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ossapon\Downloads\"/>
    </mc:Choice>
  </mc:AlternateContent>
  <bookViews>
    <workbookView xWindow="-120" yWindow="-120" windowWidth="38640" windowHeight="21120" tabRatio="677" activeTab="2"/>
  </bookViews>
  <sheets>
    <sheet name="Financial Market" sheetId="29" r:id="rId1"/>
    <sheet name="Issuance" sheetId="26" r:id="rId2"/>
    <sheet name="Outstanding" sheetId="28" r:id="rId3"/>
  </sheets>
  <definedNames>
    <definedName name="_xlnm.Print_Area" localSheetId="0">'Financial Market'!$A$4:$Y$13</definedName>
    <definedName name="_xlnm.Print_Area" localSheetId="1">Issuance!$A$3:$X$16</definedName>
    <definedName name="_xlnm.Print_Area" localSheetId="2">Outstanding!$A$3:$X$19</definedName>
    <definedName name="Size" localSheetId="0">'Financial Market'!$A$4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28" l="1"/>
  <c r="AD16" i="26"/>
  <c r="AC14" i="28" l="1"/>
  <c r="AC16" i="26" l="1"/>
  <c r="AB16" i="26"/>
  <c r="AB14" i="28" l="1"/>
  <c r="AA16" i="26" l="1"/>
  <c r="AA14" i="28" l="1"/>
  <c r="Y10" i="26" l="1"/>
  <c r="Y9" i="26"/>
  <c r="X10" i="26"/>
  <c r="X9" i="26"/>
  <c r="V10" i="26"/>
  <c r="V9" i="26"/>
  <c r="U10" i="26"/>
  <c r="U9" i="26"/>
  <c r="T10" i="26"/>
  <c r="T9" i="26"/>
  <c r="S10" i="26"/>
  <c r="S9" i="26"/>
  <c r="R10" i="26"/>
  <c r="R9" i="26"/>
  <c r="Z14" i="28" l="1"/>
  <c r="B16" i="26" l="1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Y16" i="26"/>
  <c r="Z16" i="26"/>
  <c r="I14" i="28" l="1"/>
  <c r="B14" i="28"/>
  <c r="C14" i="28"/>
  <c r="D14" i="28"/>
  <c r="E14" i="28"/>
  <c r="F14" i="28"/>
  <c r="G14" i="28"/>
  <c r="H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</calcChain>
</file>

<file path=xl/sharedStrings.xml><?xml version="1.0" encoding="utf-8"?>
<sst xmlns="http://schemas.openxmlformats.org/spreadsheetml/2006/main" count="49" uniqueCount="38">
  <si>
    <t>2001 </t>
  </si>
  <si>
    <t>Total</t>
  </si>
  <si>
    <t>Issuance of Domestic Debt Securities</t>
  </si>
  <si>
    <t>Type</t>
  </si>
  <si>
    <t>T-Bills</t>
  </si>
  <si>
    <t xml:space="preserve">State owned enterprise </t>
  </si>
  <si>
    <t>- Guaranteed</t>
  </si>
  <si>
    <t>- Non-guaranteed</t>
  </si>
  <si>
    <t>Corporate Bonds</t>
  </si>
  <si>
    <t>Foreign Bonds</t>
  </si>
  <si>
    <t>Source : Bank of Thailand (BoT), The Securities and Exchange Commission (SEC), The Public Debt Management Office (PDMO)</t>
  </si>
  <si>
    <t>Government Bonds</t>
  </si>
  <si>
    <t>State enterprise Bonds</t>
  </si>
  <si>
    <t>             P  - Preliminary figures </t>
  </si>
  <si>
    <t>State Agency Bonds</t>
  </si>
  <si>
    <t xml:space="preserve"> -L-T Corp bond</t>
  </si>
  <si>
    <t xml:space="preserve"> -Commercial Paper</t>
  </si>
  <si>
    <t>Outstanding of Domestic Bonds</t>
  </si>
  <si>
    <t>Size of Thai Financial Markets  </t>
  </si>
  <si>
    <t>2004 </t>
  </si>
  <si>
    <t>Equities (SET mkt. cap)</t>
  </si>
  <si>
    <t>Domestic Bond (at par)</t>
  </si>
  <si>
    <t>GDP (current price) </t>
  </si>
  <si>
    <t>Source : BoT, NESDB</t>
  </si>
  <si>
    <t>Unit: THB bln</t>
  </si>
  <si>
    <r>
      <t xml:space="preserve">Bank Loans </t>
    </r>
    <r>
      <rPr>
        <b/>
        <vertAlign val="superscript"/>
        <sz val="9"/>
        <color indexed="10"/>
        <rFont val="Tahoma"/>
        <family val="2"/>
      </rPr>
      <t>/1</t>
    </r>
  </si>
  <si>
    <r>
      <t>Remark :</t>
    </r>
    <r>
      <rPr>
        <sz val="8"/>
        <color indexed="10"/>
        <rFont val="Tahoma"/>
        <family val="2"/>
      </rPr>
      <t xml:space="preserve"> /1</t>
    </r>
    <r>
      <rPr>
        <sz val="8"/>
        <rFont val="Tahoma"/>
        <family val="2"/>
      </rPr>
      <t>  Bills, Loans and Overdrafts, excluding inter-bank loans                    </t>
    </r>
  </si>
  <si>
    <r>
      <t>Remark :  </t>
    </r>
    <r>
      <rPr>
        <sz val="8"/>
        <rFont val="Tahoma"/>
        <family val="2"/>
      </rPr>
      <t xml:space="preserve"> </t>
    </r>
    <r>
      <rPr>
        <sz val="8"/>
        <color indexed="10"/>
        <rFont val="Tahoma"/>
        <family val="2"/>
      </rPr>
      <t>1/</t>
    </r>
    <r>
      <rPr>
        <sz val="8"/>
        <rFont val="Tahoma"/>
        <family val="2"/>
      </rPr>
      <t xml:space="preserve"> - </t>
    </r>
    <r>
      <rPr>
        <sz val="8"/>
        <color indexed="8"/>
        <rFont val="Tahoma"/>
        <family val="2"/>
      </rPr>
      <t>The Figures of government bonds included those issued under the Government's tier1/tier2 Capital assistance program.</t>
    </r>
  </si>
  <si>
    <r>
      <t xml:space="preserve">                 </t>
    </r>
    <r>
      <rPr>
        <sz val="8"/>
        <color indexed="10"/>
        <rFont val="Tahoma"/>
        <family val="2"/>
      </rPr>
      <t>2/</t>
    </r>
    <r>
      <rPr>
        <sz val="8"/>
        <color indexed="8"/>
        <rFont val="Tahoma"/>
        <family val="2"/>
      </rPr>
      <t xml:space="preserve"> -  Included THB 305 bln. saving bonds</t>
    </r>
  </si>
  <si>
    <r>
      <t xml:space="preserve">Government </t>
    </r>
    <r>
      <rPr>
        <vertAlign val="superscript"/>
        <sz val="9"/>
        <color indexed="10"/>
        <rFont val="Tahoma"/>
        <family val="2"/>
      </rPr>
      <t>1/</t>
    </r>
  </si>
  <si>
    <t>Source : PDMO, BoT, SEC and ThaiBMA</t>
  </si>
  <si>
    <t>Remark: Outstanding value is counted from bonds that are registered with ThaiBMA.</t>
  </si>
  <si>
    <t xml:space="preserve">                 p   Preliminary figures : Offshore Bond</t>
  </si>
  <si>
    <t xml:space="preserve">               p   Preliminary figures : </t>
  </si>
  <si>
    <t>From 2015:New GDP calculation method</t>
  </si>
  <si>
    <t>Unit: THB Mln</t>
  </si>
  <si>
    <t>14,920.04p</t>
  </si>
  <si>
    <t>GDP Growth rate (reference year = 2002)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</si>
</sst>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87" formatCode="_-* #,##0.00_-;\-* #,##0.00_-;_-* &quot;-&quot;??_-;_-@_-"/>
    <numFmt numFmtId="188" formatCode="#,##0.0"/>
    <numFmt numFmtId="189" formatCode="_-* #,##0.0_-;\-* #,##0.0_-;_-* &quot;-&quot;??_-;_-@_-"/>
    <numFmt numFmtId="190" formatCode="0.0"/>
    <numFmt numFmtId="191" formatCode="_(* #,##0.0_);_(* \(#,##0.0\);_(* &quot;-&quot;??_);_(@_)"/>
    <numFmt numFmtId="192" formatCode="_-* #,##0_-;\-* #,##0_-;_-* &quot;-&quot;??_-;_-@_-"/>
    <numFmt numFmtId="193" formatCode="_-* #,##0.0_-;\-* #,##0.0_-;_-* &quot;-&quot;?_-;_-@_-"/>
  </numFmts>
  <fonts count="34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4"/>
      <name val="CordiaUPC"/>
      <family val="2"/>
      <charset val="222"/>
    </font>
    <font>
      <sz val="10"/>
      <color indexed="8"/>
      <name val="匠牥晩††††††††††"/>
    </font>
    <font>
      <b/>
      <sz val="9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sz val="11"/>
      <color indexed="12"/>
      <name val="Tahoma"/>
      <family val="2"/>
    </font>
    <font>
      <b/>
      <sz val="9"/>
      <color indexed="9"/>
      <name val="Tahoma"/>
      <family val="2"/>
    </font>
    <font>
      <b/>
      <sz val="10"/>
      <color indexed="30"/>
      <name val="Tahoma"/>
      <family val="2"/>
    </font>
    <font>
      <sz val="8"/>
      <name val="Arial"/>
      <family val="2"/>
    </font>
    <font>
      <i/>
      <sz val="10"/>
      <name val="Tahoma"/>
      <family val="2"/>
    </font>
    <font>
      <i/>
      <sz val="9"/>
      <color indexed="8"/>
      <name val="Tahoma"/>
      <family val="2"/>
    </font>
    <font>
      <vertAlign val="superscript"/>
      <sz val="9"/>
      <color indexed="10"/>
      <name val="Tahoma"/>
      <family val="2"/>
    </font>
    <font>
      <b/>
      <vertAlign val="superscript"/>
      <sz val="9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  <charset val="222"/>
    </font>
    <font>
      <b/>
      <sz val="10"/>
      <color rgb="FF0000FF"/>
      <name val="Arial"/>
      <family val="2"/>
    </font>
    <font>
      <sz val="7"/>
      <name val="MS Sans Serif"/>
      <family val="2"/>
      <charset val="222"/>
    </font>
    <font>
      <sz val="9"/>
      <name val="Tahoma"/>
      <family val="2"/>
      <scheme val="major"/>
    </font>
    <font>
      <sz val="8"/>
      <color rgb="FF626262"/>
      <name val="Tahoma"/>
      <family val="2"/>
    </font>
    <font>
      <sz val="9"/>
      <color theme="1"/>
      <name val="Tahoma"/>
      <family val="2"/>
      <scheme val="major"/>
    </font>
    <font>
      <sz val="10"/>
      <color theme="0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8">
    <xf numFmtId="0" fontId="0" fillId="0" borderId="0"/>
    <xf numFmtId="187" fontId="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13" applyFont="1" applyFill="1"/>
    <xf numFmtId="0" fontId="7" fillId="0" borderId="0" xfId="13" applyFont="1" applyFill="1"/>
    <xf numFmtId="188" fontId="5" fillId="0" borderId="0" xfId="13" applyNumberFormat="1" applyFont="1" applyFill="1"/>
    <xf numFmtId="0" fontId="8" fillId="0" borderId="0" xfId="13" applyFont="1" applyAlignment="1">
      <alignment horizontal="left"/>
    </xf>
    <xf numFmtId="0" fontId="9" fillId="0" borderId="0" xfId="13" applyFont="1" applyFill="1"/>
    <xf numFmtId="188" fontId="9" fillId="0" borderId="0" xfId="13" applyNumberFormat="1" applyFont="1" applyFill="1"/>
    <xf numFmtId="0" fontId="9" fillId="0" borderId="0" xfId="13" applyFont="1" applyAlignment="1"/>
    <xf numFmtId="0" fontId="5" fillId="0" borderId="0" xfId="13" applyFont="1"/>
    <xf numFmtId="0" fontId="9" fillId="0" borderId="0" xfId="13" applyFont="1"/>
    <xf numFmtId="188" fontId="14" fillId="0" borderId="1" xfId="13" applyNumberFormat="1" applyFont="1" applyFill="1" applyBorder="1" applyAlignment="1">
      <alignment horizontal="right" vertical="top" wrapText="1"/>
    </xf>
    <xf numFmtId="188" fontId="5" fillId="0" borderId="0" xfId="13" applyNumberFormat="1" applyFont="1" applyFill="1" applyBorder="1"/>
    <xf numFmtId="0" fontId="6" fillId="2" borderId="2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0" fontId="4" fillId="0" borderId="0" xfId="13" applyFont="1" applyFill="1" applyBorder="1" applyAlignment="1">
      <alignment horizontal="right"/>
    </xf>
    <xf numFmtId="0" fontId="17" fillId="0" borderId="0" xfId="13" applyFont="1" applyFill="1"/>
    <xf numFmtId="0" fontId="21" fillId="0" borderId="0" xfId="13" applyFont="1" applyFill="1"/>
    <xf numFmtId="188" fontId="0" fillId="0" borderId="0" xfId="0" applyNumberFormat="1"/>
    <xf numFmtId="188" fontId="14" fillId="3" borderId="1" xfId="13" applyNumberFormat="1" applyFont="1" applyFill="1" applyBorder="1" applyAlignment="1">
      <alignment horizontal="right" vertical="top" wrapText="1"/>
    </xf>
    <xf numFmtId="0" fontId="13" fillId="3" borderId="1" xfId="13" applyFont="1" applyFill="1" applyBorder="1" applyAlignment="1">
      <alignment horizontal="left" vertical="top" wrapText="1"/>
    </xf>
    <xf numFmtId="188" fontId="14" fillId="0" borderId="0" xfId="13" applyNumberFormat="1" applyFont="1" applyFill="1" applyBorder="1" applyAlignment="1">
      <alignment horizontal="right" vertical="top" wrapText="1"/>
    </xf>
    <xf numFmtId="190" fontId="14" fillId="3" borderId="1" xfId="13" applyNumberFormat="1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188" fontId="14" fillId="3" borderId="1" xfId="13" applyNumberFormat="1" applyFont="1" applyFill="1" applyBorder="1" applyAlignment="1">
      <alignment horizontal="right" vertical="center" wrapText="1"/>
    </xf>
    <xf numFmtId="188" fontId="14" fillId="0" borderId="1" xfId="13" applyNumberFormat="1" applyFont="1" applyFill="1" applyBorder="1" applyAlignment="1">
      <alignment horizontal="right" vertical="center" wrapText="1"/>
    </xf>
    <xf numFmtId="0" fontId="14" fillId="3" borderId="1" xfId="13" applyFont="1" applyFill="1" applyBorder="1" applyAlignment="1">
      <alignment horizontal="righ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3" borderId="1" xfId="13" applyFont="1" applyFill="1" applyBorder="1" applyAlignment="1">
      <alignment horizontal="left" vertical="center" wrapText="1"/>
    </xf>
    <xf numFmtId="0" fontId="4" fillId="0" borderId="3" xfId="13" applyFont="1" applyFill="1" applyBorder="1" applyAlignment="1">
      <alignment wrapText="1"/>
    </xf>
    <xf numFmtId="0" fontId="27" fillId="0" borderId="3" xfId="0" applyFont="1" applyBorder="1" applyAlignment="1"/>
    <xf numFmtId="0" fontId="7" fillId="0" borderId="0" xfId="13" applyFont="1" applyFill="1" applyBorder="1"/>
    <xf numFmtId="188" fontId="18" fillId="2" borderId="1" xfId="13" applyNumberFormat="1" applyFont="1" applyFill="1" applyBorder="1" applyAlignment="1">
      <alignment horizontal="right" vertical="center" wrapText="1"/>
    </xf>
    <xf numFmtId="0" fontId="13" fillId="3" borderId="1" xfId="10" applyFont="1" applyFill="1" applyBorder="1" applyAlignment="1" applyProtection="1">
      <alignment horizontal="left" vertical="center" wrapText="1"/>
    </xf>
    <xf numFmtId="0" fontId="15" fillId="0" borderId="1" xfId="10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8" fillId="2" borderId="1" xfId="13" applyFont="1" applyFill="1" applyBorder="1" applyAlignment="1">
      <alignment horizontal="left" vertical="center" wrapText="1"/>
    </xf>
    <xf numFmtId="189" fontId="16" fillId="4" borderId="1" xfId="1" applyNumberFormat="1" applyFont="1" applyFill="1" applyBorder="1" applyAlignment="1">
      <alignment vertical="center"/>
    </xf>
    <xf numFmtId="189" fontId="16" fillId="0" borderId="1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191" fontId="14" fillId="3" borderId="1" xfId="13" applyNumberFormat="1" applyFont="1" applyFill="1" applyBorder="1" applyAlignment="1">
      <alignment horizontal="right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9" fillId="0" borderId="0" xfId="13" applyFont="1" applyAlignment="1"/>
    <xf numFmtId="4" fontId="28" fillId="0" borderId="0" xfId="0" applyNumberFormat="1" applyFont="1"/>
    <xf numFmtId="4" fontId="9" fillId="0" borderId="0" xfId="13" applyNumberFormat="1" applyFont="1" applyFill="1"/>
    <xf numFmtId="187" fontId="9" fillId="0" borderId="0" xfId="13" applyNumberFormat="1" applyFont="1" applyFill="1"/>
    <xf numFmtId="3" fontId="30" fillId="0" borderId="0" xfId="0" applyNumberFormat="1" applyFont="1"/>
    <xf numFmtId="4" fontId="0" fillId="0" borderId="8" xfId="0" applyNumberFormat="1" applyBorder="1" applyAlignment="1">
      <alignment horizontal="right" wrapText="1"/>
    </xf>
    <xf numFmtId="189" fontId="29" fillId="4" borderId="1" xfId="1" applyNumberFormat="1" applyFont="1" applyFill="1" applyBorder="1" applyAlignment="1">
      <alignment vertical="center"/>
    </xf>
    <xf numFmtId="189" fontId="29" fillId="0" borderId="1" xfId="1" applyNumberFormat="1" applyFont="1" applyFill="1" applyBorder="1" applyAlignment="1">
      <alignment vertical="center"/>
    </xf>
    <xf numFmtId="189" fontId="31" fillId="0" borderId="1" xfId="1" applyNumberFormat="1" applyFont="1" applyFill="1" applyBorder="1" applyAlignment="1">
      <alignment vertical="center"/>
    </xf>
    <xf numFmtId="191" fontId="29" fillId="4" borderId="1" xfId="1" quotePrefix="1" applyNumberFormat="1" applyFont="1" applyFill="1" applyBorder="1" applyAlignment="1">
      <alignment horizontal="right" vertical="center"/>
    </xf>
    <xf numFmtId="189" fontId="29" fillId="5" borderId="1" xfId="1" applyNumberFormat="1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 wrapText="1"/>
    </xf>
    <xf numFmtId="189" fontId="0" fillId="0" borderId="0" xfId="0" applyNumberFormat="1"/>
    <xf numFmtId="0" fontId="6" fillId="2" borderId="1" xfId="13" applyFont="1" applyFill="1" applyBorder="1" applyAlignment="1">
      <alignment horizontal="center" vertical="center" wrapText="1"/>
    </xf>
    <xf numFmtId="189" fontId="29" fillId="4" borderId="1" xfId="1" applyNumberFormat="1" applyFont="1" applyFill="1" applyBorder="1" applyAlignment="1">
      <alignment horizontal="right" vertical="center"/>
    </xf>
    <xf numFmtId="187" fontId="31" fillId="0" borderId="1" xfId="1" applyFont="1" applyFill="1" applyBorder="1" applyAlignment="1">
      <alignment horizontal="right" vertical="center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187" fontId="0" fillId="0" borderId="0" xfId="0" applyNumberFormat="1"/>
    <xf numFmtId="192" fontId="14" fillId="3" borderId="1" xfId="1" applyNumberFormat="1" applyFont="1" applyFill="1" applyBorder="1" applyAlignment="1">
      <alignment horizontal="right" vertical="center" wrapText="1"/>
    </xf>
    <xf numFmtId="192" fontId="14" fillId="3" borderId="4" xfId="1" applyNumberFormat="1" applyFont="1" applyFill="1" applyBorder="1" applyAlignment="1">
      <alignment horizontal="right" vertical="center" wrapText="1"/>
    </xf>
    <xf numFmtId="192" fontId="16" fillId="4" borderId="1" xfId="1" applyNumberFormat="1" applyFont="1" applyFill="1" applyBorder="1" applyAlignment="1">
      <alignment vertical="center"/>
    </xf>
    <xf numFmtId="192" fontId="29" fillId="4" borderId="1" xfId="1" applyNumberFormat="1" applyFont="1" applyFill="1" applyBorder="1" applyAlignment="1">
      <alignment vertical="center"/>
    </xf>
    <xf numFmtId="192" fontId="0" fillId="0" borderId="0" xfId="1" applyNumberFormat="1" applyFont="1"/>
    <xf numFmtId="3" fontId="14" fillId="3" borderId="1" xfId="13" applyNumberFormat="1" applyFont="1" applyFill="1" applyBorder="1" applyAlignment="1">
      <alignment horizontal="right" vertical="center" wrapText="1"/>
    </xf>
    <xf numFmtId="3" fontId="14" fillId="3" borderId="4" xfId="13" applyNumberFormat="1" applyFont="1" applyFill="1" applyBorder="1" applyAlignment="1">
      <alignment horizontal="right" vertical="center" wrapText="1"/>
    </xf>
    <xf numFmtId="3" fontId="16" fillId="4" borderId="1" xfId="1" applyNumberFormat="1" applyFont="1" applyFill="1" applyBorder="1" applyAlignment="1">
      <alignment vertical="center"/>
    </xf>
    <xf numFmtId="3" fontId="29" fillId="4" borderId="1" xfId="0" applyNumberFormat="1" applyFont="1" applyFill="1" applyBorder="1" applyAlignment="1">
      <alignment vertical="center"/>
    </xf>
    <xf numFmtId="192" fontId="15" fillId="0" borderId="1" xfId="1" applyNumberFormat="1" applyFont="1" applyFill="1" applyBorder="1" applyAlignment="1">
      <alignment horizontal="right" vertical="center" wrapText="1"/>
    </xf>
    <xf numFmtId="192" fontId="15" fillId="0" borderId="4" xfId="1" applyNumberFormat="1" applyFont="1" applyFill="1" applyBorder="1" applyAlignment="1">
      <alignment horizontal="right" vertical="center" wrapText="1"/>
    </xf>
    <xf numFmtId="192" fontId="15" fillId="0" borderId="1" xfId="1" applyNumberFormat="1" applyFont="1" applyFill="1" applyBorder="1" applyAlignment="1">
      <alignment vertical="center"/>
    </xf>
    <xf numFmtId="192" fontId="16" fillId="3" borderId="1" xfId="1" applyNumberFormat="1" applyFont="1" applyFill="1" applyBorder="1" applyAlignment="1">
      <alignment horizontal="right" vertical="center" wrapText="1"/>
    </xf>
    <xf numFmtId="192" fontId="13" fillId="3" borderId="1" xfId="1" applyNumberFormat="1" applyFont="1" applyFill="1" applyBorder="1" applyAlignment="1">
      <alignment horizontal="right" vertical="center" wrapText="1"/>
    </xf>
    <xf numFmtId="192" fontId="18" fillId="2" borderId="1" xfId="1" applyNumberFormat="1" applyFont="1" applyFill="1" applyBorder="1" applyAlignment="1">
      <alignment horizontal="right" vertical="center" wrapText="1"/>
    </xf>
    <xf numFmtId="0" fontId="8" fillId="0" borderId="0" xfId="13" applyFont="1" applyAlignment="1">
      <alignment wrapText="1"/>
    </xf>
    <xf numFmtId="192" fontId="15" fillId="0" borderId="1" xfId="1" applyNumberFormat="1" applyFont="1" applyFill="1" applyBorder="1" applyAlignment="1" applyProtection="1">
      <alignment horizontal="right" vertical="center" wrapText="1"/>
    </xf>
    <xf numFmtId="192" fontId="22" fillId="0" borderId="1" xfId="1" applyNumberFormat="1" applyFont="1" applyFill="1" applyBorder="1" applyAlignment="1">
      <alignment horizontal="right" vertical="center" wrapText="1"/>
    </xf>
    <xf numFmtId="192" fontId="22" fillId="0" borderId="4" xfId="1" applyNumberFormat="1" applyFont="1" applyFill="1" applyBorder="1" applyAlignment="1">
      <alignment horizontal="right" vertical="center" wrapText="1"/>
    </xf>
    <xf numFmtId="193" fontId="9" fillId="0" borderId="0" xfId="13" applyNumberFormat="1" applyFont="1" applyFill="1"/>
    <xf numFmtId="0" fontId="6" fillId="2" borderId="1" xfId="13" applyFont="1" applyFill="1" applyBorder="1" applyAlignment="1">
      <alignment horizontal="center" vertical="center" wrapText="1"/>
    </xf>
    <xf numFmtId="192" fontId="15" fillId="5" borderId="1" xfId="1" applyNumberFormat="1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 wrapText="1"/>
    </xf>
    <xf numFmtId="0" fontId="32" fillId="0" borderId="0" xfId="13" applyFont="1" applyFill="1"/>
    <xf numFmtId="187" fontId="9" fillId="0" borderId="0" xfId="1" applyFont="1" applyFill="1"/>
    <xf numFmtId="192" fontId="5" fillId="0" borderId="0" xfId="13" applyNumberFormat="1" applyFont="1" applyFill="1"/>
    <xf numFmtId="187" fontId="0" fillId="0" borderId="0" xfId="1" applyFont="1"/>
    <xf numFmtId="0" fontId="6" fillId="2" borderId="1" xfId="13" applyFont="1" applyFill="1" applyBorder="1" applyAlignment="1">
      <alignment horizontal="center" vertical="center" wrapText="1"/>
    </xf>
    <xf numFmtId="0" fontId="33" fillId="0" borderId="0" xfId="13" applyFont="1" applyFill="1" applyAlignment="1">
      <alignment horizontal="right"/>
    </xf>
    <xf numFmtId="0" fontId="6" fillId="2" borderId="1" xfId="13" applyFont="1" applyFill="1" applyBorder="1" applyAlignment="1">
      <alignment horizontal="center" vertical="center" wrapText="1"/>
    </xf>
    <xf numFmtId="0" fontId="9" fillId="0" borderId="0" xfId="13" applyFont="1" applyAlignment="1"/>
    <xf numFmtId="0" fontId="6" fillId="2" borderId="7" xfId="13" applyFont="1" applyFill="1" applyBorder="1" applyAlignment="1">
      <alignment horizontal="center" vertical="center" wrapText="1"/>
    </xf>
    <xf numFmtId="0" fontId="6" fillId="2" borderId="5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19" fillId="0" borderId="3" xfId="13" applyFont="1" applyFill="1" applyBorder="1" applyAlignment="1">
      <alignment horizontal="right" wrapText="1"/>
    </xf>
    <xf numFmtId="0" fontId="5" fillId="2" borderId="1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 wrapText="1"/>
    </xf>
    <xf numFmtId="0" fontId="6" fillId="2" borderId="6" xfId="13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</cellXfs>
  <cellStyles count="28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2 8" xfId="9"/>
    <cellStyle name="Hyperlink" xfId="10" builtinId="8"/>
    <cellStyle name="Normal" xfId="0" builtinId="0"/>
    <cellStyle name="Normal 2" xfId="11"/>
    <cellStyle name="Normal 2 2" xfId="12"/>
    <cellStyle name="Normal 3" xfId="13"/>
    <cellStyle name="Normal 3 2" xfId="14"/>
    <cellStyle name="Normal 3 3" xfId="15"/>
    <cellStyle name="Normal 3 4" xfId="16"/>
    <cellStyle name="Normal 3 5" xfId="17"/>
    <cellStyle name="Normal 3 6" xfId="18"/>
    <cellStyle name="Normal 3 7" xfId="19"/>
    <cellStyle name="Normal 3 8" xfId="20"/>
    <cellStyle name="Normal 4" xfId="21"/>
    <cellStyle name="Normal 4 2" xfId="22"/>
    <cellStyle name="Normal 4 3" xfId="23"/>
    <cellStyle name="Normal 4 4" xfId="24"/>
    <cellStyle name="Normal 5" xfId="25"/>
    <cellStyle name="Normal 6" xfId="26"/>
    <cellStyle name="Percent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aibma.or.th/Local%20Settings/Temp/Local%20Settings/Temp/Local%20Settings/TBDC/REGISTING/fact_figures/primary_cor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D23"/>
  <sheetViews>
    <sheetView workbookViewId="0">
      <pane xSplit="1" ySplit="5" topLeftCell="AB6" activePane="bottomRight" state="frozen"/>
      <selection pane="topRight" activeCell="B1" sqref="B1"/>
      <selection pane="bottomLeft" activeCell="A7" sqref="A7"/>
      <selection pane="bottomRight" activeCell="AD11" sqref="AD11"/>
    </sheetView>
  </sheetViews>
  <sheetFormatPr defaultRowHeight="12.5"/>
  <cols>
    <col min="1" max="1" width="47.54296875" customWidth="1"/>
    <col min="2" max="9" width="9.1796875" hidden="1" customWidth="1"/>
    <col min="10" max="24" width="10.54296875" customWidth="1"/>
    <col min="25" max="25" width="11.54296875" bestFit="1" customWidth="1"/>
    <col min="26" max="26" width="11" customWidth="1"/>
    <col min="27" max="27" width="11.1796875" customWidth="1"/>
    <col min="28" max="28" width="12" bestFit="1" customWidth="1"/>
    <col min="29" max="30" width="12" customWidth="1"/>
  </cols>
  <sheetData>
    <row r="4" spans="1:30" ht="14.25" customHeight="1">
      <c r="A4" s="16" t="s">
        <v>18</v>
      </c>
      <c r="Q4" s="30"/>
      <c r="R4" s="30"/>
      <c r="S4" s="30"/>
      <c r="T4" s="30"/>
      <c r="U4" s="30"/>
      <c r="V4" s="40"/>
      <c r="AD4" s="90" t="s">
        <v>24</v>
      </c>
    </row>
    <row r="5" spans="1:30" s="2" customFormat="1" ht="36" customHeight="1">
      <c r="A5" s="12"/>
      <c r="B5" s="12">
        <v>1993</v>
      </c>
      <c r="C5" s="12">
        <v>1994</v>
      </c>
      <c r="D5" s="12">
        <v>1995</v>
      </c>
      <c r="E5" s="12">
        <v>1996</v>
      </c>
      <c r="F5" s="12">
        <v>1997</v>
      </c>
      <c r="G5" s="12">
        <v>1998</v>
      </c>
      <c r="H5" s="12">
        <v>1999</v>
      </c>
      <c r="I5" s="12">
        <v>2000</v>
      </c>
      <c r="J5" s="12" t="s">
        <v>0</v>
      </c>
      <c r="K5" s="12">
        <v>2002</v>
      </c>
      <c r="L5" s="12">
        <v>2003</v>
      </c>
      <c r="M5" s="12" t="s">
        <v>19</v>
      </c>
      <c r="N5" s="13">
        <v>2005</v>
      </c>
      <c r="O5" s="13">
        <v>2006</v>
      </c>
      <c r="P5" s="13">
        <v>2007</v>
      </c>
      <c r="Q5" s="13">
        <v>2008</v>
      </c>
      <c r="R5" s="13">
        <v>2009</v>
      </c>
      <c r="S5" s="13">
        <v>2010</v>
      </c>
      <c r="T5" s="13">
        <v>2011</v>
      </c>
      <c r="U5" s="13">
        <v>2012</v>
      </c>
      <c r="V5" s="13">
        <v>2013</v>
      </c>
      <c r="W5" s="42">
        <v>2014</v>
      </c>
      <c r="X5" s="54">
        <v>2015</v>
      </c>
      <c r="Y5" s="56">
        <v>2016</v>
      </c>
      <c r="Z5" s="59">
        <v>2017</v>
      </c>
      <c r="AA5" s="82">
        <v>2018</v>
      </c>
      <c r="AB5" s="84">
        <v>2019</v>
      </c>
      <c r="AC5" s="89">
        <v>2020</v>
      </c>
      <c r="AD5" s="91">
        <v>2021</v>
      </c>
    </row>
    <row r="6" spans="1:30" s="1" customFormat="1" ht="18.75" customHeight="1">
      <c r="A6" s="20" t="s">
        <v>25</v>
      </c>
      <c r="B6" s="19">
        <v>2669.1</v>
      </c>
      <c r="C6" s="19">
        <v>3430.5</v>
      </c>
      <c r="D6" s="19">
        <v>4230.5</v>
      </c>
      <c r="E6" s="19">
        <v>4825.1000000000004</v>
      </c>
      <c r="F6" s="19">
        <v>6037.5</v>
      </c>
      <c r="G6" s="19">
        <v>5372.3</v>
      </c>
      <c r="H6" s="19">
        <v>5119</v>
      </c>
      <c r="I6" s="19">
        <v>4585.8999999999996</v>
      </c>
      <c r="J6" s="25">
        <v>4298.8999999999996</v>
      </c>
      <c r="K6" s="25">
        <v>4602.7</v>
      </c>
      <c r="L6" s="25">
        <v>4701.5</v>
      </c>
      <c r="M6" s="25">
        <v>5081.3500000000004</v>
      </c>
      <c r="N6" s="25">
        <v>5488.43</v>
      </c>
      <c r="O6" s="25">
        <v>5738.38</v>
      </c>
      <c r="P6" s="25">
        <v>6221.76</v>
      </c>
      <c r="Q6" s="25">
        <v>7368.65</v>
      </c>
      <c r="R6" s="25">
        <v>7675.57</v>
      </c>
      <c r="S6" s="25">
        <v>8591.43</v>
      </c>
      <c r="T6" s="25">
        <v>9612.5</v>
      </c>
      <c r="U6" s="25">
        <v>11075</v>
      </c>
      <c r="V6" s="38">
        <v>12140.764999999999</v>
      </c>
      <c r="W6" s="49">
        <v>12609.29</v>
      </c>
      <c r="X6" s="49">
        <v>13218</v>
      </c>
      <c r="Y6" s="49">
        <v>13620</v>
      </c>
      <c r="Z6" s="49">
        <v>14700</v>
      </c>
      <c r="AA6" s="49">
        <v>15200</v>
      </c>
      <c r="AB6" s="49">
        <v>15486</v>
      </c>
      <c r="AC6" s="49">
        <v>16813.8</v>
      </c>
      <c r="AD6" s="49">
        <v>17860</v>
      </c>
    </row>
    <row r="7" spans="1:30" s="1" customFormat="1" ht="18.75" customHeight="1">
      <c r="A7" s="28" t="s">
        <v>20</v>
      </c>
      <c r="B7" s="10">
        <v>3325.4</v>
      </c>
      <c r="C7" s="10">
        <v>3300.8</v>
      </c>
      <c r="D7" s="10">
        <v>3564.6</v>
      </c>
      <c r="E7" s="10">
        <v>2559.6</v>
      </c>
      <c r="F7" s="10">
        <v>1133.3</v>
      </c>
      <c r="G7" s="10">
        <v>1268.2</v>
      </c>
      <c r="H7" s="10">
        <v>2193.1</v>
      </c>
      <c r="I7" s="10">
        <v>1279.2</v>
      </c>
      <c r="J7" s="26">
        <v>1607.31</v>
      </c>
      <c r="K7" s="26">
        <v>1986.24</v>
      </c>
      <c r="L7" s="26">
        <v>4789.8999999999996</v>
      </c>
      <c r="M7" s="26">
        <v>4521.8900000000003</v>
      </c>
      <c r="N7" s="26">
        <v>5105.1099999999997</v>
      </c>
      <c r="O7" s="26">
        <v>5078.7</v>
      </c>
      <c r="P7" s="26">
        <v>6636.07</v>
      </c>
      <c r="Q7" s="26">
        <v>3568.65</v>
      </c>
      <c r="R7" s="26">
        <v>5873.1</v>
      </c>
      <c r="S7" s="26">
        <v>8334.68</v>
      </c>
      <c r="T7" s="26">
        <v>8407.7000000000007</v>
      </c>
      <c r="U7" s="26">
        <v>11831.45</v>
      </c>
      <c r="V7" s="39">
        <v>11496.76</v>
      </c>
      <c r="W7" s="50">
        <v>13856.3</v>
      </c>
      <c r="X7" s="53">
        <v>12283</v>
      </c>
      <c r="Y7" s="53">
        <v>15079</v>
      </c>
      <c r="Z7" s="53">
        <v>17587</v>
      </c>
      <c r="AA7" s="53">
        <v>15978</v>
      </c>
      <c r="AB7" s="53">
        <v>16747</v>
      </c>
      <c r="AC7" s="53">
        <v>16107.63255</v>
      </c>
      <c r="AD7" s="53">
        <v>19583</v>
      </c>
    </row>
    <row r="8" spans="1:30" s="1" customFormat="1" ht="18.75" customHeight="1">
      <c r="A8" s="29" t="s">
        <v>21</v>
      </c>
      <c r="B8" s="19">
        <v>262</v>
      </c>
      <c r="C8" s="22">
        <v>339</v>
      </c>
      <c r="D8" s="23">
        <v>424.4</v>
      </c>
      <c r="E8" s="23">
        <v>519.29999999999995</v>
      </c>
      <c r="F8" s="19">
        <v>546.79999999999995</v>
      </c>
      <c r="G8" s="19">
        <v>941.3</v>
      </c>
      <c r="H8" s="19">
        <v>1388.6</v>
      </c>
      <c r="I8" s="19">
        <v>1634.8</v>
      </c>
      <c r="J8" s="25">
        <v>1882.9</v>
      </c>
      <c r="K8" s="25">
        <v>2300</v>
      </c>
      <c r="L8" s="25">
        <v>2518</v>
      </c>
      <c r="M8" s="25">
        <v>2740.4</v>
      </c>
      <c r="N8" s="25">
        <v>3412.8620000000001</v>
      </c>
      <c r="O8" s="25">
        <v>4201.97</v>
      </c>
      <c r="P8" s="25">
        <v>4888.1769999999997</v>
      </c>
      <c r="Q8" s="25">
        <v>5085.9800000000005</v>
      </c>
      <c r="R8" s="25">
        <v>6118.2370000000001</v>
      </c>
      <c r="S8" s="25">
        <v>6962.1359999999995</v>
      </c>
      <c r="T8" s="25">
        <v>7327.15</v>
      </c>
      <c r="U8" s="25">
        <v>8580</v>
      </c>
      <c r="V8" s="38">
        <v>8991.7999999999993</v>
      </c>
      <c r="W8" s="49">
        <v>9287.2800000000007</v>
      </c>
      <c r="X8" s="49">
        <v>10023.799999999999</v>
      </c>
      <c r="Y8" s="49">
        <v>10874</v>
      </c>
      <c r="Z8" s="49">
        <v>11399</v>
      </c>
      <c r="AA8" s="49">
        <v>12792</v>
      </c>
      <c r="AB8" s="49">
        <v>13304</v>
      </c>
      <c r="AC8" s="49">
        <v>14133.01439</v>
      </c>
      <c r="AD8" s="49">
        <v>14978</v>
      </c>
    </row>
    <row r="9" spans="1:30" s="1" customFormat="1" ht="18.75" customHeight="1">
      <c r="A9" s="28" t="s">
        <v>22</v>
      </c>
      <c r="B9" s="10">
        <v>3165.2</v>
      </c>
      <c r="C9" s="10">
        <v>3629.3</v>
      </c>
      <c r="D9" s="10">
        <v>4186.2</v>
      </c>
      <c r="E9" s="10">
        <v>4611</v>
      </c>
      <c r="F9" s="10">
        <v>4732.6000000000004</v>
      </c>
      <c r="G9" s="10">
        <v>4626.3999999999996</v>
      </c>
      <c r="H9" s="10">
        <v>4637.1000000000004</v>
      </c>
      <c r="I9" s="10">
        <v>4922.7</v>
      </c>
      <c r="J9" s="26">
        <v>5133.5</v>
      </c>
      <c r="K9" s="26">
        <v>5450.6</v>
      </c>
      <c r="L9" s="26">
        <v>5917.3</v>
      </c>
      <c r="M9" s="26">
        <v>6489.4</v>
      </c>
      <c r="N9" s="26">
        <v>7092.8</v>
      </c>
      <c r="O9" s="26">
        <v>7844.9</v>
      </c>
      <c r="P9" s="26">
        <v>8525.2000000000007</v>
      </c>
      <c r="Q9" s="26">
        <v>9080.4</v>
      </c>
      <c r="R9" s="26">
        <v>9041.5</v>
      </c>
      <c r="S9" s="26">
        <v>10104.799999999999</v>
      </c>
      <c r="T9" s="26">
        <v>10540</v>
      </c>
      <c r="U9" s="26">
        <v>11375.349</v>
      </c>
      <c r="V9" s="39">
        <v>11898.71</v>
      </c>
      <c r="W9" s="50">
        <v>12141</v>
      </c>
      <c r="X9" s="51">
        <v>13537.5</v>
      </c>
      <c r="Y9" s="58">
        <v>14360</v>
      </c>
      <c r="Z9" s="58" t="s">
        <v>36</v>
      </c>
      <c r="AA9" s="58">
        <v>16316</v>
      </c>
      <c r="AB9" s="58">
        <v>16875.89</v>
      </c>
      <c r="AC9" s="58">
        <v>15264.183999999999</v>
      </c>
      <c r="AD9" s="58">
        <v>16180</v>
      </c>
    </row>
    <row r="10" spans="1:30" s="1" customFormat="1" ht="18.75" customHeight="1">
      <c r="A10" s="29" t="s">
        <v>37</v>
      </c>
      <c r="B10" s="24">
        <v>8.3000000000000007</v>
      </c>
      <c r="C10" s="24">
        <v>8.9</v>
      </c>
      <c r="D10" s="24">
        <v>9.1999999999999993</v>
      </c>
      <c r="E10" s="24">
        <v>5.8</v>
      </c>
      <c r="F10" s="24">
        <v>-1.4</v>
      </c>
      <c r="G10" s="24">
        <v>-10.5</v>
      </c>
      <c r="H10" s="24">
        <v>4.4000000000000004</v>
      </c>
      <c r="I10" s="24">
        <v>4.8</v>
      </c>
      <c r="J10" s="27">
        <v>3.4</v>
      </c>
      <c r="K10" s="27">
        <v>6.1</v>
      </c>
      <c r="L10" s="27">
        <v>7.2</v>
      </c>
      <c r="M10" s="27">
        <v>6.3</v>
      </c>
      <c r="N10" s="27">
        <v>4.2</v>
      </c>
      <c r="O10" s="27">
        <v>5</v>
      </c>
      <c r="P10" s="27">
        <v>5.4</v>
      </c>
      <c r="Q10" s="41">
        <v>1.7</v>
      </c>
      <c r="R10" s="41">
        <v>-0.7</v>
      </c>
      <c r="S10" s="27">
        <v>7.5</v>
      </c>
      <c r="T10" s="27">
        <v>0.8</v>
      </c>
      <c r="U10" s="27">
        <v>7.2</v>
      </c>
      <c r="V10" s="38">
        <v>2.7</v>
      </c>
      <c r="W10" s="52">
        <v>1</v>
      </c>
      <c r="X10" s="49">
        <v>3.1</v>
      </c>
      <c r="Y10" s="57">
        <v>3.4</v>
      </c>
      <c r="Z10" s="57">
        <v>4.2</v>
      </c>
      <c r="AA10" s="57">
        <v>4.2</v>
      </c>
      <c r="AB10" s="57">
        <v>2.2999999999999998</v>
      </c>
      <c r="AC10" s="41">
        <v>-6.1</v>
      </c>
      <c r="AD10" s="41">
        <v>1.5</v>
      </c>
    </row>
    <row r="11" spans="1:30" s="5" customFormat="1">
      <c r="A11" s="5" t="s">
        <v>23</v>
      </c>
      <c r="P11" s="6"/>
      <c r="Q11" s="6"/>
      <c r="X11"/>
    </row>
    <row r="12" spans="1:30" s="5" customFormat="1">
      <c r="A12" s="43" t="s">
        <v>26</v>
      </c>
      <c r="B12" s="7"/>
      <c r="C12" s="7"/>
      <c r="J12" s="6"/>
      <c r="X12"/>
      <c r="Y12" s="81"/>
      <c r="Z12" s="86"/>
      <c r="AA12" s="86"/>
    </row>
    <row r="13" spans="1:30" s="5" customFormat="1">
      <c r="A13" s="7" t="s">
        <v>33</v>
      </c>
      <c r="B13" s="7"/>
      <c r="C13" s="7"/>
      <c r="J13" s="6"/>
      <c r="X13"/>
      <c r="Y13" s="46"/>
    </row>
    <row r="14" spans="1:30" s="5" customFormat="1">
      <c r="A14" s="5" t="s">
        <v>34</v>
      </c>
      <c r="B14" s="7"/>
      <c r="C14" s="7"/>
      <c r="O14" s="6"/>
      <c r="X14"/>
    </row>
    <row r="15" spans="1:30" s="5" customFormat="1">
      <c r="A15" s="7"/>
      <c r="B15" s="7"/>
      <c r="C15" s="7"/>
      <c r="J15" s="6"/>
      <c r="V15"/>
      <c r="W15"/>
      <c r="X15"/>
      <c r="Y15" s="61"/>
      <c r="Z15" s="61"/>
      <c r="AA15"/>
    </row>
    <row r="16" spans="1:30" s="5" customFormat="1">
      <c r="A16" s="92"/>
      <c r="B16" s="92"/>
      <c r="C16" s="92"/>
      <c r="O16" s="6"/>
      <c r="U16" s="47"/>
      <c r="V16" s="55"/>
      <c r="W16"/>
      <c r="X16"/>
      <c r="Y16"/>
      <c r="Z16"/>
      <c r="AA16"/>
    </row>
    <row r="17" spans="1:27" s="5" customFormat="1">
      <c r="A17" s="7"/>
      <c r="B17" s="7"/>
      <c r="C17" s="7"/>
      <c r="O17" s="6"/>
      <c r="V17"/>
      <c r="W17"/>
      <c r="X17"/>
      <c r="Y17"/>
      <c r="Z17"/>
      <c r="AA17"/>
    </row>
    <row r="18" spans="1:27" s="5" customFormat="1">
      <c r="A18" s="7"/>
      <c r="B18" s="7"/>
      <c r="C18" s="7"/>
      <c r="J18" s="6"/>
      <c r="V18"/>
      <c r="W18"/>
      <c r="X18"/>
      <c r="Y18"/>
      <c r="Z18"/>
      <c r="AA18"/>
    </row>
    <row r="19" spans="1:27" s="5" customFormat="1">
      <c r="A19" s="92"/>
      <c r="B19" s="92"/>
      <c r="C19" s="92"/>
      <c r="O19" s="6"/>
      <c r="V19"/>
      <c r="W19"/>
      <c r="X19"/>
      <c r="Y19"/>
      <c r="Z19"/>
      <c r="AA19"/>
    </row>
    <row r="23" spans="1:27">
      <c r="Q23" s="48"/>
    </row>
  </sheetData>
  <mergeCells count="2">
    <mergeCell ref="A16:C16"/>
    <mergeCell ref="A19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B1048576"/>
  <sheetViews>
    <sheetView zoomScaleNormal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C18" sqref="AC18"/>
    </sheetView>
  </sheetViews>
  <sheetFormatPr defaultColWidth="9.1796875" defaultRowHeight="12.5"/>
  <cols>
    <col min="1" max="1" width="94" style="1" customWidth="1"/>
    <col min="2" max="2" width="13.1796875" style="1" hidden="1" customWidth="1"/>
    <col min="3" max="10" width="14.26953125" style="1" hidden="1" customWidth="1"/>
    <col min="11" max="14" width="18.1796875" style="1" hidden="1" customWidth="1"/>
    <col min="15" max="17" width="16.54296875" style="1" hidden="1" customWidth="1"/>
    <col min="18" max="21" width="13.1796875" style="1" bestFit="1" customWidth="1"/>
    <col min="22" max="22" width="12.81640625" style="1" bestFit="1" customWidth="1"/>
    <col min="23" max="23" width="11.81640625" style="1" bestFit="1" customWidth="1"/>
    <col min="24" max="24" width="12.81640625" style="1" bestFit="1" customWidth="1"/>
    <col min="25" max="25" width="13.1796875" style="1" bestFit="1" customWidth="1"/>
    <col min="26" max="26" width="12.1796875" style="1" bestFit="1" customWidth="1"/>
    <col min="27" max="27" width="13" style="1" bestFit="1" customWidth="1"/>
    <col min="28" max="29" width="13" style="1" customWidth="1"/>
    <col min="30" max="30" width="13.7265625" style="1" bestFit="1" customWidth="1"/>
    <col min="31" max="16384" width="9.1796875" style="1"/>
  </cols>
  <sheetData>
    <row r="3" spans="1:106" ht="12.75" customHeight="1">
      <c r="A3" s="16" t="s">
        <v>2</v>
      </c>
      <c r="P3" s="96"/>
      <c r="Q3" s="96"/>
      <c r="R3" s="96"/>
      <c r="S3" s="96"/>
      <c r="T3" s="96"/>
      <c r="U3" s="96"/>
      <c r="AC3" s="90"/>
      <c r="AD3" s="90" t="s">
        <v>35</v>
      </c>
    </row>
    <row r="4" spans="1:106" s="2" customFormat="1">
      <c r="A4" s="95" t="s">
        <v>3</v>
      </c>
      <c r="B4" s="98">
        <v>1993</v>
      </c>
      <c r="C4" s="98">
        <v>1994</v>
      </c>
      <c r="D4" s="98">
        <v>1995</v>
      </c>
      <c r="E4" s="98">
        <v>1996</v>
      </c>
      <c r="F4" s="98">
        <v>1997</v>
      </c>
      <c r="G4" s="98">
        <v>1998</v>
      </c>
      <c r="H4" s="98">
        <v>1999</v>
      </c>
      <c r="I4" s="98">
        <v>2000</v>
      </c>
      <c r="J4" s="98" t="s">
        <v>0</v>
      </c>
      <c r="K4" s="98">
        <v>2002</v>
      </c>
      <c r="L4" s="98">
        <v>2003</v>
      </c>
      <c r="M4" s="98">
        <v>2004</v>
      </c>
      <c r="N4" s="98">
        <v>2005</v>
      </c>
      <c r="O4" s="95">
        <v>2006</v>
      </c>
      <c r="P4" s="95">
        <v>2007</v>
      </c>
      <c r="Q4" s="95">
        <v>2008</v>
      </c>
      <c r="R4" s="95">
        <v>2009</v>
      </c>
      <c r="S4" s="95">
        <v>2010</v>
      </c>
      <c r="T4" s="95">
        <v>2011</v>
      </c>
      <c r="U4" s="95">
        <v>2012</v>
      </c>
      <c r="V4" s="95">
        <v>2013</v>
      </c>
      <c r="W4" s="95">
        <v>2014</v>
      </c>
      <c r="X4" s="93">
        <v>2015</v>
      </c>
      <c r="Y4" s="93">
        <v>2016</v>
      </c>
      <c r="Z4" s="93">
        <v>2017</v>
      </c>
      <c r="AA4" s="93">
        <v>2018</v>
      </c>
      <c r="AB4" s="93">
        <v>2019</v>
      </c>
      <c r="AC4" s="93">
        <v>2020</v>
      </c>
      <c r="AD4" s="93">
        <v>2021</v>
      </c>
    </row>
    <row r="5" spans="1:106" s="2" customFormat="1">
      <c r="A5" s="9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7"/>
      <c r="P5" s="97"/>
      <c r="Q5" s="97"/>
      <c r="R5" s="97"/>
      <c r="S5" s="97"/>
      <c r="T5" s="95"/>
      <c r="U5" s="95"/>
      <c r="V5" s="94"/>
      <c r="W5" s="94"/>
      <c r="X5" s="94"/>
      <c r="Y5" s="94"/>
      <c r="Z5" s="94"/>
      <c r="AA5" s="94"/>
      <c r="AB5" s="94"/>
      <c r="AC5" s="94"/>
      <c r="AD5" s="9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6.5" customHeight="1">
      <c r="A6" s="29" t="s">
        <v>29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62">
        <v>400000000</v>
      </c>
      <c r="H6" s="62">
        <v>333700000</v>
      </c>
      <c r="I6" s="62">
        <v>94100000</v>
      </c>
      <c r="J6" s="62">
        <v>149200000</v>
      </c>
      <c r="K6" s="62">
        <v>471500000</v>
      </c>
      <c r="L6" s="62">
        <v>0</v>
      </c>
      <c r="M6" s="62">
        <v>271320000</v>
      </c>
      <c r="N6" s="62">
        <v>188900000</v>
      </c>
      <c r="O6" s="62">
        <v>221600000</v>
      </c>
      <c r="P6" s="63">
        <v>330216000</v>
      </c>
      <c r="Q6" s="63">
        <v>228090000</v>
      </c>
      <c r="R6" s="62">
        <v>501841</v>
      </c>
      <c r="S6" s="62">
        <v>511509</v>
      </c>
      <c r="T6" s="62">
        <v>398692</v>
      </c>
      <c r="U6" s="62">
        <v>686432</v>
      </c>
      <c r="V6" s="62">
        <v>518696</v>
      </c>
      <c r="W6" s="62">
        <v>534826</v>
      </c>
      <c r="X6" s="62">
        <v>617322</v>
      </c>
      <c r="Y6" s="62">
        <v>582343</v>
      </c>
      <c r="Z6" s="62">
        <v>703629</v>
      </c>
      <c r="AA6" s="62">
        <v>728363</v>
      </c>
      <c r="AB6" s="62">
        <v>732230</v>
      </c>
      <c r="AC6" s="62">
        <v>850721</v>
      </c>
      <c r="AD6" s="62">
        <v>1260001</v>
      </c>
    </row>
    <row r="7" spans="1:106" ht="16.5" customHeight="1">
      <c r="A7" s="29" t="s">
        <v>4</v>
      </c>
      <c r="B7" s="75">
        <v>0</v>
      </c>
      <c r="C7" s="75">
        <v>0</v>
      </c>
      <c r="D7" s="75">
        <v>0</v>
      </c>
      <c r="E7" s="75">
        <v>0</v>
      </c>
      <c r="F7" s="62">
        <v>0</v>
      </c>
      <c r="G7" s="62">
        <v>0</v>
      </c>
      <c r="H7" s="62">
        <v>77000000</v>
      </c>
      <c r="I7" s="62">
        <v>240900000</v>
      </c>
      <c r="J7" s="62">
        <v>441400000</v>
      </c>
      <c r="K7" s="62">
        <v>519000000</v>
      </c>
      <c r="L7" s="62">
        <v>368990000</v>
      </c>
      <c r="M7" s="62">
        <v>569000000</v>
      </c>
      <c r="N7" s="62">
        <v>494000000</v>
      </c>
      <c r="O7" s="62">
        <v>879200000</v>
      </c>
      <c r="P7" s="63">
        <v>553000000</v>
      </c>
      <c r="Q7" s="63">
        <v>421000000</v>
      </c>
      <c r="R7" s="62">
        <v>885850</v>
      </c>
      <c r="S7" s="62">
        <v>485000</v>
      </c>
      <c r="T7" s="62">
        <v>125691</v>
      </c>
      <c r="U7" s="62">
        <v>256485</v>
      </c>
      <c r="V7" s="62">
        <v>389907</v>
      </c>
      <c r="W7" s="62">
        <v>967467</v>
      </c>
      <c r="X7" s="62">
        <v>1065416</v>
      </c>
      <c r="Y7" s="62">
        <v>388632</v>
      </c>
      <c r="Z7" s="62">
        <v>729389</v>
      </c>
      <c r="AA7" s="62">
        <v>397145</v>
      </c>
      <c r="AB7" s="62">
        <v>40000</v>
      </c>
      <c r="AC7" s="62">
        <v>558958</v>
      </c>
      <c r="AD7" s="62">
        <v>1060000</v>
      </c>
    </row>
    <row r="8" spans="1:106" ht="16.5" customHeight="1">
      <c r="A8" s="29" t="s">
        <v>5</v>
      </c>
      <c r="B8" s="74">
        <v>60400000</v>
      </c>
      <c r="C8" s="74">
        <v>57100000</v>
      </c>
      <c r="D8" s="74">
        <v>55200000</v>
      </c>
      <c r="E8" s="74">
        <v>57400000</v>
      </c>
      <c r="F8" s="62">
        <v>49300000</v>
      </c>
      <c r="G8" s="62">
        <v>46700000</v>
      </c>
      <c r="H8" s="62">
        <v>95300000</v>
      </c>
      <c r="I8" s="62">
        <v>111700000</v>
      </c>
      <c r="J8" s="62">
        <v>57600000</v>
      </c>
      <c r="K8" s="62">
        <v>47500000</v>
      </c>
      <c r="L8" s="62">
        <v>56390000</v>
      </c>
      <c r="M8" s="62">
        <v>67900000</v>
      </c>
      <c r="N8" s="62">
        <v>99440000</v>
      </c>
      <c r="O8" s="62">
        <v>69725000</v>
      </c>
      <c r="P8" s="63">
        <v>63834000</v>
      </c>
      <c r="Q8" s="63">
        <v>122090000</v>
      </c>
      <c r="R8" s="62">
        <v>99620</v>
      </c>
      <c r="S8" s="62">
        <v>42758</v>
      </c>
      <c r="T8" s="62">
        <v>40890</v>
      </c>
      <c r="U8" s="62">
        <v>211374</v>
      </c>
      <c r="V8" s="62">
        <v>252506</v>
      </c>
      <c r="W8" s="62">
        <v>162247</v>
      </c>
      <c r="X8" s="62">
        <v>149001</v>
      </c>
      <c r="Y8" s="62">
        <v>145256</v>
      </c>
      <c r="Z8" s="62">
        <v>156464</v>
      </c>
      <c r="AA8" s="62">
        <v>102570</v>
      </c>
      <c r="AB8" s="62">
        <v>167070</v>
      </c>
      <c r="AC8" s="62">
        <v>181390</v>
      </c>
      <c r="AD8" s="62">
        <v>197658</v>
      </c>
    </row>
    <row r="9" spans="1:106" ht="14.25" customHeight="1">
      <c r="A9" s="36" t="s">
        <v>6</v>
      </c>
      <c r="B9" s="71">
        <v>0</v>
      </c>
      <c r="C9" s="71">
        <v>50800000</v>
      </c>
      <c r="D9" s="71">
        <v>55200000</v>
      </c>
      <c r="E9" s="71">
        <v>43100000</v>
      </c>
      <c r="F9" s="71">
        <v>41300000</v>
      </c>
      <c r="G9" s="71">
        <v>46700000</v>
      </c>
      <c r="H9" s="71">
        <v>90100000</v>
      </c>
      <c r="I9" s="71">
        <v>90400000</v>
      </c>
      <c r="J9" s="71">
        <v>57500000</v>
      </c>
      <c r="K9" s="71">
        <v>39500000</v>
      </c>
      <c r="L9" s="71">
        <v>19450000</v>
      </c>
      <c r="M9" s="71">
        <v>40640000</v>
      </c>
      <c r="N9" s="71">
        <v>61700000</v>
      </c>
      <c r="O9" s="71">
        <v>38965000</v>
      </c>
      <c r="P9" s="72">
        <v>49384000</v>
      </c>
      <c r="Q9" s="72">
        <v>98210000</v>
      </c>
      <c r="R9" s="71">
        <f>51459670/1000</f>
        <v>51459.67</v>
      </c>
      <c r="S9" s="71">
        <f>30658000/1000</f>
        <v>30658</v>
      </c>
      <c r="T9" s="71">
        <f>28150000/1000</f>
        <v>28150</v>
      </c>
      <c r="U9" s="71">
        <f>191544280/1000</f>
        <v>191544.28</v>
      </c>
      <c r="V9" s="71">
        <f>223606000/1000</f>
        <v>223606</v>
      </c>
      <c r="W9" s="71">
        <v>132070.20000000001</v>
      </c>
      <c r="X9" s="71">
        <f>122000000/1000</f>
        <v>122000</v>
      </c>
      <c r="Y9" s="71">
        <f>110800000/1000</f>
        <v>110800</v>
      </c>
      <c r="Z9" s="71">
        <v>120863.66</v>
      </c>
      <c r="AA9" s="71">
        <v>41370</v>
      </c>
      <c r="AB9" s="71">
        <v>95750</v>
      </c>
      <c r="AC9" s="71">
        <v>92390</v>
      </c>
      <c r="AD9" s="71">
        <v>108378</v>
      </c>
    </row>
    <row r="10" spans="1:106" ht="13.5" customHeight="1">
      <c r="A10" s="36" t="s">
        <v>7</v>
      </c>
      <c r="B10" s="71">
        <v>0</v>
      </c>
      <c r="C10" s="71">
        <v>6300000</v>
      </c>
      <c r="D10" s="71">
        <v>0</v>
      </c>
      <c r="E10" s="71">
        <v>14300000</v>
      </c>
      <c r="F10" s="71">
        <v>8000000</v>
      </c>
      <c r="G10" s="71">
        <v>0</v>
      </c>
      <c r="H10" s="71">
        <v>5100000</v>
      </c>
      <c r="I10" s="71">
        <v>21300000</v>
      </c>
      <c r="J10" s="71">
        <v>100000</v>
      </c>
      <c r="K10" s="71">
        <v>8000000</v>
      </c>
      <c r="L10" s="71">
        <v>36950000</v>
      </c>
      <c r="M10" s="71">
        <v>27270000</v>
      </c>
      <c r="N10" s="71">
        <v>37740000</v>
      </c>
      <c r="O10" s="71">
        <v>30760000</v>
      </c>
      <c r="P10" s="72">
        <v>14450000</v>
      </c>
      <c r="Q10" s="72">
        <v>23880000</v>
      </c>
      <c r="R10" s="71">
        <f>48160000/1000</f>
        <v>48160</v>
      </c>
      <c r="S10" s="71">
        <f>12100000/1000</f>
        <v>12100</v>
      </c>
      <c r="T10" s="71">
        <f>12750000/1000</f>
        <v>12750</v>
      </c>
      <c r="U10" s="71">
        <f>19830000/1000</f>
        <v>19830</v>
      </c>
      <c r="V10" s="71">
        <f>28900000/1000</f>
        <v>28900</v>
      </c>
      <c r="W10" s="71">
        <v>30177</v>
      </c>
      <c r="X10" s="71">
        <f>27000000/1000</f>
        <v>27000</v>
      </c>
      <c r="Y10" s="71">
        <f>34400000/1000</f>
        <v>34400</v>
      </c>
      <c r="Z10" s="71">
        <v>35600</v>
      </c>
      <c r="AA10" s="71">
        <v>61200</v>
      </c>
      <c r="AB10" s="71">
        <v>71320</v>
      </c>
      <c r="AC10" s="71">
        <v>89000</v>
      </c>
      <c r="AD10" s="71">
        <v>89280</v>
      </c>
      <c r="AE10" s="87"/>
    </row>
    <row r="11" spans="1:106" ht="16.5" customHeight="1">
      <c r="A11" s="29" t="s">
        <v>14</v>
      </c>
      <c r="B11" s="62">
        <v>0</v>
      </c>
      <c r="C11" s="62">
        <v>0</v>
      </c>
      <c r="D11" s="62">
        <v>29500000</v>
      </c>
      <c r="E11" s="62">
        <v>138800000</v>
      </c>
      <c r="F11" s="62">
        <v>191500000</v>
      </c>
      <c r="G11" s="62">
        <v>55000000</v>
      </c>
      <c r="H11" s="62">
        <v>0</v>
      </c>
      <c r="I11" s="62">
        <v>0</v>
      </c>
      <c r="J11" s="62">
        <v>112000000</v>
      </c>
      <c r="K11" s="62">
        <v>0</v>
      </c>
      <c r="L11" s="62">
        <v>219470000</v>
      </c>
      <c r="M11" s="62">
        <v>317340000</v>
      </c>
      <c r="N11" s="62">
        <v>988280000</v>
      </c>
      <c r="O11" s="62">
        <v>1001602000</v>
      </c>
      <c r="P11" s="63">
        <v>4121547000.0000005</v>
      </c>
      <c r="Q11" s="63">
        <v>9272380000</v>
      </c>
      <c r="R11" s="62">
        <v>8419335</v>
      </c>
      <c r="S11" s="62">
        <v>9439501</v>
      </c>
      <c r="T11" s="62">
        <v>10862715</v>
      </c>
      <c r="U11" s="62">
        <v>7799269</v>
      </c>
      <c r="V11" s="62">
        <v>5850354</v>
      </c>
      <c r="W11" s="62">
        <v>4677452</v>
      </c>
      <c r="X11" s="62">
        <v>5317305</v>
      </c>
      <c r="Y11" s="62">
        <v>7528672</v>
      </c>
      <c r="Z11" s="62">
        <v>5892965</v>
      </c>
      <c r="AA11" s="62">
        <v>6285119</v>
      </c>
      <c r="AB11" s="62">
        <v>7625757</v>
      </c>
      <c r="AC11" s="62">
        <v>7196556</v>
      </c>
      <c r="AD11" s="62">
        <v>4464438</v>
      </c>
    </row>
    <row r="12" spans="1:106" ht="16.5" customHeight="1">
      <c r="A12" s="29" t="s">
        <v>8</v>
      </c>
      <c r="B12" s="62">
        <v>21100000</v>
      </c>
      <c r="C12" s="62">
        <v>59800000</v>
      </c>
      <c r="D12" s="62">
        <v>47500000</v>
      </c>
      <c r="E12" s="62">
        <v>36200000</v>
      </c>
      <c r="F12" s="62">
        <v>40900000</v>
      </c>
      <c r="G12" s="62">
        <v>37800000</v>
      </c>
      <c r="H12" s="62">
        <v>315860000</v>
      </c>
      <c r="I12" s="62">
        <v>154340000</v>
      </c>
      <c r="J12" s="64">
        <v>106800000</v>
      </c>
      <c r="K12" s="64">
        <v>99600000</v>
      </c>
      <c r="L12" s="64">
        <v>181250000</v>
      </c>
      <c r="M12" s="64">
        <v>122360000</v>
      </c>
      <c r="N12" s="64">
        <v>152730000</v>
      </c>
      <c r="O12" s="64">
        <v>879060000</v>
      </c>
      <c r="P12" s="64">
        <v>1188193270</v>
      </c>
      <c r="Q12" s="64">
        <v>1267350000</v>
      </c>
      <c r="R12" s="64">
        <v>958671</v>
      </c>
      <c r="S12" s="64">
        <v>938911</v>
      </c>
      <c r="T12" s="64">
        <v>1155908</v>
      </c>
      <c r="U12" s="64">
        <v>1352970</v>
      </c>
      <c r="V12" s="64">
        <v>1619563</v>
      </c>
      <c r="W12" s="64">
        <v>1738785</v>
      </c>
      <c r="X12" s="64">
        <v>1406680</v>
      </c>
      <c r="Y12" s="64">
        <v>1689644</v>
      </c>
      <c r="Z12" s="64">
        <v>1578291</v>
      </c>
      <c r="AA12" s="64">
        <v>1642223</v>
      </c>
      <c r="AB12" s="64">
        <v>1730999</v>
      </c>
      <c r="AC12" s="64">
        <v>1165269</v>
      </c>
      <c r="AD12" s="64">
        <v>1733515</v>
      </c>
    </row>
    <row r="13" spans="1:106" s="17" customFormat="1" ht="15" customHeight="1">
      <c r="A13" s="35" t="s">
        <v>15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9">
        <v>289340000</v>
      </c>
      <c r="I13" s="79">
        <v>151150000</v>
      </c>
      <c r="J13" s="79">
        <v>106800000</v>
      </c>
      <c r="K13" s="79">
        <v>98990000</v>
      </c>
      <c r="L13" s="79">
        <v>180300000</v>
      </c>
      <c r="M13" s="79">
        <v>122360000</v>
      </c>
      <c r="N13" s="79">
        <v>152730000</v>
      </c>
      <c r="O13" s="79">
        <v>142500000</v>
      </c>
      <c r="P13" s="80">
        <v>212506400.00000003</v>
      </c>
      <c r="Q13" s="80">
        <v>282060000</v>
      </c>
      <c r="R13" s="79">
        <v>389113</v>
      </c>
      <c r="S13" s="79">
        <v>259969</v>
      </c>
      <c r="T13" s="79">
        <v>212000</v>
      </c>
      <c r="U13" s="79">
        <v>509373</v>
      </c>
      <c r="V13" s="79">
        <v>418458</v>
      </c>
      <c r="W13" s="79">
        <v>553941</v>
      </c>
      <c r="X13" s="79">
        <v>546891</v>
      </c>
      <c r="Y13" s="79">
        <v>758520</v>
      </c>
      <c r="Z13" s="79">
        <v>780568</v>
      </c>
      <c r="AA13" s="79">
        <v>813889</v>
      </c>
      <c r="AB13" s="79">
        <v>1022013</v>
      </c>
      <c r="AC13" s="79">
        <v>658269</v>
      </c>
      <c r="AD13" s="79">
        <v>1034572</v>
      </c>
    </row>
    <row r="14" spans="1:106" s="17" customFormat="1" ht="15.75" customHeight="1">
      <c r="A14" s="35" t="s">
        <v>16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9">
        <v>0</v>
      </c>
      <c r="H14" s="79">
        <v>0</v>
      </c>
      <c r="I14" s="79">
        <v>0</v>
      </c>
      <c r="J14" s="79">
        <v>0</v>
      </c>
      <c r="K14" s="79">
        <v>610000</v>
      </c>
      <c r="L14" s="79">
        <v>950000</v>
      </c>
      <c r="M14" s="79">
        <v>0</v>
      </c>
      <c r="N14" s="79">
        <v>0</v>
      </c>
      <c r="O14" s="79">
        <v>736560000</v>
      </c>
      <c r="P14" s="80">
        <v>975686870</v>
      </c>
      <c r="Q14" s="80">
        <v>985290000</v>
      </c>
      <c r="R14" s="79">
        <v>569558</v>
      </c>
      <c r="S14" s="79">
        <v>678942</v>
      </c>
      <c r="T14" s="79">
        <v>943908</v>
      </c>
      <c r="U14" s="79">
        <v>843598</v>
      </c>
      <c r="V14" s="79">
        <v>1201105</v>
      </c>
      <c r="W14" s="79">
        <v>1184843</v>
      </c>
      <c r="X14" s="79">
        <v>859789</v>
      </c>
      <c r="Y14" s="79">
        <v>931123</v>
      </c>
      <c r="Z14" s="79">
        <v>797723</v>
      </c>
      <c r="AA14" s="79">
        <v>828334</v>
      </c>
      <c r="AB14" s="79">
        <v>708986</v>
      </c>
      <c r="AC14" s="79">
        <v>507000</v>
      </c>
      <c r="AD14" s="79">
        <v>698943</v>
      </c>
    </row>
    <row r="15" spans="1:106" ht="16.5" customHeight="1">
      <c r="A15" s="34" t="s">
        <v>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7000</v>
      </c>
      <c r="O15" s="62">
        <v>9100</v>
      </c>
      <c r="P15" s="63">
        <v>9774</v>
      </c>
      <c r="Q15" s="63">
        <v>18090</v>
      </c>
      <c r="R15" s="62">
        <v>12000</v>
      </c>
      <c r="S15" s="62">
        <v>12000</v>
      </c>
      <c r="T15" s="62">
        <v>42250</v>
      </c>
      <c r="U15" s="62">
        <v>25800</v>
      </c>
      <c r="V15" s="62">
        <v>25350</v>
      </c>
      <c r="W15" s="62">
        <v>11590</v>
      </c>
      <c r="X15" s="62">
        <v>25000</v>
      </c>
      <c r="Y15" s="62">
        <v>13780</v>
      </c>
      <c r="Z15" s="62">
        <v>20000</v>
      </c>
      <c r="AA15" s="62">
        <v>23660</v>
      </c>
      <c r="AB15" s="62">
        <v>12060</v>
      </c>
      <c r="AC15" s="62">
        <v>1600</v>
      </c>
      <c r="AD15" s="62">
        <v>5627</v>
      </c>
    </row>
    <row r="16" spans="1:106" ht="27" customHeight="1">
      <c r="A16" s="37" t="s">
        <v>1</v>
      </c>
      <c r="B16" s="33">
        <f t="shared" ref="B16:Y16" si="0">B6+B7+B8+B11+B12+B15</f>
        <v>81500000</v>
      </c>
      <c r="C16" s="33">
        <f t="shared" si="0"/>
        <v>116900000</v>
      </c>
      <c r="D16" s="33">
        <f t="shared" si="0"/>
        <v>132200000</v>
      </c>
      <c r="E16" s="33">
        <f t="shared" si="0"/>
        <v>232400000</v>
      </c>
      <c r="F16" s="33">
        <f t="shared" si="0"/>
        <v>281700000</v>
      </c>
      <c r="G16" s="33">
        <f t="shared" si="0"/>
        <v>539500000</v>
      </c>
      <c r="H16" s="33">
        <f t="shared" si="0"/>
        <v>821860000</v>
      </c>
      <c r="I16" s="33">
        <f t="shared" si="0"/>
        <v>601040000</v>
      </c>
      <c r="J16" s="33">
        <f t="shared" si="0"/>
        <v>867000000</v>
      </c>
      <c r="K16" s="33">
        <f t="shared" si="0"/>
        <v>1137600000</v>
      </c>
      <c r="L16" s="33">
        <f t="shared" si="0"/>
        <v>826100000</v>
      </c>
      <c r="M16" s="33">
        <f t="shared" si="0"/>
        <v>1347920000</v>
      </c>
      <c r="N16" s="33">
        <f t="shared" si="0"/>
        <v>1923357000</v>
      </c>
      <c r="O16" s="33">
        <f t="shared" si="0"/>
        <v>3051196100</v>
      </c>
      <c r="P16" s="33">
        <f t="shared" si="0"/>
        <v>6256800044</v>
      </c>
      <c r="Q16" s="33">
        <f t="shared" si="0"/>
        <v>11310928090</v>
      </c>
      <c r="R16" s="33">
        <f t="shared" si="0"/>
        <v>10877317</v>
      </c>
      <c r="S16" s="33">
        <f t="shared" si="0"/>
        <v>11429679</v>
      </c>
      <c r="T16" s="33">
        <f t="shared" si="0"/>
        <v>12626146</v>
      </c>
      <c r="U16" s="33">
        <f t="shared" si="0"/>
        <v>10332330</v>
      </c>
      <c r="V16" s="33">
        <f t="shared" si="0"/>
        <v>8656376</v>
      </c>
      <c r="W16" s="33">
        <f t="shared" si="0"/>
        <v>8092367</v>
      </c>
      <c r="X16" s="33">
        <f t="shared" si="0"/>
        <v>8580724</v>
      </c>
      <c r="Y16" s="33">
        <f t="shared" si="0"/>
        <v>10348327</v>
      </c>
      <c r="Z16" s="33">
        <f>Z6+Z7+Z8+Z11+Z12+Z15</f>
        <v>9080738</v>
      </c>
      <c r="AA16" s="33">
        <f>AA6+AA7+AA8+AA11+AA12+AA15</f>
        <v>9179080</v>
      </c>
      <c r="AB16" s="33">
        <f>AB6+AB7+AB8+AB11+AB12+AB15</f>
        <v>10308116</v>
      </c>
      <c r="AC16" s="33">
        <f>AC6+AC7+AC8+AC11+AC12+AC15</f>
        <v>9954494</v>
      </c>
      <c r="AD16" s="33">
        <f>AD6+AD7+AD8+AD11+AD12+AD15</f>
        <v>8721239</v>
      </c>
    </row>
    <row r="17" spans="1:21" ht="18" customHeight="1"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3"/>
      <c r="U17" s="3"/>
    </row>
    <row r="18" spans="1:21" s="5" customFormat="1" ht="10">
      <c r="A18" s="4" t="s">
        <v>10</v>
      </c>
    </row>
    <row r="19" spans="1:21" s="5" customFormat="1" ht="10">
      <c r="A19" s="4" t="s">
        <v>27</v>
      </c>
    </row>
    <row r="20" spans="1:21" s="5" customFormat="1" ht="10">
      <c r="A20" s="77" t="s">
        <v>28</v>
      </c>
    </row>
    <row r="21" spans="1:21" s="5" customFormat="1" ht="13.5" customHeight="1">
      <c r="A21" s="7" t="s">
        <v>32</v>
      </c>
    </row>
    <row r="22" spans="1:21" s="5" customFormat="1" ht="11">
      <c r="B22" s="44"/>
    </row>
    <row r="23" spans="1:21" s="5" customFormat="1" ht="11">
      <c r="A23" s="14"/>
      <c r="B23" s="44"/>
    </row>
    <row r="24" spans="1:21" s="5" customFormat="1" ht="11">
      <c r="A24" s="60"/>
      <c r="B24" s="44"/>
    </row>
    <row r="25" spans="1:21" s="5" customFormat="1" ht="11">
      <c r="A25" s="60"/>
      <c r="B25" s="44"/>
    </row>
    <row r="26" spans="1:21" s="5" customFormat="1" ht="11">
      <c r="A26" s="60"/>
      <c r="B26" s="44"/>
    </row>
    <row r="27" spans="1:21" s="5" customFormat="1" ht="11">
      <c r="A27" s="60"/>
      <c r="B27" s="44"/>
    </row>
    <row r="28" spans="1:21" s="5" customFormat="1" ht="11">
      <c r="A28" s="60"/>
      <c r="B28" s="44"/>
    </row>
    <row r="29" spans="1:21" s="5" customFormat="1" ht="10">
      <c r="A29" s="14"/>
      <c r="B29" s="45"/>
    </row>
    <row r="30" spans="1:21" s="5" customFormat="1" ht="10">
      <c r="A30" s="60"/>
      <c r="B30" s="45"/>
    </row>
    <row r="31" spans="1:21" s="5" customFormat="1" ht="10">
      <c r="A31" s="60"/>
      <c r="B31" s="45"/>
    </row>
    <row r="32" spans="1:21" s="5" customFormat="1" ht="10">
      <c r="A32" s="60"/>
      <c r="B32" s="45"/>
    </row>
    <row r="33" spans="1:2" s="5" customFormat="1" ht="10">
      <c r="A33" s="60"/>
      <c r="B33" s="45"/>
    </row>
    <row r="34" spans="1:2" s="5" customFormat="1" ht="10">
      <c r="A34" s="60"/>
      <c r="B34" s="45"/>
    </row>
    <row r="35" spans="1:2" s="5" customFormat="1" ht="10">
      <c r="A35" s="60"/>
      <c r="B35" s="45"/>
    </row>
    <row r="36" spans="1:2" s="5" customFormat="1" ht="10">
      <c r="A36" s="60"/>
      <c r="B36" s="45"/>
    </row>
    <row r="37" spans="1:2" s="5" customFormat="1" ht="10">
      <c r="A37" s="60"/>
      <c r="B37" s="45"/>
    </row>
    <row r="38" spans="1:2" s="5" customFormat="1" ht="10">
      <c r="A38" s="60"/>
      <c r="B38" s="45"/>
    </row>
    <row r="39" spans="1:2" s="5" customFormat="1" ht="10">
      <c r="A39" s="60"/>
      <c r="B39" s="45"/>
    </row>
    <row r="40" spans="1:2" s="5" customFormat="1" ht="10">
      <c r="A40" s="60"/>
      <c r="B40" s="45"/>
    </row>
    <row r="41" spans="1:2" s="5" customFormat="1" ht="10">
      <c r="A41" s="60"/>
      <c r="B41" s="45"/>
    </row>
    <row r="42" spans="1:2" s="5" customFormat="1" ht="10">
      <c r="A42" s="60"/>
      <c r="B42" s="45"/>
    </row>
    <row r="1048576" spans="1:1">
      <c r="A1048576" s="85"/>
    </row>
  </sheetData>
  <mergeCells count="31">
    <mergeCell ref="AD4:AD5"/>
    <mergeCell ref="H4:H5"/>
    <mergeCell ref="M4:M5"/>
    <mergeCell ref="K4:K5"/>
    <mergeCell ref="R4:R5"/>
    <mergeCell ref="S4:S5"/>
    <mergeCell ref="O4:O5"/>
    <mergeCell ref="J4:J5"/>
    <mergeCell ref="N4:N5"/>
    <mergeCell ref="L4:L5"/>
    <mergeCell ref="Q4:Q5"/>
    <mergeCell ref="I4:I5"/>
    <mergeCell ref="A4:A5"/>
    <mergeCell ref="F4:F5"/>
    <mergeCell ref="G4:G5"/>
    <mergeCell ref="B4:B5"/>
    <mergeCell ref="C4:C5"/>
    <mergeCell ref="D4:D5"/>
    <mergeCell ref="E4:E5"/>
    <mergeCell ref="AA4:AA5"/>
    <mergeCell ref="Z4:Z5"/>
    <mergeCell ref="V4:V5"/>
    <mergeCell ref="AC4:AC5"/>
    <mergeCell ref="P3:U3"/>
    <mergeCell ref="P4:P5"/>
    <mergeCell ref="U4:U5"/>
    <mergeCell ref="Y4:Y5"/>
    <mergeCell ref="X4:X5"/>
    <mergeCell ref="W4:W5"/>
    <mergeCell ref="T4:T5"/>
    <mergeCell ref="AB4:AB5"/>
  </mergeCells>
  <phoneticPr fontId="20" type="noConversion"/>
  <hyperlinks>
    <hyperlink ref="A12" r:id="rId1" display="../../REGISTING/fact_figures/primary_cor.htm"/>
  </hyperlinks>
  <printOptions horizontalCentered="1"/>
  <pageMargins left="0.55118110236220497" right="0.15748031496063" top="0.78740157480314998" bottom="0.39370078740157499" header="0.511811023622047" footer="0.511811023622047"/>
  <pageSetup paperSize="9" scale="78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36"/>
  <sheetViews>
    <sheetView tabSelected="1" workbookViewId="0">
      <pane xSplit="1" topLeftCell="V1" activePane="topRight" state="frozen"/>
      <selection pane="topRight" activeCell="AD14" sqref="AD14"/>
    </sheetView>
  </sheetViews>
  <sheetFormatPr defaultRowHeight="12.5"/>
  <cols>
    <col min="1" max="1" width="33.81640625" customWidth="1"/>
    <col min="2" max="7" width="9.54296875" hidden="1" customWidth="1"/>
    <col min="8" max="9" width="11.26953125" hidden="1" customWidth="1"/>
    <col min="10" max="10" width="11.26953125" bestFit="1" customWidth="1"/>
    <col min="11" max="23" width="11.81640625" bestFit="1" customWidth="1"/>
    <col min="24" max="26" width="13.1796875" bestFit="1" customWidth="1"/>
    <col min="27" max="29" width="13.1796875" customWidth="1"/>
    <col min="30" max="30" width="13.7265625" bestFit="1" customWidth="1"/>
  </cols>
  <sheetData>
    <row r="3" spans="1:30" ht="14.25" customHeight="1">
      <c r="A3" s="16" t="s">
        <v>17</v>
      </c>
      <c r="B3" s="1"/>
      <c r="C3" s="1"/>
      <c r="D3" s="1"/>
      <c r="E3" s="1"/>
      <c r="F3" s="1"/>
      <c r="G3" s="1"/>
      <c r="H3" s="1"/>
      <c r="I3" s="1"/>
      <c r="J3" s="15"/>
      <c r="K3" s="15"/>
      <c r="L3" s="15"/>
      <c r="M3" s="15"/>
      <c r="N3" s="15"/>
      <c r="O3" s="15"/>
      <c r="Q3" s="31"/>
      <c r="R3" s="31"/>
      <c r="S3" s="31"/>
      <c r="T3" s="31"/>
      <c r="U3" s="100"/>
      <c r="V3" s="100"/>
      <c r="AC3" s="90"/>
      <c r="AD3" s="90" t="s">
        <v>35</v>
      </c>
    </row>
    <row r="4" spans="1:30" s="2" customFormat="1">
      <c r="A4" s="95" t="s">
        <v>3</v>
      </c>
      <c r="B4" s="98">
        <v>1993</v>
      </c>
      <c r="C4" s="98">
        <v>1994</v>
      </c>
      <c r="D4" s="98">
        <v>1995</v>
      </c>
      <c r="E4" s="98">
        <v>1996</v>
      </c>
      <c r="F4" s="98">
        <v>1997</v>
      </c>
      <c r="G4" s="98">
        <v>1998</v>
      </c>
      <c r="H4" s="98">
        <v>1999</v>
      </c>
      <c r="I4" s="98">
        <v>2000</v>
      </c>
      <c r="J4" s="98" t="s">
        <v>0</v>
      </c>
      <c r="K4" s="98">
        <v>2002</v>
      </c>
      <c r="L4" s="98">
        <v>2003</v>
      </c>
      <c r="M4" s="98">
        <v>2004</v>
      </c>
      <c r="N4" s="98">
        <v>2005</v>
      </c>
      <c r="O4" s="95">
        <v>2006</v>
      </c>
      <c r="P4" s="95">
        <v>2007</v>
      </c>
      <c r="Q4" s="95">
        <v>2008</v>
      </c>
      <c r="R4" s="95">
        <v>2009</v>
      </c>
      <c r="S4" s="95">
        <v>2010</v>
      </c>
      <c r="T4" s="95">
        <v>2011</v>
      </c>
      <c r="U4" s="95">
        <v>2012</v>
      </c>
      <c r="V4" s="95">
        <v>2013</v>
      </c>
      <c r="W4" s="95">
        <v>2014</v>
      </c>
      <c r="X4" s="98">
        <v>2015</v>
      </c>
      <c r="Y4" s="98">
        <v>2016</v>
      </c>
      <c r="Z4" s="98">
        <v>2017</v>
      </c>
      <c r="AA4" s="98">
        <v>2018</v>
      </c>
      <c r="AB4" s="98">
        <v>2019</v>
      </c>
      <c r="AC4" s="98">
        <v>2020</v>
      </c>
      <c r="AD4" s="98">
        <v>2021</v>
      </c>
    </row>
    <row r="5" spans="1:30" s="2" customFormat="1">
      <c r="A5" s="9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7"/>
      <c r="P5" s="97"/>
      <c r="Q5" s="97"/>
      <c r="R5" s="97"/>
      <c r="S5" s="97"/>
      <c r="T5" s="97"/>
      <c r="U5" s="97"/>
      <c r="V5" s="97"/>
      <c r="W5" s="97"/>
      <c r="X5" s="99"/>
      <c r="Y5" s="99"/>
      <c r="Z5" s="99"/>
      <c r="AA5" s="99"/>
      <c r="AB5" s="99"/>
      <c r="AC5" s="99"/>
      <c r="AD5" s="99"/>
    </row>
    <row r="6" spans="1:30" s="1" customFormat="1">
      <c r="A6" s="29" t="s">
        <v>11</v>
      </c>
      <c r="B6" s="62">
        <v>100700</v>
      </c>
      <c r="C6" s="62">
        <v>62500</v>
      </c>
      <c r="D6" s="62">
        <v>43000</v>
      </c>
      <c r="E6" s="62">
        <v>18000</v>
      </c>
      <c r="F6" s="62">
        <v>13800</v>
      </c>
      <c r="G6" s="62">
        <v>426900</v>
      </c>
      <c r="H6" s="62">
        <v>587100</v>
      </c>
      <c r="I6" s="62">
        <v>658700</v>
      </c>
      <c r="J6" s="62">
        <v>618176</v>
      </c>
      <c r="K6" s="67">
        <v>724676</v>
      </c>
      <c r="L6" s="67">
        <v>742176</v>
      </c>
      <c r="M6" s="67">
        <v>1118576</v>
      </c>
      <c r="N6" s="67">
        <v>1291663.8999999999</v>
      </c>
      <c r="O6" s="67">
        <v>1469263.55</v>
      </c>
      <c r="P6" s="68">
        <v>1717248.55</v>
      </c>
      <c r="Q6" s="68">
        <v>1808390.55</v>
      </c>
      <c r="R6" s="67">
        <v>2130820.44</v>
      </c>
      <c r="S6" s="67">
        <v>2523158.12</v>
      </c>
      <c r="T6" s="67">
        <v>2629499.02</v>
      </c>
      <c r="U6" s="67">
        <v>3025646.38</v>
      </c>
      <c r="V6" s="69">
        <v>3336937.25</v>
      </c>
      <c r="W6" s="70">
        <v>3355676.86</v>
      </c>
      <c r="X6" s="69">
        <v>3724712.54</v>
      </c>
      <c r="Y6" s="69">
        <v>4015805.1439999999</v>
      </c>
      <c r="Z6" s="69">
        <v>4296969.7019999996</v>
      </c>
      <c r="AA6" s="64">
        <v>4737808</v>
      </c>
      <c r="AB6" s="64">
        <v>4947038.32</v>
      </c>
      <c r="AC6" s="64">
        <v>5581029.2300000004</v>
      </c>
      <c r="AD6" s="64">
        <v>6344024</v>
      </c>
    </row>
    <row r="7" spans="1:30" s="1" customFormat="1">
      <c r="A7" s="29" t="s">
        <v>4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25000</v>
      </c>
      <c r="I7" s="62">
        <v>62000</v>
      </c>
      <c r="J7" s="62">
        <v>110000</v>
      </c>
      <c r="K7" s="67">
        <v>134000</v>
      </c>
      <c r="L7" s="67">
        <v>127000</v>
      </c>
      <c r="M7" s="67">
        <v>168040</v>
      </c>
      <c r="N7" s="67">
        <v>209000</v>
      </c>
      <c r="O7" s="67">
        <v>228000</v>
      </c>
      <c r="P7" s="68">
        <v>114000</v>
      </c>
      <c r="Q7" s="68">
        <v>81000</v>
      </c>
      <c r="R7" s="67">
        <v>206540</v>
      </c>
      <c r="S7" s="67">
        <v>71710</v>
      </c>
      <c r="T7" s="67">
        <v>0</v>
      </c>
      <c r="U7" s="67">
        <v>57755</v>
      </c>
      <c r="V7" s="69">
        <v>80000</v>
      </c>
      <c r="W7" s="70">
        <v>97010</v>
      </c>
      <c r="X7" s="69">
        <v>187702</v>
      </c>
      <c r="Y7" s="69">
        <v>55732</v>
      </c>
      <c r="Z7" s="69">
        <v>133232</v>
      </c>
      <c r="AA7" s="64">
        <v>120732</v>
      </c>
      <c r="AB7" s="64">
        <v>30000</v>
      </c>
      <c r="AC7" s="64">
        <v>438958</v>
      </c>
      <c r="AD7" s="64">
        <v>540000</v>
      </c>
    </row>
    <row r="8" spans="1:30" s="1" customFormat="1">
      <c r="A8" s="29" t="s">
        <v>12</v>
      </c>
      <c r="B8" s="74">
        <v>135000</v>
      </c>
      <c r="C8" s="74">
        <v>190400</v>
      </c>
      <c r="D8" s="74">
        <v>238300</v>
      </c>
      <c r="E8" s="74">
        <v>278400</v>
      </c>
      <c r="F8" s="62">
        <v>293800</v>
      </c>
      <c r="G8" s="62">
        <v>300600</v>
      </c>
      <c r="H8" s="62">
        <v>356400</v>
      </c>
      <c r="I8" s="62">
        <v>408800</v>
      </c>
      <c r="J8" s="62">
        <v>414448.14899999998</v>
      </c>
      <c r="K8" s="67">
        <v>394075.68300000002</v>
      </c>
      <c r="L8" s="67">
        <v>406304.73</v>
      </c>
      <c r="M8" s="67">
        <v>418022.16</v>
      </c>
      <c r="N8" s="67">
        <v>486122.82</v>
      </c>
      <c r="O8" s="67">
        <v>490921.75</v>
      </c>
      <c r="P8" s="68">
        <v>519708.42</v>
      </c>
      <c r="Q8" s="68">
        <v>518476.78</v>
      </c>
      <c r="R8" s="67">
        <v>532052.97</v>
      </c>
      <c r="S8" s="67">
        <v>501776.88</v>
      </c>
      <c r="T8" s="67">
        <v>480089.85</v>
      </c>
      <c r="U8" s="67">
        <v>621714.68999999994</v>
      </c>
      <c r="V8" s="69">
        <v>731585.24</v>
      </c>
      <c r="W8" s="70">
        <v>793240.44</v>
      </c>
      <c r="X8" s="69">
        <v>782497.72</v>
      </c>
      <c r="Y8" s="69">
        <v>765420.23300000001</v>
      </c>
      <c r="Z8" s="69">
        <v>869548.603</v>
      </c>
      <c r="AA8" s="64">
        <v>821165</v>
      </c>
      <c r="AB8" s="64">
        <v>873603.44</v>
      </c>
      <c r="AC8" s="64">
        <v>926622.16</v>
      </c>
      <c r="AD8" s="64">
        <v>1016305</v>
      </c>
    </row>
    <row r="9" spans="1:30" s="1" customFormat="1">
      <c r="A9" s="36" t="s">
        <v>6</v>
      </c>
      <c r="B9" s="71">
        <v>109700</v>
      </c>
      <c r="C9" s="71">
        <v>159800</v>
      </c>
      <c r="D9" s="71">
        <v>208700</v>
      </c>
      <c r="E9" s="71">
        <v>239700</v>
      </c>
      <c r="F9" s="71">
        <v>247300</v>
      </c>
      <c r="G9" s="71">
        <v>255700</v>
      </c>
      <c r="H9" s="71">
        <v>309100</v>
      </c>
      <c r="I9" s="71">
        <v>345300</v>
      </c>
      <c r="J9" s="71">
        <v>357278.261</v>
      </c>
      <c r="K9" s="71">
        <v>343705.93900000001</v>
      </c>
      <c r="L9" s="71">
        <v>328132.23</v>
      </c>
      <c r="M9" s="71">
        <v>321688.65999999997</v>
      </c>
      <c r="N9" s="71">
        <v>361761.19</v>
      </c>
      <c r="O9" s="71">
        <v>332900.01</v>
      </c>
      <c r="P9" s="72">
        <v>342275.3</v>
      </c>
      <c r="Q9" s="72">
        <v>379107.28</v>
      </c>
      <c r="R9" s="71">
        <v>372182.87</v>
      </c>
      <c r="S9" s="71">
        <v>341560.4</v>
      </c>
      <c r="T9" s="73">
        <v>322700.40000000002</v>
      </c>
      <c r="U9" s="73">
        <v>462667.24</v>
      </c>
      <c r="V9" s="73">
        <v>565994.23999999999</v>
      </c>
      <c r="W9" s="73">
        <v>610364.43999999994</v>
      </c>
      <c r="X9" s="73">
        <v>586361.72</v>
      </c>
      <c r="Y9" s="73">
        <v>543183.23300000001</v>
      </c>
      <c r="Z9" s="73">
        <v>623801.603</v>
      </c>
      <c r="AA9" s="83">
        <v>547008</v>
      </c>
      <c r="AB9" s="83">
        <v>553826.43999999994</v>
      </c>
      <c r="AC9" s="83">
        <v>666739.16</v>
      </c>
      <c r="AD9" s="83">
        <v>581853</v>
      </c>
    </row>
    <row r="10" spans="1:30" s="1" customFormat="1">
      <c r="A10" s="36" t="s">
        <v>7</v>
      </c>
      <c r="B10" s="71">
        <v>25300</v>
      </c>
      <c r="C10" s="71">
        <v>30600</v>
      </c>
      <c r="D10" s="71">
        <v>29600</v>
      </c>
      <c r="E10" s="71">
        <v>38700</v>
      </c>
      <c r="F10" s="71">
        <v>46500</v>
      </c>
      <c r="G10" s="71">
        <v>44900</v>
      </c>
      <c r="H10" s="71">
        <v>47300</v>
      </c>
      <c r="I10" s="71">
        <v>63500</v>
      </c>
      <c r="J10" s="71">
        <v>57169.887999999977</v>
      </c>
      <c r="K10" s="71">
        <v>50369.744000000006</v>
      </c>
      <c r="L10" s="71">
        <v>78172.5</v>
      </c>
      <c r="M10" s="71">
        <v>96333.5</v>
      </c>
      <c r="N10" s="71">
        <v>124361.63</v>
      </c>
      <c r="O10" s="71">
        <v>158021.74</v>
      </c>
      <c r="P10" s="72">
        <v>177433.12</v>
      </c>
      <c r="Q10" s="72">
        <v>139369.5</v>
      </c>
      <c r="R10" s="71">
        <v>159870.09999999998</v>
      </c>
      <c r="S10" s="71">
        <v>160216.48000000001</v>
      </c>
      <c r="T10" s="73">
        <v>157389.44999999995</v>
      </c>
      <c r="U10" s="73">
        <v>159047.44999999995</v>
      </c>
      <c r="V10" s="73">
        <v>165591</v>
      </c>
      <c r="W10" s="73">
        <v>182876</v>
      </c>
      <c r="X10" s="73">
        <v>196136</v>
      </c>
      <c r="Y10" s="73">
        <v>222237</v>
      </c>
      <c r="Z10" s="73">
        <v>245747</v>
      </c>
      <c r="AA10" s="83">
        <v>274157</v>
      </c>
      <c r="AB10" s="83">
        <v>319777</v>
      </c>
      <c r="AC10" s="83">
        <v>259883</v>
      </c>
      <c r="AD10" s="83">
        <v>434452</v>
      </c>
    </row>
    <row r="11" spans="1:30" s="1" customFormat="1">
      <c r="A11" s="29" t="s">
        <v>14</v>
      </c>
      <c r="B11" s="62">
        <v>0</v>
      </c>
      <c r="C11" s="62">
        <v>0</v>
      </c>
      <c r="D11" s="62">
        <v>9500</v>
      </c>
      <c r="E11" s="62">
        <v>40500</v>
      </c>
      <c r="F11" s="62">
        <v>51600</v>
      </c>
      <c r="G11" s="62">
        <v>36200</v>
      </c>
      <c r="H11" s="62">
        <v>18100</v>
      </c>
      <c r="I11" s="62">
        <v>4100</v>
      </c>
      <c r="J11" s="62">
        <v>112337.28200000001</v>
      </c>
      <c r="K11" s="62">
        <v>112337.28200000001</v>
      </c>
      <c r="L11" s="62">
        <v>242337.28</v>
      </c>
      <c r="M11" s="62">
        <v>312340</v>
      </c>
      <c r="N11" s="62">
        <v>641332</v>
      </c>
      <c r="O11" s="62">
        <v>896702</v>
      </c>
      <c r="P11" s="63">
        <v>1425199.58</v>
      </c>
      <c r="Q11" s="63">
        <v>1465459.61</v>
      </c>
      <c r="R11" s="62">
        <v>1819657.66</v>
      </c>
      <c r="S11" s="62">
        <v>2411731.66</v>
      </c>
      <c r="T11" s="62">
        <v>2641721.89</v>
      </c>
      <c r="U11" s="62">
        <v>3120495.01</v>
      </c>
      <c r="V11" s="64">
        <v>2843376.89</v>
      </c>
      <c r="W11" s="65">
        <v>2742756.29</v>
      </c>
      <c r="X11" s="64">
        <v>2823487.14</v>
      </c>
      <c r="Y11" s="64">
        <v>3136028.79</v>
      </c>
      <c r="Z11" s="64">
        <v>3041768.79</v>
      </c>
      <c r="AA11" s="64">
        <v>3476686</v>
      </c>
      <c r="AB11" s="64">
        <v>3717748</v>
      </c>
      <c r="AC11" s="64">
        <v>3365405</v>
      </c>
      <c r="AD11" s="64">
        <v>2897665</v>
      </c>
    </row>
    <row r="12" spans="1:30" s="1" customFormat="1">
      <c r="A12" s="29" t="s">
        <v>8</v>
      </c>
      <c r="B12" s="62">
        <v>26300</v>
      </c>
      <c r="C12" s="62">
        <v>86100</v>
      </c>
      <c r="D12" s="62">
        <v>133600</v>
      </c>
      <c r="E12" s="62">
        <v>182400</v>
      </c>
      <c r="F12" s="62">
        <v>187600</v>
      </c>
      <c r="G12" s="62">
        <v>177600</v>
      </c>
      <c r="H12" s="62">
        <v>402000</v>
      </c>
      <c r="I12" s="62">
        <v>501200</v>
      </c>
      <c r="J12" s="62">
        <v>251720.29699999999</v>
      </c>
      <c r="K12" s="62">
        <v>280341.90000000002</v>
      </c>
      <c r="L12" s="62">
        <v>377258.63</v>
      </c>
      <c r="M12" s="62">
        <v>385279.28</v>
      </c>
      <c r="N12" s="62">
        <v>487620.68</v>
      </c>
      <c r="O12" s="62">
        <v>850327.33</v>
      </c>
      <c r="P12" s="62">
        <v>896849.28</v>
      </c>
      <c r="Q12" s="62">
        <v>937335.59</v>
      </c>
      <c r="R12" s="62">
        <v>1123638.02</v>
      </c>
      <c r="S12" s="62">
        <v>1189304.5999999999</v>
      </c>
      <c r="T12" s="62">
        <v>1283546.5999999999</v>
      </c>
      <c r="U12" s="62">
        <v>1655656.02</v>
      </c>
      <c r="V12" s="64">
        <v>1883446.08</v>
      </c>
      <c r="W12" s="64">
        <v>2207230.12</v>
      </c>
      <c r="X12" s="64">
        <v>2416168.67</v>
      </c>
      <c r="Y12" s="64">
        <v>2812671.8239519997</v>
      </c>
      <c r="Z12" s="64">
        <v>2963157.663888</v>
      </c>
      <c r="AA12" s="64">
        <v>3541193</v>
      </c>
      <c r="AB12" s="64">
        <v>3640516.49</v>
      </c>
      <c r="AC12" s="64">
        <v>3547278.4800000004</v>
      </c>
      <c r="AD12" s="64">
        <v>4201704</v>
      </c>
    </row>
    <row r="13" spans="1:30" s="1" customFormat="1">
      <c r="A13" s="29" t="s">
        <v>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7000</v>
      </c>
      <c r="O13" s="62">
        <v>16100</v>
      </c>
      <c r="P13" s="63">
        <v>25874</v>
      </c>
      <c r="Q13" s="63">
        <v>43962</v>
      </c>
      <c r="R13" s="62">
        <v>55962</v>
      </c>
      <c r="S13" s="62">
        <v>57962</v>
      </c>
      <c r="T13" s="62">
        <v>77094</v>
      </c>
      <c r="U13" s="62">
        <v>98694</v>
      </c>
      <c r="V13" s="64">
        <v>116474</v>
      </c>
      <c r="W13" s="65">
        <v>91374</v>
      </c>
      <c r="X13" s="64">
        <v>88474</v>
      </c>
      <c r="Y13" s="64">
        <v>79845</v>
      </c>
      <c r="Z13" s="64">
        <v>94177</v>
      </c>
      <c r="AA13" s="64">
        <v>94771</v>
      </c>
      <c r="AB13" s="64">
        <v>95098.3</v>
      </c>
      <c r="AC13" s="64">
        <v>81807</v>
      </c>
      <c r="AD13" s="64">
        <v>70504</v>
      </c>
    </row>
    <row r="14" spans="1:30" s="1" customFormat="1" ht="16.5" customHeight="1">
      <c r="A14" s="37" t="s">
        <v>1</v>
      </c>
      <c r="B14" s="76">
        <f t="shared" ref="B14" si="0">B6+B7+B8+B11+B12+B13</f>
        <v>262000</v>
      </c>
      <c r="C14" s="76">
        <f t="shared" ref="C14" si="1">C6+C7+C8+C11+C12+C13</f>
        <v>339000</v>
      </c>
      <c r="D14" s="76">
        <f t="shared" ref="D14" si="2">D6+D7+D8+D11+D12+D13</f>
        <v>424400</v>
      </c>
      <c r="E14" s="76">
        <f t="shared" ref="E14" si="3">E6+E7+E8+E11+E12+E13</f>
        <v>519300</v>
      </c>
      <c r="F14" s="76">
        <f t="shared" ref="F14" si="4">F6+F7+F8+F11+F12+F13</f>
        <v>546800</v>
      </c>
      <c r="G14" s="76">
        <f t="shared" ref="G14" si="5">G6+G7+G8+G11+G12+G13</f>
        <v>941300</v>
      </c>
      <c r="H14" s="76">
        <f t="shared" ref="H14" si="6">H6+H7+H8+H11+H12+H13</f>
        <v>1388600</v>
      </c>
      <c r="I14" s="76">
        <f>I6+I7+I8+I11+I12+I13</f>
        <v>1634800</v>
      </c>
      <c r="J14" s="76">
        <f t="shared" ref="J14:X14" si="7">J6+J7+J8+J11+J12+J13</f>
        <v>1506681.7279999999</v>
      </c>
      <c r="K14" s="33">
        <f t="shared" si="7"/>
        <v>1645430.8649999998</v>
      </c>
      <c r="L14" s="33">
        <f t="shared" si="7"/>
        <v>1895076.6400000001</v>
      </c>
      <c r="M14" s="33">
        <f t="shared" si="7"/>
        <v>2402257.44</v>
      </c>
      <c r="N14" s="33">
        <f t="shared" si="7"/>
        <v>3122739.4</v>
      </c>
      <c r="O14" s="33">
        <f t="shared" si="7"/>
        <v>3951314.63</v>
      </c>
      <c r="P14" s="33">
        <f t="shared" si="7"/>
        <v>4698879.83</v>
      </c>
      <c r="Q14" s="33">
        <f t="shared" si="7"/>
        <v>4854624.53</v>
      </c>
      <c r="R14" s="33">
        <f t="shared" si="7"/>
        <v>5868671.0899999999</v>
      </c>
      <c r="S14" s="33">
        <f t="shared" si="7"/>
        <v>6755643.2599999998</v>
      </c>
      <c r="T14" s="33">
        <f t="shared" si="7"/>
        <v>7111951.3599999994</v>
      </c>
      <c r="U14" s="33">
        <f t="shared" si="7"/>
        <v>8579961.0999999996</v>
      </c>
      <c r="V14" s="33">
        <f t="shared" si="7"/>
        <v>8991819.4600000009</v>
      </c>
      <c r="W14" s="33">
        <f t="shared" si="7"/>
        <v>9287287.7100000009</v>
      </c>
      <c r="X14" s="33">
        <f t="shared" si="7"/>
        <v>10023042.07</v>
      </c>
      <c r="Y14" s="33">
        <f>Y6+Y7+Y8+Y11+Y12+Y13</f>
        <v>10865502.990952</v>
      </c>
      <c r="Z14" s="33">
        <f>Z6+Z7+Z8+Z11+Z12+Z13</f>
        <v>11398853.758887999</v>
      </c>
      <c r="AA14" s="33">
        <f>AA6+AA7+AA8+AA11+AA12+AA13</f>
        <v>12792355</v>
      </c>
      <c r="AB14" s="33">
        <f>AB6+AB7+AB8+AB11+AB12+AB13</f>
        <v>13304004.550000001</v>
      </c>
      <c r="AC14" s="33">
        <f>AC6+AC7+AC8+AC11+AC12+AC13</f>
        <v>13941099.870000001</v>
      </c>
      <c r="AD14" s="33">
        <f>AD6+AD7+AD8+AD11+AD12+AD13</f>
        <v>15070202</v>
      </c>
    </row>
    <row r="15" spans="1:30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"/>
      <c r="T15" s="18"/>
      <c r="X15" s="61"/>
      <c r="Y15" s="61"/>
    </row>
    <row r="16" spans="1:30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T16" s="21"/>
    </row>
    <row r="17" spans="1:28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28">
      <c r="A18" s="4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18"/>
    </row>
    <row r="19" spans="1:28">
      <c r="A19" s="4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28">
      <c r="AB20" s="88"/>
    </row>
    <row r="23" spans="1:28">
      <c r="B23" s="66"/>
      <c r="C23" s="66"/>
      <c r="D23" s="66"/>
      <c r="E23" s="66"/>
      <c r="F23" s="66"/>
      <c r="G23" s="66"/>
      <c r="H23" s="66"/>
      <c r="I23" s="66"/>
    </row>
    <row r="24" spans="1:28">
      <c r="B24" s="66"/>
      <c r="C24" s="66"/>
      <c r="D24" s="66"/>
      <c r="E24" s="66"/>
      <c r="F24" s="66"/>
      <c r="G24" s="66"/>
      <c r="H24" s="66"/>
      <c r="I24" s="66"/>
      <c r="AB24" s="61"/>
    </row>
    <row r="25" spans="1:28">
      <c r="B25" s="66"/>
      <c r="C25" s="66"/>
      <c r="D25" s="66"/>
      <c r="E25" s="66"/>
      <c r="F25" s="66"/>
      <c r="G25" s="66"/>
      <c r="H25" s="66"/>
      <c r="I25" s="66"/>
    </row>
    <row r="26" spans="1:28">
      <c r="B26" s="66"/>
      <c r="C26" s="66"/>
      <c r="D26" s="66"/>
      <c r="E26" s="66"/>
      <c r="F26" s="66"/>
      <c r="G26" s="66"/>
      <c r="H26" s="66"/>
      <c r="I26" s="66"/>
    </row>
    <row r="27" spans="1:28">
      <c r="B27" s="66"/>
      <c r="C27" s="66"/>
      <c r="D27" s="66"/>
      <c r="E27" s="66"/>
      <c r="F27" s="66"/>
      <c r="G27" s="66"/>
      <c r="H27" s="66"/>
      <c r="I27" s="66"/>
    </row>
    <row r="28" spans="1:28">
      <c r="B28" s="66"/>
      <c r="C28" s="66"/>
      <c r="D28" s="66"/>
      <c r="E28" s="66"/>
      <c r="F28" s="66"/>
      <c r="G28" s="66"/>
      <c r="H28" s="66"/>
      <c r="I28" s="66"/>
    </row>
    <row r="29" spans="1:28">
      <c r="B29" s="66"/>
      <c r="C29" s="66"/>
      <c r="D29" s="66"/>
      <c r="E29" s="66"/>
      <c r="F29" s="66"/>
      <c r="G29" s="66"/>
      <c r="H29" s="66"/>
      <c r="I29" s="66"/>
    </row>
    <row r="30" spans="1:28">
      <c r="B30" s="66"/>
      <c r="C30" s="66"/>
      <c r="D30" s="66"/>
      <c r="E30" s="66"/>
      <c r="F30" s="66"/>
      <c r="G30" s="66"/>
      <c r="H30" s="66"/>
      <c r="I30" s="66"/>
    </row>
    <row r="31" spans="1:28">
      <c r="B31" s="66"/>
      <c r="C31" s="66"/>
      <c r="D31" s="66"/>
      <c r="E31" s="66"/>
      <c r="F31" s="66"/>
      <c r="G31" s="66"/>
      <c r="H31" s="66"/>
      <c r="I31" s="66"/>
    </row>
    <row r="32" spans="1:28">
      <c r="B32" s="66"/>
      <c r="C32" s="66"/>
      <c r="D32" s="66"/>
      <c r="E32" s="66"/>
      <c r="F32" s="66"/>
      <c r="G32" s="66"/>
      <c r="H32" s="66"/>
      <c r="I32" s="66"/>
    </row>
    <row r="33" spans="2:9">
      <c r="B33" s="66"/>
      <c r="C33" s="66"/>
      <c r="D33" s="66"/>
      <c r="E33" s="66"/>
      <c r="F33" s="66"/>
      <c r="G33" s="66"/>
      <c r="H33" s="66"/>
      <c r="I33" s="66"/>
    </row>
    <row r="34" spans="2:9">
      <c r="B34" s="66"/>
      <c r="C34" s="66"/>
      <c r="D34" s="66"/>
      <c r="E34" s="66"/>
      <c r="F34" s="66"/>
      <c r="G34" s="66"/>
      <c r="H34" s="66"/>
      <c r="I34" s="66"/>
    </row>
    <row r="35" spans="2:9">
      <c r="B35" s="66"/>
      <c r="C35" s="66"/>
      <c r="D35" s="66"/>
      <c r="E35" s="66"/>
      <c r="F35" s="66"/>
      <c r="G35" s="66"/>
      <c r="H35" s="66"/>
      <c r="I35" s="66"/>
    </row>
    <row r="36" spans="2:9">
      <c r="B36" s="66"/>
      <c r="C36" s="66"/>
      <c r="D36" s="66"/>
      <c r="E36" s="66"/>
      <c r="F36" s="66"/>
      <c r="G36" s="66"/>
      <c r="H36" s="66"/>
      <c r="I36" s="66"/>
    </row>
  </sheetData>
  <mergeCells count="31">
    <mergeCell ref="AD4:AD5"/>
    <mergeCell ref="AC4:AC5"/>
    <mergeCell ref="U3:V3"/>
    <mergeCell ref="U4:U5"/>
    <mergeCell ref="T4:T5"/>
    <mergeCell ref="V4:V5"/>
    <mergeCell ref="Z4:Z5"/>
    <mergeCell ref="Y4:Y5"/>
    <mergeCell ref="X4:X5"/>
    <mergeCell ref="K4:K5"/>
    <mergeCell ref="M4:M5"/>
    <mergeCell ref="L4:L5"/>
    <mergeCell ref="N4:N5"/>
    <mergeCell ref="AB4:AB5"/>
    <mergeCell ref="AA4:AA5"/>
    <mergeCell ref="I4:I5"/>
    <mergeCell ref="W4:W5"/>
    <mergeCell ref="A4:A5"/>
    <mergeCell ref="F4:F5"/>
    <mergeCell ref="G4:G5"/>
    <mergeCell ref="H4:H5"/>
    <mergeCell ref="B4:B5"/>
    <mergeCell ref="C4:C5"/>
    <mergeCell ref="D4:D5"/>
    <mergeCell ref="E4:E5"/>
    <mergeCell ref="S4:S5"/>
    <mergeCell ref="R4:R5"/>
    <mergeCell ref="Q4:Q5"/>
    <mergeCell ref="O4:O5"/>
    <mergeCell ref="P4:P5"/>
    <mergeCell ref="J4:J5"/>
  </mergeCells>
  <phoneticPr fontId="20" type="noConversion"/>
  <pageMargins left="0.51181102362204722" right="0.31496062992125984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Market</vt:lpstr>
      <vt:lpstr>Issuance</vt:lpstr>
      <vt:lpstr>Outstanding</vt:lpstr>
      <vt:lpstr>'Financial Market'!Print_Area</vt:lpstr>
      <vt:lpstr>Issuance!Print_Area</vt:lpstr>
      <vt:lpstr>Outstanding!Print_Area</vt:lpstr>
      <vt:lpstr>'Financial Market'!Size</vt:lpstr>
    </vt:vector>
  </TitlesOfParts>
  <Company>Thaibdc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COMPAQ1</dc:creator>
  <cp:lastModifiedBy>Tossapon Rodyim</cp:lastModifiedBy>
  <cp:lastPrinted>2014-11-18T04:40:08Z</cp:lastPrinted>
  <dcterms:created xsi:type="dcterms:W3CDTF">2005-02-07T06:56:40Z</dcterms:created>
  <dcterms:modified xsi:type="dcterms:W3CDTF">2022-05-10T08:54:21Z</dcterms:modified>
</cp:coreProperties>
</file>