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48726\Desktop\Matrix ILB 2019\"/>
    </mc:Choice>
  </mc:AlternateContent>
  <xr:revisionPtr revIDLastSave="0" documentId="13_ncr:1_{1455C03E-CD7E-4A7D-85E9-41845458BA81}" xr6:coauthVersionLast="36" xr6:coauthVersionMax="36" xr10:uidLastSave="{00000000-0000-0000-0000-000000000000}"/>
  <bookViews>
    <workbookView xWindow="0" yWindow="0" windowWidth="20490" windowHeight="7335" tabRatio="844" xr2:uid="{00000000-000D-0000-FFFF-FFFF00000000}"/>
  </bookViews>
  <sheets>
    <sheet name="Switching Settlement" sheetId="1" r:id="rId1"/>
    <sheet name="Timetable &amp; Tables" sheetId="3" r:id="rId2"/>
    <sheet name="ILB217A" sheetId="10" state="hidden" r:id="rId3"/>
    <sheet name="LB198A" sheetId="20" state="hidden" r:id="rId4"/>
    <sheet name="LB19DA" sheetId="24" state="hidden" r:id="rId5"/>
    <sheet name="LB22DA" sheetId="22" state="hidden" r:id="rId6"/>
    <sheet name="LB213A" sheetId="25" state="hidden" r:id="rId7"/>
    <sheet name="LB214A" sheetId="21" state="hidden" r:id="rId8"/>
    <sheet name="LB21DA" sheetId="26" state="hidden" r:id="rId9"/>
    <sheet name="LB316A" sheetId="16" state="hidden" r:id="rId10"/>
    <sheet name="LB28DA" sheetId="7" state="hidden" r:id="rId11"/>
    <sheet name="LB23DA" sheetId="28" state="hidden" r:id="rId12"/>
    <sheet name="LB386A" sheetId="31" state="hidden" r:id="rId13"/>
    <sheet name="LB326A" sheetId="23" state="hidden" r:id="rId14"/>
    <sheet name="LB466A" sheetId="5" state="hidden" r:id="rId15"/>
    <sheet name="LB676A" sheetId="19" state="hidden" r:id="rId16"/>
  </sheets>
  <definedNames>
    <definedName name="Desti_Bonds">'Switching Settlement'!$D$40:$L$45</definedName>
    <definedName name="SBDB_Data">'Timetable &amp; Tables'!$F$5:$I$42</definedName>
    <definedName name="SETTLEMENT_DATE">'Switching Settlement'!$C$9</definedName>
    <definedName name="Source_Bonds">'Switching Settlement'!$D$12:$H$18</definedName>
    <definedName name="WHT_LIST">'Timetable &amp; Tables'!$N$5:$N$35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  <c r="C16" i="1" l="1"/>
  <c r="C22" i="19"/>
  <c r="K24" i="31"/>
  <c r="K25" i="31" s="1"/>
  <c r="C22" i="31"/>
  <c r="C24" i="31" s="1"/>
  <c r="C17" i="31"/>
  <c r="L23" i="31" s="1"/>
  <c r="G43" i="1"/>
  <c r="H43" i="1"/>
  <c r="I43" i="1"/>
  <c r="C23" i="31" l="1"/>
  <c r="L24" i="31" s="1"/>
  <c r="C26" i="31"/>
  <c r="K26" i="31"/>
  <c r="C21" i="31"/>
  <c r="C31" i="31" s="1"/>
  <c r="C27" i="31" l="1"/>
  <c r="M24" i="31" s="1"/>
  <c r="C28" i="31"/>
  <c r="L25" i="31"/>
  <c r="L26" i="31" s="1"/>
  <c r="P24" i="31"/>
  <c r="R24" i="31" s="1"/>
  <c r="Q24" i="31" s="1"/>
  <c r="N24" i="31"/>
  <c r="K27" i="31"/>
  <c r="S24" i="31" l="1"/>
  <c r="O24" i="31"/>
  <c r="M25" i="31"/>
  <c r="C29" i="31"/>
  <c r="C30" i="31" s="1"/>
  <c r="P25" i="31"/>
  <c r="R25" i="31" s="1"/>
  <c r="Q25" i="31" s="1"/>
  <c r="O25" i="31" s="1"/>
  <c r="T25" i="31"/>
  <c r="T24" i="31"/>
  <c r="N25" i="31"/>
  <c r="K28" i="31"/>
  <c r="L27" i="31"/>
  <c r="T26" i="31"/>
  <c r="P26" i="31"/>
  <c r="M26" i="31"/>
  <c r="N26" i="31"/>
  <c r="I50" i="1"/>
  <c r="S26" i="31" l="1"/>
  <c r="U26" i="31" s="1"/>
  <c r="U24" i="31"/>
  <c r="S25" i="31"/>
  <c r="U25" i="31" s="1"/>
  <c r="R26" i="31"/>
  <c r="Q26" i="31" s="1"/>
  <c r="O26" i="31" s="1"/>
  <c r="K29" i="31"/>
  <c r="M27" i="31"/>
  <c r="L28" i="31"/>
  <c r="T27" i="31"/>
  <c r="P27" i="31"/>
  <c r="N27" i="31"/>
  <c r="K24" i="28"/>
  <c r="K25" i="28" s="1"/>
  <c r="C22" i="28"/>
  <c r="C26" i="28" s="1"/>
  <c r="C22" i="16"/>
  <c r="C23" i="16" s="1"/>
  <c r="C23" i="19"/>
  <c r="C22" i="5"/>
  <c r="C23" i="5" s="1"/>
  <c r="C22" i="23"/>
  <c r="C23" i="23" s="1"/>
  <c r="C22" i="7"/>
  <c r="C23" i="7" s="1"/>
  <c r="C22" i="26"/>
  <c r="C23" i="26" s="1"/>
  <c r="C22" i="21"/>
  <c r="C23" i="21" s="1"/>
  <c r="C22" i="25"/>
  <c r="C23" i="25" s="1"/>
  <c r="C22" i="22"/>
  <c r="C23" i="22" s="1"/>
  <c r="C22" i="24"/>
  <c r="C23" i="24" s="1"/>
  <c r="C22" i="20"/>
  <c r="C23" i="20" s="1"/>
  <c r="I41" i="1"/>
  <c r="H41" i="1"/>
  <c r="R27" i="31" l="1"/>
  <c r="Q27" i="31" s="1"/>
  <c r="O27" i="31" s="1"/>
  <c r="S27" i="31"/>
  <c r="U27" i="31" s="1"/>
  <c r="K30" i="31"/>
  <c r="L29" i="31"/>
  <c r="T28" i="31"/>
  <c r="P28" i="31"/>
  <c r="M28" i="31"/>
  <c r="N28" i="31"/>
  <c r="C23" i="28"/>
  <c r="K26" i="28"/>
  <c r="C21" i="28"/>
  <c r="C31" i="28" s="1"/>
  <c r="C24" i="28"/>
  <c r="C21" i="23"/>
  <c r="C31" i="23" s="1"/>
  <c r="C26" i="23"/>
  <c r="C21" i="5"/>
  <c r="C31" i="5" s="1"/>
  <c r="C21" i="19"/>
  <c r="C31" i="19" s="1"/>
  <c r="C26" i="19"/>
  <c r="C26" i="5"/>
  <c r="C24" i="19"/>
  <c r="C24" i="5"/>
  <c r="C24" i="23"/>
  <c r="C26" i="16"/>
  <c r="C24" i="7"/>
  <c r="C21" i="16"/>
  <c r="C31" i="16" s="1"/>
  <c r="C21" i="7"/>
  <c r="C31" i="7" s="1"/>
  <c r="C26" i="7"/>
  <c r="C24" i="16"/>
  <c r="C21" i="26"/>
  <c r="C31" i="26" s="1"/>
  <c r="C26" i="26"/>
  <c r="C24" i="26"/>
  <c r="C21" i="22"/>
  <c r="C31" i="22" s="1"/>
  <c r="C21" i="25"/>
  <c r="C31" i="25" s="1"/>
  <c r="C26" i="22"/>
  <c r="C26" i="25"/>
  <c r="C24" i="21"/>
  <c r="C21" i="21"/>
  <c r="C31" i="21" s="1"/>
  <c r="C26" i="21"/>
  <c r="C24" i="25"/>
  <c r="C24" i="22"/>
  <c r="C24" i="24"/>
  <c r="C21" i="24"/>
  <c r="C31" i="24" s="1"/>
  <c r="C26" i="24"/>
  <c r="C21" i="20"/>
  <c r="C31" i="20" s="1"/>
  <c r="C26" i="20"/>
  <c r="C24" i="20"/>
  <c r="K24" i="26"/>
  <c r="K25" i="26" s="1"/>
  <c r="K24" i="25"/>
  <c r="K25" i="25" s="1"/>
  <c r="K24" i="24"/>
  <c r="K25" i="24" s="1"/>
  <c r="K26" i="24" s="1"/>
  <c r="C17" i="28"/>
  <c r="I42" i="1"/>
  <c r="G41" i="1"/>
  <c r="H42" i="1"/>
  <c r="G42" i="1"/>
  <c r="D41" i="1"/>
  <c r="R28" i="31" l="1"/>
  <c r="Q28" i="31" s="1"/>
  <c r="O28" i="31" s="1"/>
  <c r="S28" i="31"/>
  <c r="U28" i="31" s="1"/>
  <c r="K31" i="31"/>
  <c r="M29" i="31"/>
  <c r="L30" i="31"/>
  <c r="T29" i="31"/>
  <c r="P29" i="31"/>
  <c r="N29" i="31"/>
  <c r="C27" i="28"/>
  <c r="L23" i="28"/>
  <c r="L24" i="28"/>
  <c r="K27" i="28"/>
  <c r="C17" i="24"/>
  <c r="C17" i="26"/>
  <c r="C27" i="26" s="1"/>
  <c r="K26" i="26"/>
  <c r="C17" i="25"/>
  <c r="K26" i="25"/>
  <c r="K27" i="24"/>
  <c r="C22" i="10"/>
  <c r="C21" i="10" l="1"/>
  <c r="C24" i="10"/>
  <c r="R29" i="31"/>
  <c r="Q29" i="31" s="1"/>
  <c r="O29" i="31" s="1"/>
  <c r="S29" i="31"/>
  <c r="U29" i="31" s="1"/>
  <c r="T30" i="31"/>
  <c r="P30" i="31"/>
  <c r="M30" i="31"/>
  <c r="L31" i="31"/>
  <c r="N30" i="31"/>
  <c r="K32" i="31"/>
  <c r="C29" i="28"/>
  <c r="C28" i="28"/>
  <c r="M24" i="28"/>
  <c r="P24" i="28"/>
  <c r="R24" i="28" s="1"/>
  <c r="Q24" i="28" s="1"/>
  <c r="O24" i="28" s="1"/>
  <c r="N24" i="28"/>
  <c r="L25" i="28"/>
  <c r="K28" i="28"/>
  <c r="L24" i="26"/>
  <c r="L25" i="26" s="1"/>
  <c r="L24" i="25"/>
  <c r="N24" i="25" s="1"/>
  <c r="C27" i="25"/>
  <c r="L23" i="24"/>
  <c r="C27" i="24"/>
  <c r="C26" i="10"/>
  <c r="C23" i="10"/>
  <c r="L24" i="24"/>
  <c r="L23" i="26"/>
  <c r="C29" i="26" s="1"/>
  <c r="K27" i="26"/>
  <c r="L23" i="25"/>
  <c r="K27" i="25"/>
  <c r="K28" i="24"/>
  <c r="K24" i="23"/>
  <c r="C17" i="23"/>
  <c r="K24" i="22"/>
  <c r="C17" i="22"/>
  <c r="K24" i="21"/>
  <c r="K25" i="21" s="1"/>
  <c r="K26" i="21" s="1"/>
  <c r="C17" i="21"/>
  <c r="D13" i="1"/>
  <c r="R30" i="31" l="1"/>
  <c r="Q30" i="31" s="1"/>
  <c r="O30" i="31" s="1"/>
  <c r="S30" i="31"/>
  <c r="U30" i="31" s="1"/>
  <c r="C30" i="28"/>
  <c r="K33" i="31"/>
  <c r="T24" i="28"/>
  <c r="N31" i="31"/>
  <c r="M31" i="31"/>
  <c r="P31" i="31"/>
  <c r="T31" i="31"/>
  <c r="L32" i="31"/>
  <c r="S24" i="28"/>
  <c r="N25" i="28"/>
  <c r="L26" i="28"/>
  <c r="P25" i="28"/>
  <c r="R25" i="28" s="1"/>
  <c r="Q25" i="28" s="1"/>
  <c r="O25" i="28" s="1"/>
  <c r="M25" i="28"/>
  <c r="T25" i="28"/>
  <c r="K29" i="28"/>
  <c r="C30" i="26"/>
  <c r="L23" i="23"/>
  <c r="C27" i="23"/>
  <c r="C28" i="26"/>
  <c r="N24" i="26"/>
  <c r="C29" i="24"/>
  <c r="C30" i="24" s="1"/>
  <c r="P24" i="26"/>
  <c r="R24" i="26" s="1"/>
  <c r="Q24" i="26" s="1"/>
  <c r="O24" i="26" s="1"/>
  <c r="C28" i="25"/>
  <c r="T24" i="25" s="1"/>
  <c r="C29" i="25"/>
  <c r="C30" i="25" s="1"/>
  <c r="M24" i="26"/>
  <c r="L23" i="21"/>
  <c r="C27" i="21"/>
  <c r="L25" i="25"/>
  <c r="L26" i="25" s="1"/>
  <c r="P24" i="25"/>
  <c r="R24" i="25" s="1"/>
  <c r="Q24" i="25" s="1"/>
  <c r="O24" i="25" s="1"/>
  <c r="L23" i="22"/>
  <c r="C27" i="22"/>
  <c r="C28" i="24"/>
  <c r="T24" i="24" s="1"/>
  <c r="M24" i="24"/>
  <c r="L25" i="24"/>
  <c r="L26" i="24" s="1"/>
  <c r="P24" i="24"/>
  <c r="R24" i="24" s="1"/>
  <c r="Q24" i="24" s="1"/>
  <c r="O24" i="24" s="1"/>
  <c r="N24" i="24"/>
  <c r="K28" i="26"/>
  <c r="N25" i="26"/>
  <c r="M25" i="26"/>
  <c r="L26" i="26"/>
  <c r="P25" i="26"/>
  <c r="M24" i="25"/>
  <c r="S24" i="25" s="1"/>
  <c r="K28" i="25"/>
  <c r="K29" i="24"/>
  <c r="C31" i="10"/>
  <c r="K25" i="23"/>
  <c r="K25" i="22"/>
  <c r="K27" i="21"/>
  <c r="I46" i="1"/>
  <c r="E50" i="1"/>
  <c r="D46" i="1"/>
  <c r="R31" i="31" l="1"/>
  <c r="Q31" i="31" s="1"/>
  <c r="O31" i="31" s="1"/>
  <c r="S31" i="31"/>
  <c r="U31" i="31" s="1"/>
  <c r="K34" i="31"/>
  <c r="L33" i="31"/>
  <c r="T32" i="31"/>
  <c r="P32" i="31"/>
  <c r="M32" i="31"/>
  <c r="N32" i="31"/>
  <c r="U24" i="28"/>
  <c r="S25" i="28"/>
  <c r="U25" i="28" s="1"/>
  <c r="N26" i="28"/>
  <c r="T26" i="28"/>
  <c r="L27" i="28"/>
  <c r="P26" i="28"/>
  <c r="R26" i="28" s="1"/>
  <c r="Q26" i="28" s="1"/>
  <c r="O26" i="28" s="1"/>
  <c r="M26" i="28"/>
  <c r="K30" i="28"/>
  <c r="M25" i="25"/>
  <c r="P26" i="25"/>
  <c r="T25" i="26"/>
  <c r="C29" i="23"/>
  <c r="S24" i="26"/>
  <c r="N25" i="25"/>
  <c r="P25" i="25"/>
  <c r="R25" i="25" s="1"/>
  <c r="Q25" i="25" s="1"/>
  <c r="O25" i="25" s="1"/>
  <c r="R25" i="26"/>
  <c r="Q25" i="26" s="1"/>
  <c r="O25" i="26" s="1"/>
  <c r="T25" i="25"/>
  <c r="T24" i="26"/>
  <c r="C29" i="21"/>
  <c r="C30" i="21" s="1"/>
  <c r="U24" i="25"/>
  <c r="C29" i="22"/>
  <c r="S24" i="24"/>
  <c r="U24" i="24" s="1"/>
  <c r="T25" i="24"/>
  <c r="P25" i="24"/>
  <c r="R25" i="24" s="1"/>
  <c r="Q25" i="24" s="1"/>
  <c r="O25" i="24" s="1"/>
  <c r="M25" i="24"/>
  <c r="N25" i="24"/>
  <c r="S25" i="26"/>
  <c r="K29" i="26"/>
  <c r="N26" i="26"/>
  <c r="L27" i="26"/>
  <c r="P26" i="26"/>
  <c r="T26" i="26"/>
  <c r="M26" i="26"/>
  <c r="K29" i="25"/>
  <c r="K30" i="24"/>
  <c r="M26" i="24"/>
  <c r="S26" i="24"/>
  <c r="N26" i="24"/>
  <c r="L27" i="24"/>
  <c r="T26" i="24"/>
  <c r="P26" i="24"/>
  <c r="L24" i="23"/>
  <c r="C28" i="23" s="1"/>
  <c r="L24" i="22"/>
  <c r="C28" i="22" s="1"/>
  <c r="K26" i="23"/>
  <c r="K26" i="22"/>
  <c r="L24" i="21"/>
  <c r="C28" i="21" s="1"/>
  <c r="K28" i="21"/>
  <c r="D48" i="1"/>
  <c r="D47" i="1"/>
  <c r="I48" i="1"/>
  <c r="I47" i="1"/>
  <c r="S26" i="26" l="1"/>
  <c r="U26" i="26" s="1"/>
  <c r="R32" i="31"/>
  <c r="Q32" i="31" s="1"/>
  <c r="O32" i="31" s="1"/>
  <c r="S32" i="31"/>
  <c r="U32" i="31" s="1"/>
  <c r="L34" i="31"/>
  <c r="T33" i="31"/>
  <c r="P33" i="31"/>
  <c r="M33" i="31"/>
  <c r="N33" i="31"/>
  <c r="C30" i="23"/>
  <c r="K35" i="31"/>
  <c r="C30" i="22"/>
  <c r="S26" i="28"/>
  <c r="U26" i="28" s="1"/>
  <c r="K31" i="28"/>
  <c r="N27" i="28"/>
  <c r="L28" i="28"/>
  <c r="P27" i="28"/>
  <c r="R27" i="28" s="1"/>
  <c r="Q27" i="28" s="1"/>
  <c r="O27" i="28" s="1"/>
  <c r="M27" i="28"/>
  <c r="T27" i="28"/>
  <c r="S25" i="25"/>
  <c r="U25" i="25" s="1"/>
  <c r="U25" i="26"/>
  <c r="U24" i="26"/>
  <c r="T26" i="25"/>
  <c r="M26" i="25"/>
  <c r="N26" i="25"/>
  <c r="R26" i="26"/>
  <c r="Q26" i="26" s="1"/>
  <c r="O26" i="26" s="1"/>
  <c r="L27" i="25"/>
  <c r="M27" i="25" s="1"/>
  <c r="R26" i="25"/>
  <c r="Q26" i="25" s="1"/>
  <c r="O26" i="25" s="1"/>
  <c r="S25" i="24"/>
  <c r="U25" i="24" s="1"/>
  <c r="R26" i="24"/>
  <c r="Q26" i="24" s="1"/>
  <c r="O26" i="24" s="1"/>
  <c r="N27" i="26"/>
  <c r="T27" i="26"/>
  <c r="M27" i="26"/>
  <c r="L28" i="26"/>
  <c r="P27" i="26"/>
  <c r="K30" i="26"/>
  <c r="K30" i="25"/>
  <c r="M27" i="24"/>
  <c r="N27" i="24"/>
  <c r="S27" i="24"/>
  <c r="L28" i="24"/>
  <c r="T27" i="24"/>
  <c r="P27" i="24"/>
  <c r="K31" i="24"/>
  <c r="U26" i="24"/>
  <c r="N24" i="23"/>
  <c r="T24" i="23"/>
  <c r="P24" i="23"/>
  <c r="R24" i="23" s="1"/>
  <c r="Q24" i="23" s="1"/>
  <c r="O24" i="23" s="1"/>
  <c r="L25" i="23"/>
  <c r="N25" i="23" s="1"/>
  <c r="L25" i="22"/>
  <c r="T25" i="22" s="1"/>
  <c r="P24" i="22"/>
  <c r="R24" i="22" s="1"/>
  <c r="Q24" i="22" s="1"/>
  <c r="O24" i="22" s="1"/>
  <c r="N24" i="22"/>
  <c r="M24" i="22"/>
  <c r="L25" i="21"/>
  <c r="L26" i="21" s="1"/>
  <c r="M24" i="23"/>
  <c r="K27" i="23"/>
  <c r="T24" i="22"/>
  <c r="K27" i="22"/>
  <c r="P24" i="21"/>
  <c r="R24" i="21" s="1"/>
  <c r="Q24" i="21" s="1"/>
  <c r="O24" i="21" s="1"/>
  <c r="T24" i="21"/>
  <c r="M24" i="21"/>
  <c r="N24" i="21"/>
  <c r="K29" i="21"/>
  <c r="H50" i="1"/>
  <c r="D50" i="1"/>
  <c r="R33" i="31" l="1"/>
  <c r="Q33" i="31" s="1"/>
  <c r="O33" i="31" s="1"/>
  <c r="S33" i="31"/>
  <c r="U33" i="31" s="1"/>
  <c r="K36" i="31"/>
  <c r="L35" i="31"/>
  <c r="T34" i="31"/>
  <c r="P34" i="31"/>
  <c r="M34" i="31"/>
  <c r="N34" i="31"/>
  <c r="S27" i="28"/>
  <c r="U27" i="28" s="1"/>
  <c r="K32" i="28"/>
  <c r="N28" i="28"/>
  <c r="T28" i="28"/>
  <c r="L29" i="28"/>
  <c r="P28" i="28"/>
  <c r="R28" i="28" s="1"/>
  <c r="Q28" i="28" s="1"/>
  <c r="O28" i="28" s="1"/>
  <c r="M28" i="28"/>
  <c r="L28" i="25"/>
  <c r="N28" i="25" s="1"/>
  <c r="S26" i="25"/>
  <c r="U26" i="25" s="1"/>
  <c r="R27" i="26"/>
  <c r="Q27" i="26" s="1"/>
  <c r="O27" i="26" s="1"/>
  <c r="P27" i="25"/>
  <c r="R27" i="25" s="1"/>
  <c r="Q27" i="25" s="1"/>
  <c r="O27" i="25" s="1"/>
  <c r="N27" i="25"/>
  <c r="S27" i="25" s="1"/>
  <c r="T27" i="25"/>
  <c r="R27" i="24"/>
  <c r="Q27" i="24" s="1"/>
  <c r="O27" i="24" s="1"/>
  <c r="S27" i="26"/>
  <c r="U27" i="26" s="1"/>
  <c r="N28" i="26"/>
  <c r="L29" i="26"/>
  <c r="P28" i="26"/>
  <c r="T28" i="26"/>
  <c r="M28" i="26"/>
  <c r="K31" i="26"/>
  <c r="K31" i="25"/>
  <c r="K32" i="24"/>
  <c r="U27" i="24"/>
  <c r="M28" i="24"/>
  <c r="N28" i="24"/>
  <c r="S28" i="24"/>
  <c r="L29" i="24"/>
  <c r="T28" i="24"/>
  <c r="P28" i="24"/>
  <c r="S24" i="23"/>
  <c r="U24" i="23" s="1"/>
  <c r="L26" i="22"/>
  <c r="L27" i="22" s="1"/>
  <c r="S24" i="22"/>
  <c r="U24" i="22" s="1"/>
  <c r="M25" i="23"/>
  <c r="S25" i="23" s="1"/>
  <c r="L26" i="23"/>
  <c r="P26" i="23" s="1"/>
  <c r="P25" i="22"/>
  <c r="R25" i="22" s="1"/>
  <c r="Q25" i="22" s="1"/>
  <c r="O25" i="22" s="1"/>
  <c r="T25" i="23"/>
  <c r="N25" i="22"/>
  <c r="M25" i="22"/>
  <c r="P25" i="23"/>
  <c r="R25" i="23" s="1"/>
  <c r="Q25" i="23" s="1"/>
  <c r="O25" i="23" s="1"/>
  <c r="M25" i="21"/>
  <c r="N25" i="21"/>
  <c r="P25" i="21"/>
  <c r="R25" i="21" s="1"/>
  <c r="Q25" i="21" s="1"/>
  <c r="O25" i="21" s="1"/>
  <c r="K28" i="23"/>
  <c r="S24" i="21"/>
  <c r="U24" i="21" s="1"/>
  <c r="T25" i="21"/>
  <c r="K28" i="22"/>
  <c r="L27" i="21"/>
  <c r="T26" i="21"/>
  <c r="P26" i="21"/>
  <c r="M26" i="21"/>
  <c r="N26" i="21"/>
  <c r="K30" i="21"/>
  <c r="S28" i="26" l="1"/>
  <c r="U28" i="26" s="1"/>
  <c r="R34" i="31"/>
  <c r="Q34" i="31" s="1"/>
  <c r="O34" i="31" s="1"/>
  <c r="S34" i="31"/>
  <c r="U34" i="31" s="1"/>
  <c r="T35" i="31"/>
  <c r="P35" i="31"/>
  <c r="M35" i="31"/>
  <c r="N35" i="31"/>
  <c r="L36" i="31"/>
  <c r="K37" i="31"/>
  <c r="S28" i="28"/>
  <c r="U28" i="28" s="1"/>
  <c r="K33" i="28"/>
  <c r="N29" i="28"/>
  <c r="L30" i="28"/>
  <c r="P29" i="28"/>
  <c r="R29" i="28" s="1"/>
  <c r="Q29" i="28" s="1"/>
  <c r="O29" i="28" s="1"/>
  <c r="M29" i="28"/>
  <c r="T29" i="28"/>
  <c r="L29" i="25"/>
  <c r="L30" i="25" s="1"/>
  <c r="P28" i="25"/>
  <c r="R28" i="25" s="1"/>
  <c r="Q28" i="25" s="1"/>
  <c r="O28" i="25" s="1"/>
  <c r="T28" i="25"/>
  <c r="M28" i="25"/>
  <c r="S28" i="25" s="1"/>
  <c r="U27" i="25"/>
  <c r="R28" i="26"/>
  <c r="Q28" i="26" s="1"/>
  <c r="O28" i="26" s="1"/>
  <c r="R28" i="24"/>
  <c r="Q28" i="24" s="1"/>
  <c r="O28" i="24" s="1"/>
  <c r="K32" i="26"/>
  <c r="N29" i="26"/>
  <c r="T29" i="26"/>
  <c r="M29" i="26"/>
  <c r="L30" i="26"/>
  <c r="P29" i="26"/>
  <c r="K32" i="25"/>
  <c r="K33" i="24"/>
  <c r="U28" i="24"/>
  <c r="M29" i="24"/>
  <c r="N29" i="24"/>
  <c r="S29" i="24"/>
  <c r="L30" i="24"/>
  <c r="T29" i="24"/>
  <c r="P29" i="24"/>
  <c r="M26" i="22"/>
  <c r="N26" i="22"/>
  <c r="U25" i="23"/>
  <c r="P26" i="22"/>
  <c r="R26" i="22" s="1"/>
  <c r="Q26" i="22" s="1"/>
  <c r="O26" i="22" s="1"/>
  <c r="T26" i="22"/>
  <c r="M26" i="23"/>
  <c r="S25" i="22"/>
  <c r="U25" i="22" s="1"/>
  <c r="N26" i="23"/>
  <c r="L27" i="23"/>
  <c r="N27" i="23" s="1"/>
  <c r="T26" i="23"/>
  <c r="R26" i="23"/>
  <c r="Q26" i="23" s="1"/>
  <c r="O26" i="23" s="1"/>
  <c r="S25" i="21"/>
  <c r="U25" i="21" s="1"/>
  <c r="R26" i="21"/>
  <c r="Q26" i="21" s="1"/>
  <c r="O26" i="21" s="1"/>
  <c r="K29" i="23"/>
  <c r="S26" i="21"/>
  <c r="U26" i="21" s="1"/>
  <c r="K29" i="22"/>
  <c r="M27" i="22"/>
  <c r="L28" i="22"/>
  <c r="T27" i="22"/>
  <c r="P27" i="22"/>
  <c r="N27" i="22"/>
  <c r="K31" i="21"/>
  <c r="L28" i="21"/>
  <c r="T27" i="21"/>
  <c r="P27" i="21"/>
  <c r="N27" i="21"/>
  <c r="M27" i="21"/>
  <c r="R35" i="31" l="1"/>
  <c r="Q35" i="31" s="1"/>
  <c r="O35" i="31" s="1"/>
  <c r="S35" i="31"/>
  <c r="U35" i="31" s="1"/>
  <c r="K38" i="31"/>
  <c r="M36" i="31"/>
  <c r="N36" i="31"/>
  <c r="L37" i="31"/>
  <c r="P36" i="31"/>
  <c r="T36" i="31"/>
  <c r="S29" i="28"/>
  <c r="U29" i="28" s="1"/>
  <c r="T30" i="28"/>
  <c r="N30" i="28"/>
  <c r="L31" i="28"/>
  <c r="P30" i="28"/>
  <c r="R30" i="28" s="1"/>
  <c r="Q30" i="28" s="1"/>
  <c r="O30" i="28" s="1"/>
  <c r="M30" i="28"/>
  <c r="K34" i="28"/>
  <c r="N29" i="25"/>
  <c r="P29" i="25"/>
  <c r="R29" i="25" s="1"/>
  <c r="Q29" i="25" s="1"/>
  <c r="O29" i="25" s="1"/>
  <c r="T29" i="25"/>
  <c r="M29" i="25"/>
  <c r="U28" i="25"/>
  <c r="R29" i="26"/>
  <c r="Q29" i="26" s="1"/>
  <c r="O29" i="26" s="1"/>
  <c r="R29" i="24"/>
  <c r="Q29" i="24" s="1"/>
  <c r="O29" i="24" s="1"/>
  <c r="S29" i="26"/>
  <c r="U29" i="26" s="1"/>
  <c r="K33" i="26"/>
  <c r="L31" i="26"/>
  <c r="S30" i="26"/>
  <c r="N30" i="26"/>
  <c r="T30" i="26"/>
  <c r="P30" i="26"/>
  <c r="M30" i="26"/>
  <c r="K33" i="25"/>
  <c r="L31" i="25"/>
  <c r="N30" i="25"/>
  <c r="T30" i="25"/>
  <c r="P30" i="25"/>
  <c r="M30" i="25"/>
  <c r="K34" i="24"/>
  <c r="L31" i="24"/>
  <c r="M30" i="24"/>
  <c r="S30" i="24"/>
  <c r="N30" i="24"/>
  <c r="T30" i="24"/>
  <c r="P30" i="24"/>
  <c r="U29" i="24"/>
  <c r="S26" i="22"/>
  <c r="U26" i="22" s="1"/>
  <c r="S27" i="22"/>
  <c r="U27" i="22" s="1"/>
  <c r="S26" i="23"/>
  <c r="U26" i="23" s="1"/>
  <c r="L28" i="23"/>
  <c r="N28" i="23" s="1"/>
  <c r="P27" i="23"/>
  <c r="R27" i="23" s="1"/>
  <c r="Q27" i="23" s="1"/>
  <c r="O27" i="23" s="1"/>
  <c r="T27" i="23"/>
  <c r="M27" i="23"/>
  <c r="S27" i="23" s="1"/>
  <c r="R27" i="21"/>
  <c r="Q27" i="21" s="1"/>
  <c r="O27" i="21" s="1"/>
  <c r="R27" i="22"/>
  <c r="Q27" i="22" s="1"/>
  <c r="O27" i="22" s="1"/>
  <c r="K30" i="23"/>
  <c r="M28" i="22"/>
  <c r="L29" i="22"/>
  <c r="T28" i="22"/>
  <c r="P28" i="22"/>
  <c r="N28" i="22"/>
  <c r="K30" i="22"/>
  <c r="S27" i="21"/>
  <c r="U27" i="21" s="1"/>
  <c r="L29" i="21"/>
  <c r="T28" i="21"/>
  <c r="P28" i="21"/>
  <c r="N28" i="21"/>
  <c r="M28" i="21"/>
  <c r="K32" i="21"/>
  <c r="R36" i="31" l="1"/>
  <c r="Q36" i="31" s="1"/>
  <c r="O36" i="31" s="1"/>
  <c r="S36" i="31"/>
  <c r="U36" i="31" s="1"/>
  <c r="N37" i="31"/>
  <c r="L38" i="31"/>
  <c r="T37" i="31"/>
  <c r="M37" i="31"/>
  <c r="P37" i="31"/>
  <c r="K39" i="31"/>
  <c r="S30" i="28"/>
  <c r="U30" i="28" s="1"/>
  <c r="K35" i="28"/>
  <c r="N31" i="28"/>
  <c r="L32" i="28"/>
  <c r="P31" i="28"/>
  <c r="R31" i="28" s="1"/>
  <c r="Q31" i="28" s="1"/>
  <c r="O31" i="28" s="1"/>
  <c r="T31" i="28"/>
  <c r="M31" i="28"/>
  <c r="S29" i="25"/>
  <c r="U29" i="25" s="1"/>
  <c r="R30" i="26"/>
  <c r="Q30" i="26" s="1"/>
  <c r="O30" i="26" s="1"/>
  <c r="R30" i="25"/>
  <c r="Q30" i="25" s="1"/>
  <c r="O30" i="25" s="1"/>
  <c r="R30" i="24"/>
  <c r="Q30" i="24" s="1"/>
  <c r="O30" i="24" s="1"/>
  <c r="S30" i="25"/>
  <c r="U30" i="25" s="1"/>
  <c r="K34" i="26"/>
  <c r="N31" i="26"/>
  <c r="L32" i="26"/>
  <c r="S31" i="26"/>
  <c r="M31" i="26"/>
  <c r="P31" i="26"/>
  <c r="T31" i="26"/>
  <c r="U30" i="26"/>
  <c r="K34" i="25"/>
  <c r="N31" i="25"/>
  <c r="L32" i="25"/>
  <c r="M31" i="25"/>
  <c r="P31" i="25"/>
  <c r="T31" i="25"/>
  <c r="U30" i="24"/>
  <c r="K35" i="24"/>
  <c r="N31" i="24"/>
  <c r="M31" i="24"/>
  <c r="T31" i="24"/>
  <c r="L32" i="24"/>
  <c r="P31" i="24"/>
  <c r="S31" i="24"/>
  <c r="L29" i="23"/>
  <c r="M29" i="23" s="1"/>
  <c r="T28" i="23"/>
  <c r="P28" i="23"/>
  <c r="R28" i="23" s="1"/>
  <c r="Q28" i="23" s="1"/>
  <c r="O28" i="23" s="1"/>
  <c r="M28" i="23"/>
  <c r="S28" i="23" s="1"/>
  <c r="R28" i="22"/>
  <c r="Q28" i="22" s="1"/>
  <c r="O28" i="22" s="1"/>
  <c r="R28" i="21"/>
  <c r="Q28" i="21" s="1"/>
  <c r="O28" i="21" s="1"/>
  <c r="U27" i="23"/>
  <c r="S28" i="22"/>
  <c r="U28" i="22" s="1"/>
  <c r="K31" i="23"/>
  <c r="M29" i="22"/>
  <c r="L30" i="22"/>
  <c r="T29" i="22"/>
  <c r="P29" i="22"/>
  <c r="N29" i="22"/>
  <c r="S28" i="21"/>
  <c r="U28" i="21" s="1"/>
  <c r="K31" i="22"/>
  <c r="K33" i="21"/>
  <c r="L30" i="21"/>
  <c r="T29" i="21"/>
  <c r="P29" i="21"/>
  <c r="M29" i="21"/>
  <c r="N29" i="21"/>
  <c r="S29" i="22" l="1"/>
  <c r="U29" i="22" s="1"/>
  <c r="R37" i="31"/>
  <c r="Q37" i="31" s="1"/>
  <c r="O37" i="31" s="1"/>
  <c r="S31" i="28"/>
  <c r="U31" i="28" s="1"/>
  <c r="S37" i="31"/>
  <c r="U37" i="31" s="1"/>
  <c r="L39" i="31"/>
  <c r="T38" i="31"/>
  <c r="P38" i="31"/>
  <c r="M38" i="31"/>
  <c r="N38" i="31"/>
  <c r="K40" i="31"/>
  <c r="K36" i="28"/>
  <c r="L33" i="28"/>
  <c r="T32" i="28"/>
  <c r="P32" i="28"/>
  <c r="R32" i="28" s="1"/>
  <c r="Q32" i="28" s="1"/>
  <c r="O32" i="28" s="1"/>
  <c r="M32" i="28"/>
  <c r="N32" i="28"/>
  <c r="R31" i="26"/>
  <c r="Q31" i="26" s="1"/>
  <c r="O31" i="26" s="1"/>
  <c r="R31" i="25"/>
  <c r="Q31" i="25" s="1"/>
  <c r="O31" i="25" s="1"/>
  <c r="R31" i="24"/>
  <c r="Q31" i="24" s="1"/>
  <c r="O31" i="24" s="1"/>
  <c r="S31" i="25"/>
  <c r="U31" i="25" s="1"/>
  <c r="K35" i="26"/>
  <c r="S32" i="26"/>
  <c r="L33" i="26"/>
  <c r="M32" i="26"/>
  <c r="N32" i="26"/>
  <c r="P32" i="26"/>
  <c r="T32" i="26"/>
  <c r="U31" i="26"/>
  <c r="K35" i="25"/>
  <c r="L33" i="25"/>
  <c r="M32" i="25"/>
  <c r="N32" i="25"/>
  <c r="P32" i="25"/>
  <c r="T32" i="25"/>
  <c r="U31" i="24"/>
  <c r="S32" i="24"/>
  <c r="N32" i="24"/>
  <c r="T32" i="24"/>
  <c r="M32" i="24"/>
  <c r="L33" i="24"/>
  <c r="P32" i="24"/>
  <c r="K36" i="24"/>
  <c r="U28" i="23"/>
  <c r="L30" i="23"/>
  <c r="P30" i="23" s="1"/>
  <c r="T29" i="23"/>
  <c r="P29" i="23"/>
  <c r="R29" i="23" s="1"/>
  <c r="Q29" i="23" s="1"/>
  <c r="O29" i="23" s="1"/>
  <c r="N29" i="23"/>
  <c r="S29" i="23" s="1"/>
  <c r="R29" i="21"/>
  <c r="Q29" i="21" s="1"/>
  <c r="O29" i="21" s="1"/>
  <c r="R29" i="22"/>
  <c r="Q29" i="22" s="1"/>
  <c r="O29" i="22" s="1"/>
  <c r="K32" i="23"/>
  <c r="S29" i="21"/>
  <c r="U29" i="21" s="1"/>
  <c r="K32" i="22"/>
  <c r="M30" i="22"/>
  <c r="L31" i="22"/>
  <c r="T30" i="22"/>
  <c r="P30" i="22"/>
  <c r="N30" i="22"/>
  <c r="K34" i="21"/>
  <c r="L31" i="21"/>
  <c r="T30" i="21"/>
  <c r="P30" i="21"/>
  <c r="N30" i="21"/>
  <c r="M30" i="21"/>
  <c r="S30" i="21"/>
  <c r="S30" i="22" l="1"/>
  <c r="U30" i="22" s="1"/>
  <c r="R38" i="31"/>
  <c r="Q38" i="31" s="1"/>
  <c r="O38" i="31" s="1"/>
  <c r="S38" i="31"/>
  <c r="U38" i="31" s="1"/>
  <c r="K41" i="31"/>
  <c r="T39" i="31"/>
  <c r="P39" i="31"/>
  <c r="M39" i="31"/>
  <c r="N39" i="31"/>
  <c r="L40" i="31"/>
  <c r="S32" i="28"/>
  <c r="U32" i="28" s="1"/>
  <c r="K37" i="28"/>
  <c r="L34" i="28"/>
  <c r="T33" i="28"/>
  <c r="P33" i="28"/>
  <c r="R33" i="28" s="1"/>
  <c r="Q33" i="28" s="1"/>
  <c r="O33" i="28" s="1"/>
  <c r="N33" i="28"/>
  <c r="M33" i="28"/>
  <c r="R32" i="26"/>
  <c r="Q32" i="26" s="1"/>
  <c r="O32" i="26" s="1"/>
  <c r="R32" i="25"/>
  <c r="Q32" i="25" s="1"/>
  <c r="O32" i="25" s="1"/>
  <c r="R32" i="24"/>
  <c r="Q32" i="24" s="1"/>
  <c r="O32" i="24" s="1"/>
  <c r="K36" i="26"/>
  <c r="S33" i="26"/>
  <c r="P33" i="26"/>
  <c r="L34" i="26"/>
  <c r="M33" i="26"/>
  <c r="N33" i="26"/>
  <c r="T33" i="26"/>
  <c r="S32" i="25"/>
  <c r="U32" i="25" s="1"/>
  <c r="U32" i="26"/>
  <c r="K36" i="25"/>
  <c r="P33" i="25"/>
  <c r="L34" i="25"/>
  <c r="M33" i="25"/>
  <c r="N33" i="25"/>
  <c r="T33" i="25"/>
  <c r="S33" i="24"/>
  <c r="N33" i="24"/>
  <c r="M33" i="24"/>
  <c r="L34" i="24"/>
  <c r="P33" i="24"/>
  <c r="T33" i="24"/>
  <c r="U32" i="24"/>
  <c r="K37" i="24"/>
  <c r="T30" i="23"/>
  <c r="M30" i="23"/>
  <c r="R30" i="21"/>
  <c r="Q30" i="21" s="1"/>
  <c r="O30" i="21" s="1"/>
  <c r="N30" i="23"/>
  <c r="U29" i="23"/>
  <c r="L31" i="23"/>
  <c r="L32" i="23" s="1"/>
  <c r="R30" i="23"/>
  <c r="Q30" i="23" s="1"/>
  <c r="O30" i="23" s="1"/>
  <c r="R30" i="22"/>
  <c r="Q30" i="22" s="1"/>
  <c r="O30" i="22" s="1"/>
  <c r="K33" i="23"/>
  <c r="M31" i="22"/>
  <c r="T31" i="22"/>
  <c r="P31" i="22"/>
  <c r="N31" i="22"/>
  <c r="L32" i="22"/>
  <c r="S31" i="22"/>
  <c r="K33" i="22"/>
  <c r="U30" i="21"/>
  <c r="T31" i="21"/>
  <c r="P31" i="21"/>
  <c r="S31" i="21"/>
  <c r="N31" i="21"/>
  <c r="L32" i="21"/>
  <c r="M31" i="21"/>
  <c r="K35" i="21"/>
  <c r="R39" i="31" l="1"/>
  <c r="Q39" i="31" s="1"/>
  <c r="O39" i="31" s="1"/>
  <c r="R33" i="25"/>
  <c r="Q33" i="25" s="1"/>
  <c r="O33" i="25" s="1"/>
  <c r="S39" i="31"/>
  <c r="U39" i="31" s="1"/>
  <c r="K42" i="31"/>
  <c r="M40" i="31"/>
  <c r="N40" i="31"/>
  <c r="L41" i="31"/>
  <c r="T40" i="31"/>
  <c r="P40" i="31"/>
  <c r="S33" i="28"/>
  <c r="U33" i="28" s="1"/>
  <c r="L35" i="28"/>
  <c r="T34" i="28"/>
  <c r="P34" i="28"/>
  <c r="R34" i="28" s="1"/>
  <c r="Q34" i="28" s="1"/>
  <c r="O34" i="28" s="1"/>
  <c r="M34" i="28"/>
  <c r="N34" i="28"/>
  <c r="K38" i="28"/>
  <c r="R33" i="26"/>
  <c r="Q33" i="26" s="1"/>
  <c r="O33" i="26" s="1"/>
  <c r="R33" i="24"/>
  <c r="Q33" i="24" s="1"/>
  <c r="O33" i="24" s="1"/>
  <c r="S33" i="25"/>
  <c r="U33" i="25" s="1"/>
  <c r="L35" i="26"/>
  <c r="S34" i="26"/>
  <c r="T34" i="26"/>
  <c r="N34" i="26"/>
  <c r="P34" i="26"/>
  <c r="M34" i="26"/>
  <c r="K37" i="26"/>
  <c r="U33" i="26"/>
  <c r="L35" i="25"/>
  <c r="T34" i="25"/>
  <c r="N34" i="25"/>
  <c r="P34" i="25"/>
  <c r="M34" i="25"/>
  <c r="K37" i="25"/>
  <c r="K38" i="24"/>
  <c r="U33" i="24"/>
  <c r="L35" i="24"/>
  <c r="S34" i="24"/>
  <c r="N34" i="24"/>
  <c r="T34" i="24"/>
  <c r="M34" i="24"/>
  <c r="P34" i="24"/>
  <c r="S30" i="23"/>
  <c r="U30" i="23" s="1"/>
  <c r="N31" i="23"/>
  <c r="R31" i="21"/>
  <c r="Q31" i="21" s="1"/>
  <c r="O31" i="21" s="1"/>
  <c r="R31" i="22"/>
  <c r="Q31" i="22" s="1"/>
  <c r="O31" i="22" s="1"/>
  <c r="M31" i="23"/>
  <c r="P31" i="23"/>
  <c r="R31" i="23" s="1"/>
  <c r="Q31" i="23" s="1"/>
  <c r="O31" i="23" s="1"/>
  <c r="T31" i="23"/>
  <c r="K34" i="23"/>
  <c r="P32" i="23"/>
  <c r="T32" i="23"/>
  <c r="N32" i="23"/>
  <c r="L33" i="23"/>
  <c r="M32" i="23"/>
  <c r="K34" i="22"/>
  <c r="U31" i="22"/>
  <c r="N32" i="22"/>
  <c r="M32" i="22"/>
  <c r="L33" i="22"/>
  <c r="T32" i="22"/>
  <c r="P32" i="22"/>
  <c r="S32" i="22"/>
  <c r="K36" i="21"/>
  <c r="M32" i="21"/>
  <c r="T32" i="21"/>
  <c r="L33" i="21"/>
  <c r="S32" i="21"/>
  <c r="N32" i="21"/>
  <c r="P32" i="21"/>
  <c r="U31" i="21"/>
  <c r="R40" i="31" l="1"/>
  <c r="Q40" i="31" s="1"/>
  <c r="O40" i="31" s="1"/>
  <c r="R34" i="25"/>
  <c r="Q34" i="25" s="1"/>
  <c r="O34" i="25" s="1"/>
  <c r="S40" i="31"/>
  <c r="U40" i="31" s="1"/>
  <c r="N41" i="31"/>
  <c r="L42" i="31"/>
  <c r="P41" i="31"/>
  <c r="T41" i="31"/>
  <c r="M41" i="31"/>
  <c r="K43" i="31"/>
  <c r="S34" i="28"/>
  <c r="U34" i="28" s="1"/>
  <c r="T35" i="28"/>
  <c r="P35" i="28"/>
  <c r="R35" i="28" s="1"/>
  <c r="Q35" i="28" s="1"/>
  <c r="O35" i="28" s="1"/>
  <c r="M35" i="28"/>
  <c r="N35" i="28"/>
  <c r="L36" i="28"/>
  <c r="K39" i="28"/>
  <c r="R34" i="26"/>
  <c r="Q34" i="26" s="1"/>
  <c r="O34" i="26" s="1"/>
  <c r="R34" i="24"/>
  <c r="Q34" i="24" s="1"/>
  <c r="O34" i="24" s="1"/>
  <c r="S34" i="25"/>
  <c r="U34" i="25" s="1"/>
  <c r="K38" i="26"/>
  <c r="T35" i="26"/>
  <c r="P35" i="26"/>
  <c r="S35" i="26"/>
  <c r="N35" i="26"/>
  <c r="L36" i="26"/>
  <c r="M35" i="26"/>
  <c r="U34" i="26"/>
  <c r="K38" i="25"/>
  <c r="T35" i="25"/>
  <c r="P35" i="25"/>
  <c r="N35" i="25"/>
  <c r="L36" i="25"/>
  <c r="M35" i="25"/>
  <c r="K39" i="24"/>
  <c r="U34" i="24"/>
  <c r="T35" i="24"/>
  <c r="P35" i="24"/>
  <c r="L36" i="24"/>
  <c r="S35" i="24"/>
  <c r="N35" i="24"/>
  <c r="M35" i="24"/>
  <c r="R32" i="22"/>
  <c r="Q32" i="22" s="1"/>
  <c r="O32" i="22" s="1"/>
  <c r="R32" i="21"/>
  <c r="Q32" i="21" s="1"/>
  <c r="O32" i="21" s="1"/>
  <c r="S31" i="23"/>
  <c r="U31" i="23" s="1"/>
  <c r="R32" i="23"/>
  <c r="Q32" i="23" s="1"/>
  <c r="O32" i="23" s="1"/>
  <c r="S32" i="23"/>
  <c r="U32" i="23" s="1"/>
  <c r="U32" i="21"/>
  <c r="P33" i="23"/>
  <c r="T33" i="23"/>
  <c r="N33" i="23"/>
  <c r="L34" i="23"/>
  <c r="M33" i="23"/>
  <c r="K35" i="23"/>
  <c r="U32" i="22"/>
  <c r="N33" i="22"/>
  <c r="M33" i="22"/>
  <c r="L34" i="22"/>
  <c r="T33" i="22"/>
  <c r="P33" i="22"/>
  <c r="S33" i="22"/>
  <c r="K35" i="22"/>
  <c r="M33" i="21"/>
  <c r="L34" i="21"/>
  <c r="S33" i="21"/>
  <c r="N33" i="21"/>
  <c r="P33" i="21"/>
  <c r="T33" i="21"/>
  <c r="K37" i="21"/>
  <c r="R41" i="31" l="1"/>
  <c r="Q41" i="31" s="1"/>
  <c r="O41" i="31" s="1"/>
  <c r="S41" i="31"/>
  <c r="U41" i="31" s="1"/>
  <c r="R35" i="25"/>
  <c r="Q35" i="25" s="1"/>
  <c r="O35" i="25" s="1"/>
  <c r="K44" i="31"/>
  <c r="L43" i="31"/>
  <c r="T42" i="31"/>
  <c r="P42" i="31"/>
  <c r="M42" i="31"/>
  <c r="N42" i="31"/>
  <c r="S35" i="28"/>
  <c r="U35" i="28" s="1"/>
  <c r="K40" i="28"/>
  <c r="M36" i="28"/>
  <c r="N36" i="28"/>
  <c r="L37" i="28"/>
  <c r="P36" i="28"/>
  <c r="R36" i="28" s="1"/>
  <c r="Q36" i="28" s="1"/>
  <c r="O36" i="28" s="1"/>
  <c r="T36" i="28"/>
  <c r="R35" i="26"/>
  <c r="Q35" i="26" s="1"/>
  <c r="O35" i="26" s="1"/>
  <c r="R35" i="24"/>
  <c r="Q35" i="24" s="1"/>
  <c r="O35" i="24" s="1"/>
  <c r="K39" i="26"/>
  <c r="M36" i="26"/>
  <c r="S36" i="26"/>
  <c r="N36" i="26"/>
  <c r="T36" i="26"/>
  <c r="L37" i="26"/>
  <c r="P36" i="26"/>
  <c r="U35" i="26"/>
  <c r="S35" i="25"/>
  <c r="U35" i="25" s="1"/>
  <c r="K39" i="25"/>
  <c r="M36" i="25"/>
  <c r="N36" i="25"/>
  <c r="T36" i="25"/>
  <c r="L37" i="25"/>
  <c r="P36" i="25"/>
  <c r="M36" i="24"/>
  <c r="T36" i="24"/>
  <c r="P36" i="24"/>
  <c r="S36" i="24"/>
  <c r="N36" i="24"/>
  <c r="L37" i="24"/>
  <c r="K40" i="24"/>
  <c r="U35" i="24"/>
  <c r="R33" i="22"/>
  <c r="Q33" i="22" s="1"/>
  <c r="O33" i="22" s="1"/>
  <c r="R33" i="21"/>
  <c r="Q33" i="21" s="1"/>
  <c r="O33" i="21" s="1"/>
  <c r="R33" i="23"/>
  <c r="Q33" i="23" s="1"/>
  <c r="O33" i="23" s="1"/>
  <c r="S33" i="23"/>
  <c r="U33" i="23" s="1"/>
  <c r="K36" i="23"/>
  <c r="L35" i="23"/>
  <c r="T34" i="23"/>
  <c r="N34" i="23"/>
  <c r="M34" i="23"/>
  <c r="P34" i="23"/>
  <c r="U33" i="22"/>
  <c r="K36" i="22"/>
  <c r="N34" i="22"/>
  <c r="M34" i="22"/>
  <c r="T34" i="22"/>
  <c r="P34" i="22"/>
  <c r="L35" i="22"/>
  <c r="S34" i="22"/>
  <c r="U33" i="21"/>
  <c r="M34" i="21"/>
  <c r="L35" i="21"/>
  <c r="P34" i="21"/>
  <c r="T34" i="21"/>
  <c r="S34" i="21"/>
  <c r="N34" i="21"/>
  <c r="K38" i="21"/>
  <c r="R42" i="31" l="1"/>
  <c r="Q42" i="31" s="1"/>
  <c r="O42" i="31" s="1"/>
  <c r="R36" i="26"/>
  <c r="Q36" i="26" s="1"/>
  <c r="O36" i="26" s="1"/>
  <c r="R36" i="25"/>
  <c r="Q36" i="25" s="1"/>
  <c r="O36" i="25" s="1"/>
  <c r="S42" i="31"/>
  <c r="U42" i="31" s="1"/>
  <c r="T43" i="31"/>
  <c r="P43" i="31"/>
  <c r="M43" i="31"/>
  <c r="N43" i="31"/>
  <c r="L44" i="31"/>
  <c r="K45" i="31"/>
  <c r="S36" i="28"/>
  <c r="U36" i="28" s="1"/>
  <c r="N37" i="28"/>
  <c r="L38" i="28"/>
  <c r="T37" i="28"/>
  <c r="M37" i="28"/>
  <c r="P37" i="28"/>
  <c r="R37" i="28" s="1"/>
  <c r="Q37" i="28" s="1"/>
  <c r="O37" i="28" s="1"/>
  <c r="K41" i="28"/>
  <c r="R36" i="24"/>
  <c r="Q36" i="24" s="1"/>
  <c r="O36" i="24" s="1"/>
  <c r="U36" i="26"/>
  <c r="S36" i="25"/>
  <c r="U36" i="25" s="1"/>
  <c r="K40" i="26"/>
  <c r="N37" i="26"/>
  <c r="S37" i="26"/>
  <c r="M37" i="26"/>
  <c r="T37" i="26"/>
  <c r="L38" i="26"/>
  <c r="P37" i="26"/>
  <c r="K40" i="25"/>
  <c r="N37" i="25"/>
  <c r="M37" i="25"/>
  <c r="T37" i="25"/>
  <c r="L38" i="25"/>
  <c r="P37" i="25"/>
  <c r="U36" i="24"/>
  <c r="K41" i="24"/>
  <c r="N37" i="24"/>
  <c r="M37" i="24"/>
  <c r="P37" i="24"/>
  <c r="S37" i="24"/>
  <c r="T37" i="24"/>
  <c r="L38" i="24"/>
  <c r="R34" i="22"/>
  <c r="Q34" i="22" s="1"/>
  <c r="O34" i="22" s="1"/>
  <c r="R34" i="21"/>
  <c r="Q34" i="21" s="1"/>
  <c r="O34" i="21" s="1"/>
  <c r="R34" i="23"/>
  <c r="Q34" i="23" s="1"/>
  <c r="O34" i="23" s="1"/>
  <c r="S34" i="23"/>
  <c r="U34" i="23" s="1"/>
  <c r="T35" i="23"/>
  <c r="P35" i="23"/>
  <c r="N35" i="23"/>
  <c r="L36" i="23"/>
  <c r="M35" i="23"/>
  <c r="K37" i="23"/>
  <c r="L36" i="22"/>
  <c r="S35" i="22"/>
  <c r="N35" i="22"/>
  <c r="P35" i="22"/>
  <c r="M35" i="22"/>
  <c r="T35" i="22"/>
  <c r="U34" i="21"/>
  <c r="K37" i="22"/>
  <c r="U34" i="22"/>
  <c r="N35" i="21"/>
  <c r="L36" i="21"/>
  <c r="P35" i="21"/>
  <c r="T35" i="21"/>
  <c r="S35" i="21"/>
  <c r="M35" i="21"/>
  <c r="K39" i="21"/>
  <c r="R43" i="31" l="1"/>
  <c r="Q43" i="31" s="1"/>
  <c r="O43" i="31" s="1"/>
  <c r="R37" i="26"/>
  <c r="Q37" i="26" s="1"/>
  <c r="O37" i="26" s="1"/>
  <c r="R37" i="25"/>
  <c r="Q37" i="25" s="1"/>
  <c r="O37" i="25" s="1"/>
  <c r="R37" i="24"/>
  <c r="Q37" i="24" s="1"/>
  <c r="O37" i="24" s="1"/>
  <c r="S43" i="31"/>
  <c r="U43" i="31" s="1"/>
  <c r="K46" i="31"/>
  <c r="M44" i="31"/>
  <c r="N44" i="31"/>
  <c r="L45" i="31"/>
  <c r="P44" i="31"/>
  <c r="T44" i="31"/>
  <c r="S37" i="28"/>
  <c r="U37" i="28" s="1"/>
  <c r="L39" i="28"/>
  <c r="T38" i="28"/>
  <c r="P38" i="28"/>
  <c r="R38" i="28" s="1"/>
  <c r="Q38" i="28" s="1"/>
  <c r="O38" i="28" s="1"/>
  <c r="M38" i="28"/>
  <c r="N38" i="28"/>
  <c r="K42" i="28"/>
  <c r="U37" i="26"/>
  <c r="S37" i="25"/>
  <c r="U37" i="25" s="1"/>
  <c r="K41" i="26"/>
  <c r="L39" i="26"/>
  <c r="S38" i="26"/>
  <c r="M38" i="26"/>
  <c r="T38" i="26"/>
  <c r="N38" i="26"/>
  <c r="P38" i="26"/>
  <c r="K41" i="25"/>
  <c r="L39" i="25"/>
  <c r="M38" i="25"/>
  <c r="T38" i="25"/>
  <c r="N38" i="25"/>
  <c r="P38" i="25"/>
  <c r="U37" i="24"/>
  <c r="K42" i="24"/>
  <c r="L39" i="24"/>
  <c r="S38" i="24"/>
  <c r="N38" i="24"/>
  <c r="M38" i="24"/>
  <c r="P38" i="24"/>
  <c r="T38" i="24"/>
  <c r="R35" i="22"/>
  <c r="Q35" i="22" s="1"/>
  <c r="O35" i="22" s="1"/>
  <c r="R35" i="21"/>
  <c r="Q35" i="21" s="1"/>
  <c r="O35" i="21" s="1"/>
  <c r="U35" i="22"/>
  <c r="R35" i="23"/>
  <c r="Q35" i="23" s="1"/>
  <c r="O35" i="23" s="1"/>
  <c r="S35" i="23"/>
  <c r="U35" i="23" s="1"/>
  <c r="K38" i="23"/>
  <c r="M36" i="23"/>
  <c r="N36" i="23"/>
  <c r="L37" i="23"/>
  <c r="P36" i="23"/>
  <c r="T36" i="23"/>
  <c r="U35" i="21"/>
  <c r="K38" i="22"/>
  <c r="T36" i="22"/>
  <c r="P36" i="22"/>
  <c r="L37" i="22"/>
  <c r="S36" i="22"/>
  <c r="N36" i="22"/>
  <c r="M36" i="22"/>
  <c r="K40" i="21"/>
  <c r="L37" i="21"/>
  <c r="S36" i="21"/>
  <c r="P36" i="21"/>
  <c r="T36" i="21"/>
  <c r="N36" i="21"/>
  <c r="M36" i="21"/>
  <c r="R44" i="31" l="1"/>
  <c r="Q44" i="31" s="1"/>
  <c r="O44" i="31" s="1"/>
  <c r="R38" i="26"/>
  <c r="Q38" i="26" s="1"/>
  <c r="O38" i="26" s="1"/>
  <c r="R38" i="25"/>
  <c r="Q38" i="25" s="1"/>
  <c r="O38" i="25" s="1"/>
  <c r="R38" i="24"/>
  <c r="Q38" i="24" s="1"/>
  <c r="O38" i="24" s="1"/>
  <c r="S44" i="31"/>
  <c r="U44" i="31" s="1"/>
  <c r="N45" i="31"/>
  <c r="L46" i="31"/>
  <c r="T45" i="31"/>
  <c r="P45" i="31"/>
  <c r="R45" i="31" s="1"/>
  <c r="Q45" i="31" s="1"/>
  <c r="O45" i="31" s="1"/>
  <c r="M45" i="31"/>
  <c r="K47" i="31"/>
  <c r="S38" i="28"/>
  <c r="U38" i="28" s="1"/>
  <c r="T39" i="28"/>
  <c r="P39" i="28"/>
  <c r="R39" i="28" s="1"/>
  <c r="Q39" i="28" s="1"/>
  <c r="O39" i="28" s="1"/>
  <c r="M39" i="28"/>
  <c r="N39" i="28"/>
  <c r="L40" i="28"/>
  <c r="K43" i="28"/>
  <c r="U38" i="24"/>
  <c r="U38" i="26"/>
  <c r="S38" i="25"/>
  <c r="U38" i="25" s="1"/>
  <c r="K42" i="26"/>
  <c r="T39" i="26"/>
  <c r="P39" i="26"/>
  <c r="L40" i="26"/>
  <c r="M39" i="26"/>
  <c r="S39" i="26"/>
  <c r="N39" i="26"/>
  <c r="K42" i="25"/>
  <c r="T39" i="25"/>
  <c r="P39" i="25"/>
  <c r="L40" i="25"/>
  <c r="M39" i="25"/>
  <c r="N39" i="25"/>
  <c r="K43" i="24"/>
  <c r="T39" i="24"/>
  <c r="P39" i="24"/>
  <c r="L40" i="24"/>
  <c r="S39" i="24"/>
  <c r="N39" i="24"/>
  <c r="M39" i="24"/>
  <c r="R36" i="22"/>
  <c r="Q36" i="22" s="1"/>
  <c r="O36" i="22" s="1"/>
  <c r="R36" i="21"/>
  <c r="Q36" i="21" s="1"/>
  <c r="O36" i="21" s="1"/>
  <c r="R36" i="23"/>
  <c r="Q36" i="23" s="1"/>
  <c r="O36" i="23" s="1"/>
  <c r="S36" i="23"/>
  <c r="U36" i="23" s="1"/>
  <c r="U36" i="22"/>
  <c r="N37" i="23"/>
  <c r="M37" i="23"/>
  <c r="L38" i="23"/>
  <c r="P37" i="23"/>
  <c r="T37" i="23"/>
  <c r="K39" i="23"/>
  <c r="K39" i="22"/>
  <c r="M37" i="22"/>
  <c r="T37" i="22"/>
  <c r="P37" i="22"/>
  <c r="L38" i="22"/>
  <c r="S37" i="22"/>
  <c r="N37" i="22"/>
  <c r="T37" i="21"/>
  <c r="P37" i="21"/>
  <c r="S37" i="21"/>
  <c r="N37" i="21"/>
  <c r="L38" i="21"/>
  <c r="M37" i="21"/>
  <c r="U36" i="21"/>
  <c r="K41" i="21"/>
  <c r="R39" i="26" l="1"/>
  <c r="Q39" i="26" s="1"/>
  <c r="O39" i="26" s="1"/>
  <c r="R39" i="25"/>
  <c r="Q39" i="25" s="1"/>
  <c r="O39" i="25" s="1"/>
  <c r="S45" i="31"/>
  <c r="U45" i="31" s="1"/>
  <c r="R39" i="24"/>
  <c r="Q39" i="24" s="1"/>
  <c r="O39" i="24" s="1"/>
  <c r="K48" i="31"/>
  <c r="L47" i="31"/>
  <c r="T46" i="31"/>
  <c r="P46" i="31"/>
  <c r="R46" i="31" s="1"/>
  <c r="Q46" i="31" s="1"/>
  <c r="O46" i="31" s="1"/>
  <c r="M46" i="31"/>
  <c r="N46" i="31"/>
  <c r="S39" i="28"/>
  <c r="U39" i="28" s="1"/>
  <c r="K44" i="28"/>
  <c r="M40" i="28"/>
  <c r="N40" i="28"/>
  <c r="S40" i="28"/>
  <c r="L41" i="28"/>
  <c r="T40" i="28"/>
  <c r="P40" i="28"/>
  <c r="R40" i="28" s="1"/>
  <c r="Q40" i="28" s="1"/>
  <c r="O40" i="28" s="1"/>
  <c r="S39" i="25"/>
  <c r="U39" i="25" s="1"/>
  <c r="M40" i="26"/>
  <c r="L41" i="26"/>
  <c r="S40" i="26"/>
  <c r="N40" i="26"/>
  <c r="T40" i="26"/>
  <c r="P40" i="26"/>
  <c r="R40" i="26" s="1"/>
  <c r="Q40" i="26" s="1"/>
  <c r="O40" i="26" s="1"/>
  <c r="K43" i="26"/>
  <c r="U39" i="26"/>
  <c r="M40" i="25"/>
  <c r="L41" i="25"/>
  <c r="N40" i="25"/>
  <c r="T40" i="25"/>
  <c r="P40" i="25"/>
  <c r="K43" i="25"/>
  <c r="U39" i="24"/>
  <c r="M40" i="24"/>
  <c r="N40" i="24"/>
  <c r="T40" i="24"/>
  <c r="P40" i="24"/>
  <c r="S40" i="24"/>
  <c r="L41" i="24"/>
  <c r="K44" i="24"/>
  <c r="R37" i="22"/>
  <c r="Q37" i="22" s="1"/>
  <c r="O37" i="22" s="1"/>
  <c r="R37" i="21"/>
  <c r="Q37" i="21" s="1"/>
  <c r="O37" i="21" s="1"/>
  <c r="R37" i="23"/>
  <c r="Q37" i="23" s="1"/>
  <c r="O37" i="23" s="1"/>
  <c r="S37" i="23"/>
  <c r="U37" i="23" s="1"/>
  <c r="U37" i="22"/>
  <c r="L39" i="23"/>
  <c r="M38" i="23"/>
  <c r="P38" i="23"/>
  <c r="T38" i="23"/>
  <c r="N38" i="23"/>
  <c r="K40" i="23"/>
  <c r="N38" i="22"/>
  <c r="M38" i="22"/>
  <c r="T38" i="22"/>
  <c r="P38" i="22"/>
  <c r="L39" i="22"/>
  <c r="S38" i="22"/>
  <c r="K40" i="22"/>
  <c r="K42" i="21"/>
  <c r="L39" i="21"/>
  <c r="S38" i="21"/>
  <c r="M38" i="21"/>
  <c r="P38" i="21"/>
  <c r="T38" i="21"/>
  <c r="N38" i="21"/>
  <c r="U37" i="21"/>
  <c r="R40" i="25" l="1"/>
  <c r="Q40" i="25" s="1"/>
  <c r="O40" i="25" s="1"/>
  <c r="R40" i="24"/>
  <c r="Q40" i="24" s="1"/>
  <c r="O40" i="24" s="1"/>
  <c r="S46" i="31"/>
  <c r="U46" i="31" s="1"/>
  <c r="K49" i="31"/>
  <c r="T47" i="31"/>
  <c r="P47" i="31"/>
  <c r="R47" i="31" s="1"/>
  <c r="Q47" i="31" s="1"/>
  <c r="O47" i="31" s="1"/>
  <c r="M47" i="31"/>
  <c r="N47" i="31"/>
  <c r="L48" i="31"/>
  <c r="K45" i="28"/>
  <c r="N41" i="28"/>
  <c r="L42" i="28"/>
  <c r="S41" i="28"/>
  <c r="P41" i="28"/>
  <c r="R41" i="28" s="1"/>
  <c r="Q41" i="28" s="1"/>
  <c r="O41" i="28" s="1"/>
  <c r="M41" i="28"/>
  <c r="T41" i="28"/>
  <c r="U40" i="28"/>
  <c r="U40" i="26"/>
  <c r="K44" i="26"/>
  <c r="N41" i="26"/>
  <c r="L42" i="26"/>
  <c r="S41" i="26"/>
  <c r="M41" i="26"/>
  <c r="T41" i="26"/>
  <c r="P41" i="26"/>
  <c r="R41" i="26" s="1"/>
  <c r="Q41" i="26" s="1"/>
  <c r="O41" i="26" s="1"/>
  <c r="S40" i="25"/>
  <c r="U40" i="25" s="1"/>
  <c r="K44" i="25"/>
  <c r="N41" i="25"/>
  <c r="L42" i="25"/>
  <c r="M41" i="25"/>
  <c r="T41" i="25"/>
  <c r="P41" i="25"/>
  <c r="K45" i="24"/>
  <c r="N41" i="24"/>
  <c r="L42" i="24"/>
  <c r="S41" i="24"/>
  <c r="M41" i="24"/>
  <c r="P41" i="24"/>
  <c r="T41" i="24"/>
  <c r="U40" i="24"/>
  <c r="R38" i="22"/>
  <c r="Q38" i="22" s="1"/>
  <c r="O38" i="22" s="1"/>
  <c r="R38" i="21"/>
  <c r="Q38" i="21" s="1"/>
  <c r="O38" i="21" s="1"/>
  <c r="R38" i="23"/>
  <c r="Q38" i="23" s="1"/>
  <c r="O38" i="23" s="1"/>
  <c r="S38" i="23"/>
  <c r="U38" i="23" s="1"/>
  <c r="U38" i="22"/>
  <c r="K41" i="23"/>
  <c r="T39" i="23"/>
  <c r="P39" i="23"/>
  <c r="L40" i="23"/>
  <c r="M39" i="23"/>
  <c r="N39" i="23"/>
  <c r="K41" i="22"/>
  <c r="L40" i="22"/>
  <c r="S39" i="22"/>
  <c r="N39" i="22"/>
  <c r="M39" i="22"/>
  <c r="T39" i="22"/>
  <c r="P39" i="22"/>
  <c r="U38" i="21"/>
  <c r="T39" i="21"/>
  <c r="P39" i="21"/>
  <c r="S39" i="21"/>
  <c r="M39" i="21"/>
  <c r="L40" i="21"/>
  <c r="N39" i="21"/>
  <c r="K43" i="21"/>
  <c r="R41" i="25" l="1"/>
  <c r="Q41" i="25" s="1"/>
  <c r="O41" i="25" s="1"/>
  <c r="R41" i="24"/>
  <c r="Q41" i="24" s="1"/>
  <c r="O41" i="24" s="1"/>
  <c r="S47" i="31"/>
  <c r="U47" i="31" s="1"/>
  <c r="M48" i="31"/>
  <c r="N48" i="31"/>
  <c r="T48" i="31"/>
  <c r="L49" i="31"/>
  <c r="P48" i="31"/>
  <c r="R48" i="31" s="1"/>
  <c r="Q48" i="31" s="1"/>
  <c r="O48" i="31" s="1"/>
  <c r="K50" i="31"/>
  <c r="K46" i="28"/>
  <c r="L43" i="28"/>
  <c r="S42" i="28"/>
  <c r="T42" i="28"/>
  <c r="P42" i="28"/>
  <c r="R42" i="28" s="1"/>
  <c r="Q42" i="28" s="1"/>
  <c r="O42" i="28" s="1"/>
  <c r="M42" i="28"/>
  <c r="N42" i="28"/>
  <c r="U41" i="28"/>
  <c r="S41" i="25"/>
  <c r="U41" i="25" s="1"/>
  <c r="K45" i="26"/>
  <c r="L43" i="26"/>
  <c r="S42" i="26"/>
  <c r="M42" i="26"/>
  <c r="T42" i="26"/>
  <c r="N42" i="26"/>
  <c r="P42" i="26"/>
  <c r="R42" i="26" s="1"/>
  <c r="Q42" i="26" s="1"/>
  <c r="O42" i="26" s="1"/>
  <c r="U41" i="26"/>
  <c r="K45" i="25"/>
  <c r="L43" i="25"/>
  <c r="M42" i="25"/>
  <c r="T42" i="25"/>
  <c r="N42" i="25"/>
  <c r="P42" i="25"/>
  <c r="U41" i="24"/>
  <c r="K46" i="24"/>
  <c r="L43" i="24"/>
  <c r="S42" i="24"/>
  <c r="T42" i="24"/>
  <c r="P42" i="24"/>
  <c r="N42" i="24"/>
  <c r="M42" i="24"/>
  <c r="R39" i="22"/>
  <c r="Q39" i="22" s="1"/>
  <c r="O39" i="22" s="1"/>
  <c r="R39" i="23"/>
  <c r="Q39" i="23" s="1"/>
  <c r="O39" i="23" s="1"/>
  <c r="R39" i="21"/>
  <c r="Q39" i="21" s="1"/>
  <c r="O39" i="21" s="1"/>
  <c r="S39" i="23"/>
  <c r="U39" i="23" s="1"/>
  <c r="M40" i="23"/>
  <c r="L41" i="23"/>
  <c r="P40" i="23"/>
  <c r="T40" i="23"/>
  <c r="N40" i="23"/>
  <c r="K42" i="23"/>
  <c r="U39" i="22"/>
  <c r="T40" i="22"/>
  <c r="P40" i="22"/>
  <c r="L41" i="22"/>
  <c r="S40" i="22"/>
  <c r="N40" i="22"/>
  <c r="M40" i="22"/>
  <c r="K42" i="22"/>
  <c r="K44" i="21"/>
  <c r="M40" i="21"/>
  <c r="P40" i="21"/>
  <c r="L41" i="21"/>
  <c r="T40" i="21"/>
  <c r="N40" i="21"/>
  <c r="S40" i="21"/>
  <c r="U39" i="21"/>
  <c r="R42" i="24" l="1"/>
  <c r="Q42" i="24" s="1"/>
  <c r="O42" i="24" s="1"/>
  <c r="R42" i="25"/>
  <c r="Q42" i="25" s="1"/>
  <c r="O42" i="25" s="1"/>
  <c r="S48" i="31"/>
  <c r="U48" i="31" s="1"/>
  <c r="N49" i="31"/>
  <c r="L50" i="31"/>
  <c r="P49" i="31"/>
  <c r="R49" i="31" s="1"/>
  <c r="Q49" i="31" s="1"/>
  <c r="O49" i="31" s="1"/>
  <c r="T49" i="31"/>
  <c r="M49" i="31"/>
  <c r="K51" i="31"/>
  <c r="U42" i="28"/>
  <c r="T43" i="28"/>
  <c r="P43" i="28"/>
  <c r="R43" i="28" s="1"/>
  <c r="Q43" i="28" s="1"/>
  <c r="O43" i="28" s="1"/>
  <c r="M43" i="28"/>
  <c r="S43" i="28"/>
  <c r="N43" i="28"/>
  <c r="L44" i="28"/>
  <c r="K47" i="28"/>
  <c r="U42" i="26"/>
  <c r="K46" i="26"/>
  <c r="T43" i="26"/>
  <c r="P43" i="26"/>
  <c r="R43" i="26" s="1"/>
  <c r="Q43" i="26" s="1"/>
  <c r="O43" i="26" s="1"/>
  <c r="L44" i="26"/>
  <c r="M43" i="26"/>
  <c r="S43" i="26"/>
  <c r="N43" i="26"/>
  <c r="S42" i="25"/>
  <c r="U42" i="25" s="1"/>
  <c r="K46" i="25"/>
  <c r="T43" i="25"/>
  <c r="P43" i="25"/>
  <c r="L44" i="25"/>
  <c r="M43" i="25"/>
  <c r="N43" i="25"/>
  <c r="U42" i="24"/>
  <c r="K47" i="24"/>
  <c r="T43" i="24"/>
  <c r="P43" i="24"/>
  <c r="M43" i="24"/>
  <c r="L44" i="24"/>
  <c r="S43" i="24"/>
  <c r="N43" i="24"/>
  <c r="R40" i="22"/>
  <c r="Q40" i="22" s="1"/>
  <c r="O40" i="22" s="1"/>
  <c r="R40" i="23"/>
  <c r="Q40" i="23" s="1"/>
  <c r="O40" i="23" s="1"/>
  <c r="S40" i="23"/>
  <c r="U40" i="23" s="1"/>
  <c r="R40" i="21"/>
  <c r="Q40" i="21" s="1"/>
  <c r="O40" i="21" s="1"/>
  <c r="N41" i="23"/>
  <c r="L42" i="23"/>
  <c r="P41" i="23"/>
  <c r="T41" i="23"/>
  <c r="M41" i="23"/>
  <c r="K43" i="23"/>
  <c r="U40" i="22"/>
  <c r="M41" i="22"/>
  <c r="T41" i="22"/>
  <c r="P41" i="22"/>
  <c r="L42" i="22"/>
  <c r="S41" i="22"/>
  <c r="N41" i="22"/>
  <c r="K43" i="22"/>
  <c r="U40" i="21"/>
  <c r="K45" i="21"/>
  <c r="N41" i="21"/>
  <c r="P41" i="21"/>
  <c r="S41" i="21"/>
  <c r="L42" i="21"/>
  <c r="T41" i="21"/>
  <c r="M41" i="21"/>
  <c r="R43" i="24" l="1"/>
  <c r="Q43" i="24" s="1"/>
  <c r="O43" i="24" s="1"/>
  <c r="R43" i="25"/>
  <c r="Q43" i="25" s="1"/>
  <c r="O43" i="25" s="1"/>
  <c r="S49" i="31"/>
  <c r="U49" i="31" s="1"/>
  <c r="L51" i="31"/>
  <c r="T50" i="31"/>
  <c r="P50" i="31"/>
  <c r="R50" i="31" s="1"/>
  <c r="Q50" i="31" s="1"/>
  <c r="O50" i="31" s="1"/>
  <c r="M50" i="31"/>
  <c r="N50" i="31"/>
  <c r="K52" i="31"/>
  <c r="U43" i="28"/>
  <c r="K48" i="28"/>
  <c r="M44" i="28"/>
  <c r="N44" i="28"/>
  <c r="L45" i="28"/>
  <c r="T44" i="28"/>
  <c r="P44" i="28"/>
  <c r="R44" i="28" s="1"/>
  <c r="Q44" i="28" s="1"/>
  <c r="O44" i="28" s="1"/>
  <c r="S44" i="28"/>
  <c r="M44" i="26"/>
  <c r="P44" i="26"/>
  <c r="R44" i="26" s="1"/>
  <c r="Q44" i="26" s="1"/>
  <c r="O44" i="26" s="1"/>
  <c r="L45" i="26"/>
  <c r="S44" i="26"/>
  <c r="T44" i="26"/>
  <c r="N44" i="26"/>
  <c r="K47" i="26"/>
  <c r="U43" i="26"/>
  <c r="S43" i="25"/>
  <c r="U43" i="25" s="1"/>
  <c r="M44" i="25"/>
  <c r="P44" i="25"/>
  <c r="L45" i="25"/>
  <c r="T44" i="25"/>
  <c r="N44" i="25"/>
  <c r="K47" i="25"/>
  <c r="M44" i="24"/>
  <c r="N44" i="24"/>
  <c r="T44" i="24"/>
  <c r="P44" i="24"/>
  <c r="L45" i="24"/>
  <c r="S44" i="24"/>
  <c r="K48" i="24"/>
  <c r="U43" i="24"/>
  <c r="R41" i="22"/>
  <c r="Q41" i="22" s="1"/>
  <c r="O41" i="22" s="1"/>
  <c r="R41" i="23"/>
  <c r="Q41" i="23" s="1"/>
  <c r="O41" i="23" s="1"/>
  <c r="S41" i="23"/>
  <c r="U41" i="23" s="1"/>
  <c r="R41" i="21"/>
  <c r="Q41" i="21" s="1"/>
  <c r="O41" i="21" s="1"/>
  <c r="K44" i="23"/>
  <c r="L43" i="23"/>
  <c r="P42" i="23"/>
  <c r="T42" i="23"/>
  <c r="N42" i="23"/>
  <c r="M42" i="23"/>
  <c r="U41" i="22"/>
  <c r="K44" i="22"/>
  <c r="N42" i="22"/>
  <c r="M42" i="22"/>
  <c r="T42" i="22"/>
  <c r="P42" i="22"/>
  <c r="L43" i="22"/>
  <c r="S42" i="22"/>
  <c r="U41" i="21"/>
  <c r="L43" i="21"/>
  <c r="S42" i="21"/>
  <c r="P42" i="21"/>
  <c r="N42" i="21"/>
  <c r="T42" i="21"/>
  <c r="M42" i="21"/>
  <c r="K46" i="21"/>
  <c r="R44" i="24" l="1"/>
  <c r="Q44" i="24" s="1"/>
  <c r="O44" i="24" s="1"/>
  <c r="R44" i="25"/>
  <c r="Q44" i="25" s="1"/>
  <c r="O44" i="25" s="1"/>
  <c r="S50" i="31"/>
  <c r="U50" i="31" s="1"/>
  <c r="T51" i="31"/>
  <c r="P51" i="31"/>
  <c r="R51" i="31" s="1"/>
  <c r="Q51" i="31" s="1"/>
  <c r="O51" i="31" s="1"/>
  <c r="M51" i="31"/>
  <c r="N51" i="31"/>
  <c r="L52" i="31"/>
  <c r="K53" i="31"/>
  <c r="U44" i="28"/>
  <c r="N45" i="28"/>
  <c r="L46" i="28"/>
  <c r="S45" i="28"/>
  <c r="T45" i="28"/>
  <c r="M45" i="28"/>
  <c r="P45" i="28"/>
  <c r="R45" i="28" s="1"/>
  <c r="Q45" i="28" s="1"/>
  <c r="O45" i="28" s="1"/>
  <c r="K49" i="28"/>
  <c r="U44" i="26"/>
  <c r="K48" i="26"/>
  <c r="N45" i="26"/>
  <c r="P45" i="26"/>
  <c r="R45" i="26" s="1"/>
  <c r="Q45" i="26" s="1"/>
  <c r="O45" i="26" s="1"/>
  <c r="L46" i="26"/>
  <c r="S45" i="26"/>
  <c r="T45" i="26"/>
  <c r="M45" i="26"/>
  <c r="S44" i="25"/>
  <c r="U44" i="25" s="1"/>
  <c r="K48" i="25"/>
  <c r="N45" i="25"/>
  <c r="P45" i="25"/>
  <c r="L46" i="25"/>
  <c r="T45" i="25"/>
  <c r="M45" i="25"/>
  <c r="S45" i="25" s="1"/>
  <c r="K49" i="24"/>
  <c r="N45" i="24"/>
  <c r="L46" i="24"/>
  <c r="S45" i="24"/>
  <c r="M45" i="24"/>
  <c r="P45" i="24"/>
  <c r="T45" i="24"/>
  <c r="U44" i="24"/>
  <c r="R42" i="22"/>
  <c r="Q42" i="22" s="1"/>
  <c r="O42" i="22" s="1"/>
  <c r="R42" i="23"/>
  <c r="Q42" i="23" s="1"/>
  <c r="O42" i="23" s="1"/>
  <c r="R42" i="21"/>
  <c r="Q42" i="21" s="1"/>
  <c r="O42" i="21" s="1"/>
  <c r="S42" i="23"/>
  <c r="U42" i="23" s="1"/>
  <c r="T43" i="23"/>
  <c r="P43" i="23"/>
  <c r="N43" i="23"/>
  <c r="L44" i="23"/>
  <c r="M43" i="23"/>
  <c r="K45" i="23"/>
  <c r="S43" i="22"/>
  <c r="L44" i="22"/>
  <c r="N43" i="22"/>
  <c r="M43" i="22"/>
  <c r="T43" i="22"/>
  <c r="P43" i="22"/>
  <c r="U42" i="22"/>
  <c r="K45" i="22"/>
  <c r="U42" i="21"/>
  <c r="K47" i="21"/>
  <c r="T43" i="21"/>
  <c r="P43" i="21"/>
  <c r="L44" i="21"/>
  <c r="N43" i="21"/>
  <c r="S43" i="21"/>
  <c r="M43" i="21"/>
  <c r="R45" i="24" l="1"/>
  <c r="Q45" i="24" s="1"/>
  <c r="O45" i="24" s="1"/>
  <c r="R45" i="25"/>
  <c r="Q45" i="25" s="1"/>
  <c r="O45" i="25" s="1"/>
  <c r="S51" i="31"/>
  <c r="U51" i="31" s="1"/>
  <c r="M52" i="31"/>
  <c r="N52" i="31"/>
  <c r="L53" i="31"/>
  <c r="T52" i="31"/>
  <c r="P52" i="31"/>
  <c r="R52" i="31" s="1"/>
  <c r="Q52" i="31" s="1"/>
  <c r="O52" i="31" s="1"/>
  <c r="K54" i="31"/>
  <c r="L47" i="28"/>
  <c r="S46" i="28"/>
  <c r="T46" i="28"/>
  <c r="P46" i="28"/>
  <c r="R46" i="28" s="1"/>
  <c r="Q46" i="28" s="1"/>
  <c r="O46" i="28" s="1"/>
  <c r="M46" i="28"/>
  <c r="N46" i="28"/>
  <c r="K50" i="28"/>
  <c r="U45" i="28"/>
  <c r="L47" i="26"/>
  <c r="S46" i="26"/>
  <c r="P46" i="26"/>
  <c r="R46" i="26" s="1"/>
  <c r="Q46" i="26" s="1"/>
  <c r="O46" i="26" s="1"/>
  <c r="T46" i="26"/>
  <c r="M46" i="26"/>
  <c r="N46" i="26"/>
  <c r="K49" i="26"/>
  <c r="U45" i="26"/>
  <c r="L47" i="25"/>
  <c r="P46" i="25"/>
  <c r="T46" i="25"/>
  <c r="M46" i="25"/>
  <c r="N46" i="25"/>
  <c r="K49" i="25"/>
  <c r="U45" i="25"/>
  <c r="K50" i="24"/>
  <c r="L47" i="24"/>
  <c r="S46" i="24"/>
  <c r="T46" i="24"/>
  <c r="P46" i="24"/>
  <c r="N46" i="24"/>
  <c r="M46" i="24"/>
  <c r="U45" i="24"/>
  <c r="R43" i="22"/>
  <c r="Q43" i="22" s="1"/>
  <c r="O43" i="22" s="1"/>
  <c r="R43" i="23"/>
  <c r="Q43" i="23" s="1"/>
  <c r="O43" i="23" s="1"/>
  <c r="R43" i="21"/>
  <c r="Q43" i="21" s="1"/>
  <c r="O43" i="21" s="1"/>
  <c r="U43" i="22"/>
  <c r="S43" i="23"/>
  <c r="U43" i="23" s="1"/>
  <c r="K46" i="23"/>
  <c r="M44" i="23"/>
  <c r="P44" i="23"/>
  <c r="T44" i="23"/>
  <c r="N44" i="23"/>
  <c r="L45" i="23"/>
  <c r="K46" i="22"/>
  <c r="M44" i="22"/>
  <c r="L45" i="22"/>
  <c r="S44" i="22"/>
  <c r="N44" i="22"/>
  <c r="T44" i="22"/>
  <c r="P44" i="22"/>
  <c r="U43" i="21"/>
  <c r="K48" i="21"/>
  <c r="M44" i="21"/>
  <c r="T44" i="21"/>
  <c r="N44" i="21"/>
  <c r="S44" i="21"/>
  <c r="L45" i="21"/>
  <c r="P44" i="21"/>
  <c r="R46" i="24" l="1"/>
  <c r="Q46" i="24" s="1"/>
  <c r="O46" i="24" s="1"/>
  <c r="R46" i="25"/>
  <c r="Q46" i="25" s="1"/>
  <c r="O46" i="25" s="1"/>
  <c r="S52" i="31"/>
  <c r="U52" i="31" s="1"/>
  <c r="N53" i="31"/>
  <c r="L54" i="31"/>
  <c r="T53" i="31"/>
  <c r="M53" i="31"/>
  <c r="P53" i="31"/>
  <c r="R53" i="31" s="1"/>
  <c r="Q53" i="31" s="1"/>
  <c r="O53" i="31" s="1"/>
  <c r="K55" i="31"/>
  <c r="T47" i="28"/>
  <c r="P47" i="28"/>
  <c r="R47" i="28" s="1"/>
  <c r="Q47" i="28" s="1"/>
  <c r="O47" i="28" s="1"/>
  <c r="M47" i="28"/>
  <c r="N47" i="28"/>
  <c r="L48" i="28"/>
  <c r="S47" i="28"/>
  <c r="K51" i="28"/>
  <c r="U46" i="28"/>
  <c r="S46" i="25"/>
  <c r="U46" i="25" s="1"/>
  <c r="K50" i="26"/>
  <c r="T47" i="26"/>
  <c r="P47" i="26"/>
  <c r="R47" i="26" s="1"/>
  <c r="Q47" i="26" s="1"/>
  <c r="O47" i="26" s="1"/>
  <c r="S47" i="26"/>
  <c r="L48" i="26"/>
  <c r="M47" i="26"/>
  <c r="N47" i="26"/>
  <c r="U46" i="26"/>
  <c r="K50" i="25"/>
  <c r="T47" i="25"/>
  <c r="P47" i="25"/>
  <c r="L48" i="25"/>
  <c r="M47" i="25"/>
  <c r="N47" i="25"/>
  <c r="U46" i="24"/>
  <c r="K51" i="24"/>
  <c r="T47" i="24"/>
  <c r="P47" i="24"/>
  <c r="M47" i="24"/>
  <c r="L48" i="24"/>
  <c r="S47" i="24"/>
  <c r="N47" i="24"/>
  <c r="R44" i="22"/>
  <c r="Q44" i="22" s="1"/>
  <c r="O44" i="22" s="1"/>
  <c r="R44" i="23"/>
  <c r="Q44" i="23" s="1"/>
  <c r="O44" i="23" s="1"/>
  <c r="R44" i="21"/>
  <c r="Q44" i="21" s="1"/>
  <c r="O44" i="21" s="1"/>
  <c r="S44" i="23"/>
  <c r="U44" i="23" s="1"/>
  <c r="N45" i="23"/>
  <c r="P45" i="23"/>
  <c r="T45" i="23"/>
  <c r="M45" i="23"/>
  <c r="L46" i="23"/>
  <c r="K47" i="23"/>
  <c r="U44" i="22"/>
  <c r="N45" i="22"/>
  <c r="T45" i="22"/>
  <c r="P45" i="22"/>
  <c r="S45" i="22"/>
  <c r="L46" i="22"/>
  <c r="M45" i="22"/>
  <c r="K47" i="22"/>
  <c r="N45" i="21"/>
  <c r="T45" i="21"/>
  <c r="L46" i="21"/>
  <c r="P45" i="21"/>
  <c r="M45" i="21"/>
  <c r="S45" i="21"/>
  <c r="K49" i="21"/>
  <c r="U44" i="21"/>
  <c r="R47" i="24" l="1"/>
  <c r="Q47" i="24" s="1"/>
  <c r="O47" i="24" s="1"/>
  <c r="R47" i="25"/>
  <c r="Q47" i="25" s="1"/>
  <c r="O47" i="25" s="1"/>
  <c r="S53" i="31"/>
  <c r="U53" i="31" s="1"/>
  <c r="L55" i="31"/>
  <c r="T54" i="31"/>
  <c r="P54" i="31"/>
  <c r="R54" i="31" s="1"/>
  <c r="Q54" i="31" s="1"/>
  <c r="O54" i="31" s="1"/>
  <c r="M54" i="31"/>
  <c r="N54" i="31"/>
  <c r="K56" i="31"/>
  <c r="K52" i="28"/>
  <c r="M48" i="28"/>
  <c r="N48" i="28"/>
  <c r="S48" i="28"/>
  <c r="L49" i="28"/>
  <c r="P48" i="28"/>
  <c r="R48" i="28" s="1"/>
  <c r="Q48" i="28" s="1"/>
  <c r="O48" i="28" s="1"/>
  <c r="T48" i="28"/>
  <c r="U47" i="28"/>
  <c r="S47" i="25"/>
  <c r="U47" i="25" s="1"/>
  <c r="K51" i="26"/>
  <c r="M48" i="26"/>
  <c r="T48" i="26"/>
  <c r="P48" i="26"/>
  <c r="R48" i="26" s="1"/>
  <c r="Q48" i="26" s="1"/>
  <c r="O48" i="26" s="1"/>
  <c r="S48" i="26"/>
  <c r="L49" i="26"/>
  <c r="N48" i="26"/>
  <c r="U47" i="26"/>
  <c r="K51" i="25"/>
  <c r="M48" i="25"/>
  <c r="T48" i="25"/>
  <c r="P48" i="25"/>
  <c r="L49" i="25"/>
  <c r="N48" i="25"/>
  <c r="S48" i="25" s="1"/>
  <c r="M48" i="24"/>
  <c r="N48" i="24"/>
  <c r="T48" i="24"/>
  <c r="P48" i="24"/>
  <c r="S48" i="24"/>
  <c r="L49" i="24"/>
  <c r="K52" i="24"/>
  <c r="U47" i="24"/>
  <c r="R45" i="22"/>
  <c r="Q45" i="22" s="1"/>
  <c r="O45" i="22" s="1"/>
  <c r="R45" i="23"/>
  <c r="Q45" i="23" s="1"/>
  <c r="O45" i="23" s="1"/>
  <c r="R45" i="21"/>
  <c r="Q45" i="21" s="1"/>
  <c r="O45" i="21" s="1"/>
  <c r="S45" i="23"/>
  <c r="U45" i="23" s="1"/>
  <c r="L47" i="23"/>
  <c r="P46" i="23"/>
  <c r="T46" i="23"/>
  <c r="N46" i="23"/>
  <c r="M46" i="23"/>
  <c r="K48" i="23"/>
  <c r="U45" i="22"/>
  <c r="L47" i="22"/>
  <c r="S46" i="22"/>
  <c r="M46" i="22"/>
  <c r="P46" i="22"/>
  <c r="N46" i="22"/>
  <c r="T46" i="22"/>
  <c r="K48" i="22"/>
  <c r="K50" i="21"/>
  <c r="L47" i="21"/>
  <c r="S46" i="21"/>
  <c r="T46" i="21"/>
  <c r="N46" i="21"/>
  <c r="M46" i="21"/>
  <c r="P46" i="21"/>
  <c r="U45" i="21"/>
  <c r="R48" i="24" l="1"/>
  <c r="Q48" i="24" s="1"/>
  <c r="O48" i="24" s="1"/>
  <c r="R48" i="25"/>
  <c r="Q48" i="25" s="1"/>
  <c r="O48" i="25" s="1"/>
  <c r="S54" i="31"/>
  <c r="U54" i="31" s="1"/>
  <c r="T55" i="31"/>
  <c r="P55" i="31"/>
  <c r="R55" i="31" s="1"/>
  <c r="Q55" i="31" s="1"/>
  <c r="O55" i="31" s="1"/>
  <c r="M55" i="31"/>
  <c r="N55" i="31"/>
  <c r="L56" i="31"/>
  <c r="K57" i="31"/>
  <c r="N49" i="28"/>
  <c r="L50" i="28"/>
  <c r="S49" i="28"/>
  <c r="P49" i="28"/>
  <c r="R49" i="28" s="1"/>
  <c r="Q49" i="28" s="1"/>
  <c r="O49" i="28" s="1"/>
  <c r="T49" i="28"/>
  <c r="M49" i="28"/>
  <c r="K53" i="28"/>
  <c r="U48" i="28"/>
  <c r="K52" i="26"/>
  <c r="N49" i="26"/>
  <c r="T49" i="26"/>
  <c r="P49" i="26"/>
  <c r="R49" i="26" s="1"/>
  <c r="Q49" i="26" s="1"/>
  <c r="O49" i="26" s="1"/>
  <c r="S49" i="26"/>
  <c r="L50" i="26"/>
  <c r="M49" i="26"/>
  <c r="U48" i="26"/>
  <c r="K52" i="25"/>
  <c r="N49" i="25"/>
  <c r="T49" i="25"/>
  <c r="P49" i="25"/>
  <c r="L50" i="25"/>
  <c r="M49" i="25"/>
  <c r="S49" i="25" s="1"/>
  <c r="U48" i="25"/>
  <c r="K53" i="24"/>
  <c r="N49" i="24"/>
  <c r="L50" i="24"/>
  <c r="S49" i="24"/>
  <c r="M49" i="24"/>
  <c r="P49" i="24"/>
  <c r="T49" i="24"/>
  <c r="U48" i="24"/>
  <c r="R46" i="22"/>
  <c r="Q46" i="22" s="1"/>
  <c r="O46" i="22" s="1"/>
  <c r="R46" i="23"/>
  <c r="Q46" i="23" s="1"/>
  <c r="O46" i="23" s="1"/>
  <c r="R46" i="21"/>
  <c r="Q46" i="21" s="1"/>
  <c r="O46" i="21" s="1"/>
  <c r="S46" i="23"/>
  <c r="U46" i="23" s="1"/>
  <c r="U46" i="22"/>
  <c r="T47" i="23"/>
  <c r="P47" i="23"/>
  <c r="N47" i="23"/>
  <c r="L48" i="23"/>
  <c r="M47" i="23"/>
  <c r="K49" i="23"/>
  <c r="K49" i="22"/>
  <c r="T47" i="22"/>
  <c r="P47" i="22"/>
  <c r="L48" i="22"/>
  <c r="S47" i="22"/>
  <c r="N47" i="22"/>
  <c r="M47" i="22"/>
  <c r="T47" i="21"/>
  <c r="P47" i="21"/>
  <c r="S47" i="21"/>
  <c r="N47" i="21"/>
  <c r="L48" i="21"/>
  <c r="M47" i="21"/>
  <c r="U46" i="21"/>
  <c r="K51" i="21"/>
  <c r="R49" i="24" l="1"/>
  <c r="Q49" i="24" s="1"/>
  <c r="O49" i="24" s="1"/>
  <c r="R49" i="25"/>
  <c r="Q49" i="25" s="1"/>
  <c r="O49" i="25" s="1"/>
  <c r="S55" i="31"/>
  <c r="U55" i="31" s="1"/>
  <c r="M56" i="31"/>
  <c r="N56" i="31"/>
  <c r="L57" i="31"/>
  <c r="P56" i="31"/>
  <c r="R56" i="31" s="1"/>
  <c r="Q56" i="31" s="1"/>
  <c r="O56" i="31" s="1"/>
  <c r="T56" i="31"/>
  <c r="K58" i="31"/>
  <c r="U49" i="28"/>
  <c r="L51" i="28"/>
  <c r="S50" i="28"/>
  <c r="T50" i="28"/>
  <c r="P50" i="28"/>
  <c r="R50" i="28" s="1"/>
  <c r="Q50" i="28" s="1"/>
  <c r="O50" i="28" s="1"/>
  <c r="M50" i="28"/>
  <c r="N50" i="28"/>
  <c r="K54" i="28"/>
  <c r="K53" i="26"/>
  <c r="L51" i="26"/>
  <c r="S50" i="26"/>
  <c r="T50" i="26"/>
  <c r="N50" i="26"/>
  <c r="P50" i="26"/>
  <c r="R50" i="26" s="1"/>
  <c r="Q50" i="26" s="1"/>
  <c r="O50" i="26" s="1"/>
  <c r="M50" i="26"/>
  <c r="U49" i="26"/>
  <c r="K53" i="25"/>
  <c r="L51" i="25"/>
  <c r="T50" i="25"/>
  <c r="N50" i="25"/>
  <c r="P50" i="25"/>
  <c r="M50" i="25"/>
  <c r="U49" i="25"/>
  <c r="K54" i="24"/>
  <c r="L51" i="24"/>
  <c r="S50" i="24"/>
  <c r="T50" i="24"/>
  <c r="P50" i="24"/>
  <c r="N50" i="24"/>
  <c r="M50" i="24"/>
  <c r="U49" i="24"/>
  <c r="R47" i="22"/>
  <c r="Q47" i="22" s="1"/>
  <c r="O47" i="22" s="1"/>
  <c r="R47" i="21"/>
  <c r="Q47" i="21" s="1"/>
  <c r="O47" i="21" s="1"/>
  <c r="R47" i="23"/>
  <c r="Q47" i="23" s="1"/>
  <c r="O47" i="23" s="1"/>
  <c r="S47" i="23"/>
  <c r="U47" i="23" s="1"/>
  <c r="M48" i="23"/>
  <c r="T48" i="23"/>
  <c r="N48" i="23"/>
  <c r="L49" i="23"/>
  <c r="P48" i="23"/>
  <c r="K50" i="23"/>
  <c r="U47" i="22"/>
  <c r="K50" i="22"/>
  <c r="M48" i="22"/>
  <c r="T48" i="22"/>
  <c r="P48" i="22"/>
  <c r="L49" i="22"/>
  <c r="S48" i="22"/>
  <c r="N48" i="22"/>
  <c r="K52" i="21"/>
  <c r="M48" i="21"/>
  <c r="S48" i="21"/>
  <c r="N48" i="21"/>
  <c r="T48" i="21"/>
  <c r="L49" i="21"/>
  <c r="P48" i="21"/>
  <c r="U47" i="21"/>
  <c r="R50" i="25" l="1"/>
  <c r="Q50" i="25" s="1"/>
  <c r="O50" i="25" s="1"/>
  <c r="R50" i="24"/>
  <c r="Q50" i="24" s="1"/>
  <c r="O50" i="24" s="1"/>
  <c r="S56" i="31"/>
  <c r="U56" i="31" s="1"/>
  <c r="K59" i="31"/>
  <c r="N57" i="31"/>
  <c r="L58" i="31"/>
  <c r="P57" i="31"/>
  <c r="R57" i="31" s="1"/>
  <c r="Q57" i="31" s="1"/>
  <c r="O57" i="31" s="1"/>
  <c r="T57" i="31"/>
  <c r="M57" i="31"/>
  <c r="K55" i="28"/>
  <c r="T51" i="28"/>
  <c r="P51" i="28"/>
  <c r="R51" i="28" s="1"/>
  <c r="Q51" i="28" s="1"/>
  <c r="O51" i="28" s="1"/>
  <c r="M51" i="28"/>
  <c r="N51" i="28"/>
  <c r="S51" i="28"/>
  <c r="L52" i="28"/>
  <c r="U50" i="28"/>
  <c r="U50" i="26"/>
  <c r="K54" i="26"/>
  <c r="T51" i="26"/>
  <c r="P51" i="26"/>
  <c r="R51" i="26" s="1"/>
  <c r="Q51" i="26" s="1"/>
  <c r="O51" i="26" s="1"/>
  <c r="S51" i="26"/>
  <c r="N51" i="26"/>
  <c r="L52" i="26"/>
  <c r="M51" i="26"/>
  <c r="S50" i="25"/>
  <c r="U50" i="25" s="1"/>
  <c r="K54" i="25"/>
  <c r="T51" i="25"/>
  <c r="P51" i="25"/>
  <c r="N51" i="25"/>
  <c r="L52" i="25"/>
  <c r="M51" i="25"/>
  <c r="U50" i="24"/>
  <c r="K55" i="24"/>
  <c r="T51" i="24"/>
  <c r="P51" i="24"/>
  <c r="M51" i="24"/>
  <c r="L52" i="24"/>
  <c r="S51" i="24"/>
  <c r="N51" i="24"/>
  <c r="R48" i="22"/>
  <c r="Q48" i="22" s="1"/>
  <c r="O48" i="22" s="1"/>
  <c r="R48" i="21"/>
  <c r="Q48" i="21" s="1"/>
  <c r="O48" i="21" s="1"/>
  <c r="R48" i="23"/>
  <c r="Q48" i="23" s="1"/>
  <c r="O48" i="23" s="1"/>
  <c r="S48" i="23"/>
  <c r="U48" i="23" s="1"/>
  <c r="K51" i="23"/>
  <c r="N49" i="23"/>
  <c r="T49" i="23"/>
  <c r="M49" i="23"/>
  <c r="L50" i="23"/>
  <c r="P49" i="23"/>
  <c r="N49" i="22"/>
  <c r="M49" i="22"/>
  <c r="T49" i="22"/>
  <c r="P49" i="22"/>
  <c r="L50" i="22"/>
  <c r="S49" i="22"/>
  <c r="K51" i="22"/>
  <c r="U48" i="22"/>
  <c r="N49" i="21"/>
  <c r="S49" i="21"/>
  <c r="M49" i="21"/>
  <c r="L50" i="21"/>
  <c r="P49" i="21"/>
  <c r="T49" i="21"/>
  <c r="U48" i="21"/>
  <c r="K53" i="21"/>
  <c r="R51" i="24" l="1"/>
  <c r="Q51" i="24" s="1"/>
  <c r="O51" i="24" s="1"/>
  <c r="R51" i="25"/>
  <c r="Q51" i="25" s="1"/>
  <c r="O51" i="25" s="1"/>
  <c r="S57" i="31"/>
  <c r="U57" i="31" s="1"/>
  <c r="K60" i="31"/>
  <c r="L59" i="31"/>
  <c r="T58" i="31"/>
  <c r="P58" i="31"/>
  <c r="R58" i="31" s="1"/>
  <c r="Q58" i="31" s="1"/>
  <c r="O58" i="31" s="1"/>
  <c r="M58" i="31"/>
  <c r="N58" i="31"/>
  <c r="K56" i="28"/>
  <c r="M52" i="28"/>
  <c r="N52" i="28"/>
  <c r="L53" i="28"/>
  <c r="T52" i="28"/>
  <c r="P52" i="28"/>
  <c r="R52" i="28" s="1"/>
  <c r="Q52" i="28" s="1"/>
  <c r="O52" i="28" s="1"/>
  <c r="S52" i="28"/>
  <c r="U51" i="28"/>
  <c r="S51" i="25"/>
  <c r="U51" i="25" s="1"/>
  <c r="K55" i="26"/>
  <c r="M52" i="26"/>
  <c r="S52" i="26"/>
  <c r="N52" i="26"/>
  <c r="T52" i="26"/>
  <c r="P52" i="26"/>
  <c r="R52" i="26" s="1"/>
  <c r="Q52" i="26" s="1"/>
  <c r="O52" i="26" s="1"/>
  <c r="L53" i="26"/>
  <c r="U51" i="26"/>
  <c r="K55" i="25"/>
  <c r="M52" i="25"/>
  <c r="N52" i="25"/>
  <c r="T52" i="25"/>
  <c r="P52" i="25"/>
  <c r="L53" i="25"/>
  <c r="M52" i="24"/>
  <c r="N52" i="24"/>
  <c r="T52" i="24"/>
  <c r="P52" i="24"/>
  <c r="L53" i="24"/>
  <c r="S52" i="24"/>
  <c r="K56" i="24"/>
  <c r="U51" i="24"/>
  <c r="R49" i="22"/>
  <c r="Q49" i="22" s="1"/>
  <c r="O49" i="22" s="1"/>
  <c r="R49" i="23"/>
  <c r="Q49" i="23" s="1"/>
  <c r="O49" i="23" s="1"/>
  <c r="U49" i="21"/>
  <c r="R49" i="21"/>
  <c r="Q49" i="21" s="1"/>
  <c r="O49" i="21" s="1"/>
  <c r="S49" i="23"/>
  <c r="U49" i="23" s="1"/>
  <c r="L51" i="23"/>
  <c r="T50" i="23"/>
  <c r="N50" i="23"/>
  <c r="M50" i="23"/>
  <c r="P50" i="23"/>
  <c r="K52" i="23"/>
  <c r="U49" i="22"/>
  <c r="K52" i="22"/>
  <c r="L51" i="22"/>
  <c r="S50" i="22"/>
  <c r="N50" i="22"/>
  <c r="M50" i="22"/>
  <c r="T50" i="22"/>
  <c r="P50" i="22"/>
  <c r="L51" i="21"/>
  <c r="S50" i="21"/>
  <c r="M50" i="21"/>
  <c r="T50" i="21"/>
  <c r="P50" i="21"/>
  <c r="N50" i="21"/>
  <c r="K54" i="21"/>
  <c r="R52" i="25" l="1"/>
  <c r="Q52" i="25" s="1"/>
  <c r="O52" i="25" s="1"/>
  <c r="R52" i="24"/>
  <c r="Q52" i="24" s="1"/>
  <c r="O52" i="24" s="1"/>
  <c r="S58" i="31"/>
  <c r="U58" i="31" s="1"/>
  <c r="K61" i="31"/>
  <c r="T59" i="31"/>
  <c r="P59" i="31"/>
  <c r="R59" i="31" s="1"/>
  <c r="Q59" i="31" s="1"/>
  <c r="O59" i="31" s="1"/>
  <c r="M59" i="31"/>
  <c r="N59" i="31"/>
  <c r="L60" i="31"/>
  <c r="U52" i="28"/>
  <c r="N53" i="28"/>
  <c r="L54" i="28"/>
  <c r="S53" i="28"/>
  <c r="T53" i="28"/>
  <c r="P53" i="28"/>
  <c r="R53" i="28" s="1"/>
  <c r="Q53" i="28" s="1"/>
  <c r="O53" i="28" s="1"/>
  <c r="M53" i="28"/>
  <c r="K57" i="28"/>
  <c r="U52" i="26"/>
  <c r="K56" i="26"/>
  <c r="N53" i="26"/>
  <c r="S53" i="26"/>
  <c r="M53" i="26"/>
  <c r="T53" i="26"/>
  <c r="P53" i="26"/>
  <c r="R53" i="26" s="1"/>
  <c r="Q53" i="26" s="1"/>
  <c r="O53" i="26" s="1"/>
  <c r="L54" i="26"/>
  <c r="S52" i="25"/>
  <c r="U52" i="25" s="1"/>
  <c r="K56" i="25"/>
  <c r="N53" i="25"/>
  <c r="M53" i="25"/>
  <c r="T53" i="25"/>
  <c r="P53" i="25"/>
  <c r="L54" i="25"/>
  <c r="K57" i="24"/>
  <c r="N53" i="24"/>
  <c r="L54" i="24"/>
  <c r="S53" i="24"/>
  <c r="M53" i="24"/>
  <c r="T53" i="24"/>
  <c r="P53" i="24"/>
  <c r="U52" i="24"/>
  <c r="R50" i="22"/>
  <c r="Q50" i="22" s="1"/>
  <c r="O50" i="22" s="1"/>
  <c r="R50" i="23"/>
  <c r="Q50" i="23" s="1"/>
  <c r="O50" i="23" s="1"/>
  <c r="R50" i="21"/>
  <c r="Q50" i="21" s="1"/>
  <c r="O50" i="21" s="1"/>
  <c r="U50" i="21"/>
  <c r="S50" i="23"/>
  <c r="U50" i="23" s="1"/>
  <c r="K53" i="23"/>
  <c r="T51" i="23"/>
  <c r="P51" i="23"/>
  <c r="N51" i="23"/>
  <c r="L52" i="23"/>
  <c r="M51" i="23"/>
  <c r="U50" i="22"/>
  <c r="T51" i="22"/>
  <c r="P51" i="22"/>
  <c r="L52" i="22"/>
  <c r="S51" i="22"/>
  <c r="N51" i="22"/>
  <c r="M51" i="22"/>
  <c r="K53" i="22"/>
  <c r="K55" i="21"/>
  <c r="T51" i="21"/>
  <c r="P51" i="21"/>
  <c r="L52" i="21"/>
  <c r="M51" i="21"/>
  <c r="N51" i="21"/>
  <c r="S51" i="21"/>
  <c r="R53" i="24" l="1"/>
  <c r="Q53" i="24" s="1"/>
  <c r="O53" i="24" s="1"/>
  <c r="R53" i="25"/>
  <c r="Q53" i="25" s="1"/>
  <c r="O53" i="25" s="1"/>
  <c r="S59" i="31"/>
  <c r="U59" i="31" s="1"/>
  <c r="K62" i="31"/>
  <c r="M60" i="31"/>
  <c r="N60" i="31"/>
  <c r="L61" i="31"/>
  <c r="T60" i="31"/>
  <c r="P60" i="31"/>
  <c r="R60" i="31" s="1"/>
  <c r="Q60" i="31" s="1"/>
  <c r="O60" i="31" s="1"/>
  <c r="L55" i="28"/>
  <c r="S54" i="28"/>
  <c r="T54" i="28"/>
  <c r="P54" i="28"/>
  <c r="R54" i="28" s="1"/>
  <c r="Q54" i="28" s="1"/>
  <c r="O54" i="28" s="1"/>
  <c r="N54" i="28"/>
  <c r="M54" i="28"/>
  <c r="K58" i="28"/>
  <c r="U53" i="28"/>
  <c r="U53" i="26"/>
  <c r="K57" i="26"/>
  <c r="L55" i="26"/>
  <c r="S54" i="26"/>
  <c r="M54" i="26"/>
  <c r="T54" i="26"/>
  <c r="N54" i="26"/>
  <c r="P54" i="26"/>
  <c r="R54" i="26" s="1"/>
  <c r="Q54" i="26" s="1"/>
  <c r="O54" i="26" s="1"/>
  <c r="S53" i="25"/>
  <c r="U53" i="25" s="1"/>
  <c r="K57" i="25"/>
  <c r="L55" i="25"/>
  <c r="M54" i="25"/>
  <c r="T54" i="25"/>
  <c r="N54" i="25"/>
  <c r="P54" i="25"/>
  <c r="U53" i="24"/>
  <c r="K58" i="24"/>
  <c r="L55" i="24"/>
  <c r="S54" i="24"/>
  <c r="T54" i="24"/>
  <c r="P54" i="24"/>
  <c r="N54" i="24"/>
  <c r="M54" i="24"/>
  <c r="R51" i="22"/>
  <c r="Q51" i="22" s="1"/>
  <c r="O51" i="22" s="1"/>
  <c r="R51" i="23"/>
  <c r="Q51" i="23" s="1"/>
  <c r="O51" i="23" s="1"/>
  <c r="R51" i="21"/>
  <c r="Q51" i="21" s="1"/>
  <c r="O51" i="21" s="1"/>
  <c r="S51" i="23"/>
  <c r="U51" i="23" s="1"/>
  <c r="M52" i="23"/>
  <c r="N52" i="23"/>
  <c r="L53" i="23"/>
  <c r="P52" i="23"/>
  <c r="T52" i="23"/>
  <c r="K54" i="23"/>
  <c r="M52" i="22"/>
  <c r="T52" i="22"/>
  <c r="P52" i="22"/>
  <c r="L53" i="22"/>
  <c r="S52" i="22"/>
  <c r="N52" i="22"/>
  <c r="K54" i="22"/>
  <c r="U51" i="22"/>
  <c r="U51" i="21"/>
  <c r="K56" i="21"/>
  <c r="M52" i="21"/>
  <c r="L53" i="21"/>
  <c r="S52" i="21"/>
  <c r="P52" i="21"/>
  <c r="T52" i="21"/>
  <c r="N52" i="21"/>
  <c r="R54" i="25" l="1"/>
  <c r="Q54" i="25" s="1"/>
  <c r="O54" i="25" s="1"/>
  <c r="R54" i="24"/>
  <c r="Q54" i="24" s="1"/>
  <c r="O54" i="24" s="1"/>
  <c r="S60" i="31"/>
  <c r="U60" i="31" s="1"/>
  <c r="K63" i="31"/>
  <c r="N61" i="31"/>
  <c r="L62" i="31"/>
  <c r="T61" i="31"/>
  <c r="P61" i="31"/>
  <c r="R61" i="31" s="1"/>
  <c r="Q61" i="31" s="1"/>
  <c r="O61" i="31" s="1"/>
  <c r="M61" i="31"/>
  <c r="T55" i="28"/>
  <c r="P55" i="28"/>
  <c r="R55" i="28" s="1"/>
  <c r="Q55" i="28" s="1"/>
  <c r="O55" i="28" s="1"/>
  <c r="M55" i="28"/>
  <c r="N55" i="28"/>
  <c r="S55" i="28"/>
  <c r="L56" i="28"/>
  <c r="K59" i="28"/>
  <c r="U54" i="28"/>
  <c r="S54" i="25"/>
  <c r="U54" i="25" s="1"/>
  <c r="U54" i="26"/>
  <c r="K58" i="26"/>
  <c r="T55" i="26"/>
  <c r="P55" i="26"/>
  <c r="R55" i="26" s="1"/>
  <c r="Q55" i="26" s="1"/>
  <c r="O55" i="26" s="1"/>
  <c r="L56" i="26"/>
  <c r="M55" i="26"/>
  <c r="S55" i="26"/>
  <c r="N55" i="26"/>
  <c r="K58" i="25"/>
  <c r="T55" i="25"/>
  <c r="P55" i="25"/>
  <c r="L56" i="25"/>
  <c r="M55" i="25"/>
  <c r="N55" i="25"/>
  <c r="U54" i="24"/>
  <c r="K59" i="24"/>
  <c r="T55" i="24"/>
  <c r="P55" i="24"/>
  <c r="M55" i="24"/>
  <c r="L56" i="24"/>
  <c r="S55" i="24"/>
  <c r="N55" i="24"/>
  <c r="R52" i="22"/>
  <c r="Q52" i="22" s="1"/>
  <c r="O52" i="22" s="1"/>
  <c r="R52" i="23"/>
  <c r="Q52" i="23" s="1"/>
  <c r="O52" i="23" s="1"/>
  <c r="R52" i="21"/>
  <c r="Q52" i="21" s="1"/>
  <c r="O52" i="21" s="1"/>
  <c r="S52" i="23"/>
  <c r="U52" i="23" s="1"/>
  <c r="U52" i="22"/>
  <c r="K55" i="23"/>
  <c r="N53" i="23"/>
  <c r="S53" i="23"/>
  <c r="M53" i="23"/>
  <c r="L54" i="23"/>
  <c r="P53" i="23"/>
  <c r="T53" i="23"/>
  <c r="K55" i="22"/>
  <c r="N53" i="22"/>
  <c r="M53" i="22"/>
  <c r="T53" i="22"/>
  <c r="P53" i="22"/>
  <c r="S53" i="22"/>
  <c r="L54" i="22"/>
  <c r="U52" i="21"/>
  <c r="K57" i="21"/>
  <c r="N53" i="21"/>
  <c r="L54" i="21"/>
  <c r="T53" i="21"/>
  <c r="M53" i="21"/>
  <c r="S53" i="21"/>
  <c r="P53" i="21"/>
  <c r="R53" i="22" l="1"/>
  <c r="Q53" i="22" s="1"/>
  <c r="O53" i="22" s="1"/>
  <c r="R55" i="25"/>
  <c r="Q55" i="25" s="1"/>
  <c r="O55" i="25" s="1"/>
  <c r="R55" i="24"/>
  <c r="Q55" i="24" s="1"/>
  <c r="O55" i="24" s="1"/>
  <c r="S61" i="31"/>
  <c r="U61" i="31" s="1"/>
  <c r="K64" i="31"/>
  <c r="L63" i="31"/>
  <c r="T62" i="31"/>
  <c r="P62" i="31"/>
  <c r="R62" i="31" s="1"/>
  <c r="Q62" i="31" s="1"/>
  <c r="O62" i="31" s="1"/>
  <c r="M62" i="31"/>
  <c r="N62" i="31"/>
  <c r="K60" i="28"/>
  <c r="U55" i="28"/>
  <c r="M56" i="28"/>
  <c r="N56" i="28"/>
  <c r="S56" i="28"/>
  <c r="T56" i="28"/>
  <c r="L57" i="28"/>
  <c r="P56" i="28"/>
  <c r="R56" i="28" s="1"/>
  <c r="Q56" i="28" s="1"/>
  <c r="O56" i="28" s="1"/>
  <c r="S55" i="25"/>
  <c r="U55" i="25" s="1"/>
  <c r="M56" i="26"/>
  <c r="L57" i="26"/>
  <c r="S56" i="26"/>
  <c r="N56" i="26"/>
  <c r="P56" i="26"/>
  <c r="R56" i="26" s="1"/>
  <c r="Q56" i="26" s="1"/>
  <c r="O56" i="26" s="1"/>
  <c r="T56" i="26"/>
  <c r="K59" i="26"/>
  <c r="U55" i="26"/>
  <c r="M56" i="25"/>
  <c r="L57" i="25"/>
  <c r="N56" i="25"/>
  <c r="P56" i="25"/>
  <c r="T56" i="25"/>
  <c r="K59" i="25"/>
  <c r="M56" i="24"/>
  <c r="N56" i="24"/>
  <c r="T56" i="24"/>
  <c r="P56" i="24"/>
  <c r="S56" i="24"/>
  <c r="L57" i="24"/>
  <c r="K60" i="24"/>
  <c r="U55" i="24"/>
  <c r="R53" i="21"/>
  <c r="Q53" i="21" s="1"/>
  <c r="O53" i="21" s="1"/>
  <c r="R53" i="23"/>
  <c r="Q53" i="23" s="1"/>
  <c r="O53" i="23" s="1"/>
  <c r="U53" i="23"/>
  <c r="M54" i="23"/>
  <c r="P54" i="23"/>
  <c r="T54" i="23"/>
  <c r="N54" i="23"/>
  <c r="L55" i="23"/>
  <c r="S54" i="23"/>
  <c r="K56" i="23"/>
  <c r="L55" i="22"/>
  <c r="S54" i="22"/>
  <c r="N54" i="22"/>
  <c r="M54" i="22"/>
  <c r="T54" i="22"/>
  <c r="P54" i="22"/>
  <c r="K56" i="22"/>
  <c r="U53" i="22"/>
  <c r="L55" i="21"/>
  <c r="S54" i="21"/>
  <c r="P54" i="21"/>
  <c r="N54" i="21"/>
  <c r="T54" i="21"/>
  <c r="M54" i="21"/>
  <c r="U53" i="21"/>
  <c r="K58" i="21"/>
  <c r="R54" i="22" l="1"/>
  <c r="Q54" i="22" s="1"/>
  <c r="O54" i="22" s="1"/>
  <c r="R56" i="25"/>
  <c r="Q56" i="25" s="1"/>
  <c r="O56" i="25" s="1"/>
  <c r="R56" i="24"/>
  <c r="Q56" i="24" s="1"/>
  <c r="O56" i="24" s="1"/>
  <c r="S62" i="31"/>
  <c r="U62" i="31" s="1"/>
  <c r="K65" i="31"/>
  <c r="T63" i="31"/>
  <c r="P63" i="31"/>
  <c r="R63" i="31" s="1"/>
  <c r="Q63" i="31" s="1"/>
  <c r="O63" i="31" s="1"/>
  <c r="M63" i="31"/>
  <c r="N63" i="31"/>
  <c r="L64" i="31"/>
  <c r="S63" i="31"/>
  <c r="K61" i="28"/>
  <c r="N57" i="28"/>
  <c r="L58" i="28"/>
  <c r="S57" i="28"/>
  <c r="P57" i="28"/>
  <c r="R57" i="28" s="1"/>
  <c r="Q57" i="28" s="1"/>
  <c r="O57" i="28" s="1"/>
  <c r="T57" i="28"/>
  <c r="M57" i="28"/>
  <c r="U56" i="28"/>
  <c r="S56" i="25"/>
  <c r="U56" i="25" s="1"/>
  <c r="U56" i="26"/>
  <c r="K60" i="26"/>
  <c r="N57" i="26"/>
  <c r="L58" i="26"/>
  <c r="S57" i="26"/>
  <c r="M57" i="26"/>
  <c r="P57" i="26"/>
  <c r="R57" i="26" s="1"/>
  <c r="Q57" i="26" s="1"/>
  <c r="O57" i="26" s="1"/>
  <c r="T57" i="26"/>
  <c r="K60" i="25"/>
  <c r="N57" i="25"/>
  <c r="L58" i="25"/>
  <c r="M57" i="25"/>
  <c r="P57" i="25"/>
  <c r="T57" i="25"/>
  <c r="U56" i="24"/>
  <c r="K61" i="24"/>
  <c r="N57" i="24"/>
  <c r="L58" i="24"/>
  <c r="S57" i="24"/>
  <c r="M57" i="24"/>
  <c r="P57" i="24"/>
  <c r="T57" i="24"/>
  <c r="R54" i="21"/>
  <c r="Q54" i="21" s="1"/>
  <c r="O54" i="21" s="1"/>
  <c r="R54" i="23"/>
  <c r="Q54" i="23" s="1"/>
  <c r="O54" i="23" s="1"/>
  <c r="U54" i="23"/>
  <c r="K57" i="23"/>
  <c r="N55" i="23"/>
  <c r="P55" i="23"/>
  <c r="T55" i="23"/>
  <c r="M55" i="23"/>
  <c r="L56" i="23"/>
  <c r="S55" i="23"/>
  <c r="K57" i="22"/>
  <c r="U54" i="22"/>
  <c r="T55" i="22"/>
  <c r="P55" i="22"/>
  <c r="L56" i="22"/>
  <c r="S55" i="22"/>
  <c r="N55" i="22"/>
  <c r="M55" i="22"/>
  <c r="K59" i="21"/>
  <c r="U54" i="21"/>
  <c r="T55" i="21"/>
  <c r="P55" i="21"/>
  <c r="N55" i="21"/>
  <c r="S55" i="21"/>
  <c r="M55" i="21"/>
  <c r="L56" i="21"/>
  <c r="R55" i="22" l="1"/>
  <c r="Q55" i="22" s="1"/>
  <c r="O55" i="22" s="1"/>
  <c r="R57" i="25"/>
  <c r="Q57" i="25" s="1"/>
  <c r="O57" i="25" s="1"/>
  <c r="R57" i="24"/>
  <c r="Q57" i="24" s="1"/>
  <c r="O57" i="24" s="1"/>
  <c r="U63" i="31"/>
  <c r="K66" i="31"/>
  <c r="M64" i="31"/>
  <c r="N64" i="31"/>
  <c r="S64" i="31"/>
  <c r="L65" i="31"/>
  <c r="P64" i="31"/>
  <c r="R64" i="31" s="1"/>
  <c r="Q64" i="31" s="1"/>
  <c r="O64" i="31" s="1"/>
  <c r="T64" i="31"/>
  <c r="U57" i="28"/>
  <c r="K62" i="28"/>
  <c r="L59" i="28"/>
  <c r="S58" i="28"/>
  <c r="T58" i="28"/>
  <c r="P58" i="28"/>
  <c r="R58" i="28" s="1"/>
  <c r="Q58" i="28" s="1"/>
  <c r="O58" i="28" s="1"/>
  <c r="M58" i="28"/>
  <c r="N58" i="28"/>
  <c r="S57" i="25"/>
  <c r="U57" i="25" s="1"/>
  <c r="K61" i="26"/>
  <c r="L59" i="26"/>
  <c r="S58" i="26"/>
  <c r="M58" i="26"/>
  <c r="N58" i="26"/>
  <c r="P58" i="26"/>
  <c r="R58" i="26" s="1"/>
  <c r="Q58" i="26" s="1"/>
  <c r="O58" i="26" s="1"/>
  <c r="T58" i="26"/>
  <c r="U57" i="26"/>
  <c r="K61" i="25"/>
  <c r="L59" i="25"/>
  <c r="M58" i="25"/>
  <c r="N58" i="25"/>
  <c r="P58" i="25"/>
  <c r="T58" i="25"/>
  <c r="K62" i="24"/>
  <c r="L59" i="24"/>
  <c r="S58" i="24"/>
  <c r="T58" i="24"/>
  <c r="P58" i="24"/>
  <c r="N58" i="24"/>
  <c r="M58" i="24"/>
  <c r="U57" i="24"/>
  <c r="R55" i="21"/>
  <c r="Q55" i="21" s="1"/>
  <c r="O55" i="21" s="1"/>
  <c r="R55" i="23"/>
  <c r="Q55" i="23" s="1"/>
  <c r="O55" i="23" s="1"/>
  <c r="L57" i="23"/>
  <c r="S56" i="23"/>
  <c r="P56" i="23"/>
  <c r="T56" i="23"/>
  <c r="N56" i="23"/>
  <c r="M56" i="23"/>
  <c r="K58" i="23"/>
  <c r="U55" i="23"/>
  <c r="U55" i="22"/>
  <c r="M56" i="22"/>
  <c r="T56" i="22"/>
  <c r="P56" i="22"/>
  <c r="L57" i="22"/>
  <c r="S56" i="22"/>
  <c r="N56" i="22"/>
  <c r="K58" i="22"/>
  <c r="U55" i="21"/>
  <c r="K60" i="21"/>
  <c r="M56" i="21"/>
  <c r="P56" i="21"/>
  <c r="L57" i="21"/>
  <c r="T56" i="21"/>
  <c r="N56" i="21"/>
  <c r="S56" i="21"/>
  <c r="R56" i="22" l="1"/>
  <c r="Q56" i="22" s="1"/>
  <c r="O56" i="22" s="1"/>
  <c r="R58" i="24"/>
  <c r="Q58" i="24" s="1"/>
  <c r="O58" i="24" s="1"/>
  <c r="R58" i="25"/>
  <c r="Q58" i="25" s="1"/>
  <c r="O58" i="25" s="1"/>
  <c r="U58" i="26"/>
  <c r="U64" i="31"/>
  <c r="N65" i="31"/>
  <c r="L66" i="31"/>
  <c r="S65" i="31"/>
  <c r="P65" i="31"/>
  <c r="R65" i="31" s="1"/>
  <c r="Q65" i="31" s="1"/>
  <c r="O65" i="31" s="1"/>
  <c r="T65" i="31"/>
  <c r="M65" i="31"/>
  <c r="K67" i="31"/>
  <c r="U58" i="28"/>
  <c r="K63" i="28"/>
  <c r="T59" i="28"/>
  <c r="P59" i="28"/>
  <c r="R59" i="28" s="1"/>
  <c r="Q59" i="28" s="1"/>
  <c r="O59" i="28" s="1"/>
  <c r="M59" i="28"/>
  <c r="N59" i="28"/>
  <c r="S59" i="28"/>
  <c r="L60" i="28"/>
  <c r="S58" i="25"/>
  <c r="U58" i="25" s="1"/>
  <c r="K62" i="26"/>
  <c r="T59" i="26"/>
  <c r="P59" i="26"/>
  <c r="R59" i="26" s="1"/>
  <c r="Q59" i="26" s="1"/>
  <c r="O59" i="26" s="1"/>
  <c r="L60" i="26"/>
  <c r="M59" i="26"/>
  <c r="N59" i="26"/>
  <c r="S59" i="26"/>
  <c r="K62" i="25"/>
  <c r="T59" i="25"/>
  <c r="P59" i="25"/>
  <c r="L60" i="25"/>
  <c r="M59" i="25"/>
  <c r="N59" i="25"/>
  <c r="U58" i="24"/>
  <c r="K63" i="24"/>
  <c r="T59" i="24"/>
  <c r="P59" i="24"/>
  <c r="M59" i="24"/>
  <c r="L60" i="24"/>
  <c r="S59" i="24"/>
  <c r="N59" i="24"/>
  <c r="R56" i="21"/>
  <c r="Q56" i="21" s="1"/>
  <c r="O56" i="21" s="1"/>
  <c r="R56" i="23"/>
  <c r="Q56" i="23" s="1"/>
  <c r="O56" i="23" s="1"/>
  <c r="U56" i="23"/>
  <c r="K59" i="23"/>
  <c r="T57" i="23"/>
  <c r="P57" i="23"/>
  <c r="S57" i="23"/>
  <c r="N57" i="23"/>
  <c r="L58" i="23"/>
  <c r="M57" i="23"/>
  <c r="U56" i="22"/>
  <c r="N57" i="22"/>
  <c r="M57" i="22"/>
  <c r="T57" i="22"/>
  <c r="P57" i="22"/>
  <c r="R57" i="22" s="1"/>
  <c r="Q57" i="22" s="1"/>
  <c r="O57" i="22" s="1"/>
  <c r="L58" i="22"/>
  <c r="S57" i="22"/>
  <c r="K59" i="22"/>
  <c r="U56" i="21"/>
  <c r="K61" i="21"/>
  <c r="N57" i="21"/>
  <c r="P57" i="21"/>
  <c r="T57" i="21"/>
  <c r="M57" i="21"/>
  <c r="S57" i="21"/>
  <c r="L58" i="21"/>
  <c r="R59" i="25" l="1"/>
  <c r="Q59" i="25" s="1"/>
  <c r="O59" i="25" s="1"/>
  <c r="R59" i="24"/>
  <c r="Q59" i="24" s="1"/>
  <c r="O59" i="24" s="1"/>
  <c r="U65" i="31"/>
  <c r="L67" i="31"/>
  <c r="S66" i="31"/>
  <c r="T66" i="31"/>
  <c r="P66" i="31"/>
  <c r="R66" i="31" s="1"/>
  <c r="Q66" i="31" s="1"/>
  <c r="O66" i="31" s="1"/>
  <c r="M66" i="31"/>
  <c r="N66" i="31"/>
  <c r="K68" i="31"/>
  <c r="U59" i="28"/>
  <c r="K64" i="28"/>
  <c r="M60" i="28"/>
  <c r="N60" i="28"/>
  <c r="L61" i="28"/>
  <c r="T60" i="28"/>
  <c r="P60" i="28"/>
  <c r="R60" i="28" s="1"/>
  <c r="Q60" i="28" s="1"/>
  <c r="O60" i="28" s="1"/>
  <c r="S60" i="28"/>
  <c r="S59" i="25"/>
  <c r="U59" i="25" s="1"/>
  <c r="U59" i="26"/>
  <c r="M60" i="26"/>
  <c r="P60" i="26"/>
  <c r="R60" i="26" s="1"/>
  <c r="Q60" i="26" s="1"/>
  <c r="O60" i="26" s="1"/>
  <c r="L61" i="26"/>
  <c r="N60" i="26"/>
  <c r="S60" i="26"/>
  <c r="T60" i="26"/>
  <c r="K63" i="26"/>
  <c r="M60" i="25"/>
  <c r="P60" i="25"/>
  <c r="L61" i="25"/>
  <c r="N60" i="25"/>
  <c r="T60" i="25"/>
  <c r="K63" i="25"/>
  <c r="M60" i="24"/>
  <c r="N60" i="24"/>
  <c r="T60" i="24"/>
  <c r="P60" i="24"/>
  <c r="L61" i="24"/>
  <c r="S60" i="24"/>
  <c r="U59" i="24"/>
  <c r="K64" i="24"/>
  <c r="R57" i="21"/>
  <c r="Q57" i="21" s="1"/>
  <c r="O57" i="21" s="1"/>
  <c r="R57" i="23"/>
  <c r="Q57" i="23" s="1"/>
  <c r="O57" i="23" s="1"/>
  <c r="U57" i="23"/>
  <c r="M58" i="23"/>
  <c r="T58" i="23"/>
  <c r="S58" i="23"/>
  <c r="N58" i="23"/>
  <c r="L59" i="23"/>
  <c r="P58" i="23"/>
  <c r="K60" i="23"/>
  <c r="U57" i="22"/>
  <c r="K60" i="22"/>
  <c r="L59" i="22"/>
  <c r="S58" i="22"/>
  <c r="N58" i="22"/>
  <c r="M58" i="22"/>
  <c r="T58" i="22"/>
  <c r="P58" i="22"/>
  <c r="R58" i="22" s="1"/>
  <c r="Q58" i="22" s="1"/>
  <c r="O58" i="22" s="1"/>
  <c r="K62" i="21"/>
  <c r="U57" i="21"/>
  <c r="L59" i="21"/>
  <c r="S58" i="21"/>
  <c r="P58" i="21"/>
  <c r="N58" i="21"/>
  <c r="T58" i="21"/>
  <c r="M58" i="21"/>
  <c r="R60" i="25" l="1"/>
  <c r="Q60" i="25" s="1"/>
  <c r="O60" i="25" s="1"/>
  <c r="R60" i="24"/>
  <c r="Q60" i="24" s="1"/>
  <c r="O60" i="24" s="1"/>
  <c r="K69" i="31"/>
  <c r="U66" i="31"/>
  <c r="P67" i="31"/>
  <c r="L68" i="31"/>
  <c r="S67" i="31"/>
  <c r="M67" i="31"/>
  <c r="T67" i="31"/>
  <c r="N67" i="31"/>
  <c r="O67" i="31"/>
  <c r="U60" i="28"/>
  <c r="N61" i="28"/>
  <c r="L62" i="28"/>
  <c r="S61" i="28"/>
  <c r="T61" i="28"/>
  <c r="M61" i="28"/>
  <c r="P61" i="28"/>
  <c r="R61" i="28" s="1"/>
  <c r="Q61" i="28" s="1"/>
  <c r="O61" i="28" s="1"/>
  <c r="K65" i="28"/>
  <c r="S60" i="25"/>
  <c r="U60" i="25" s="1"/>
  <c r="K64" i="26"/>
  <c r="N61" i="26"/>
  <c r="P61" i="26"/>
  <c r="R61" i="26" s="1"/>
  <c r="Q61" i="26" s="1"/>
  <c r="O61" i="26" s="1"/>
  <c r="L62" i="26"/>
  <c r="M61" i="26"/>
  <c r="S61" i="26"/>
  <c r="T61" i="26"/>
  <c r="U60" i="26"/>
  <c r="K64" i="25"/>
  <c r="N61" i="25"/>
  <c r="P61" i="25"/>
  <c r="L62" i="25"/>
  <c r="M61" i="25"/>
  <c r="T61" i="25"/>
  <c r="K65" i="24"/>
  <c r="N61" i="24"/>
  <c r="L62" i="24"/>
  <c r="S61" i="24"/>
  <c r="M61" i="24"/>
  <c r="P61" i="24"/>
  <c r="T61" i="24"/>
  <c r="U60" i="24"/>
  <c r="R58" i="21"/>
  <c r="Q58" i="21" s="1"/>
  <c r="O58" i="21" s="1"/>
  <c r="R58" i="23"/>
  <c r="Q58" i="23" s="1"/>
  <c r="O58" i="23" s="1"/>
  <c r="K61" i="23"/>
  <c r="U58" i="23"/>
  <c r="N59" i="23"/>
  <c r="T59" i="23"/>
  <c r="S59" i="23"/>
  <c r="M59" i="23"/>
  <c r="L60" i="23"/>
  <c r="P59" i="23"/>
  <c r="U58" i="22"/>
  <c r="K61" i="22"/>
  <c r="T59" i="22"/>
  <c r="P59" i="22"/>
  <c r="R59" i="22" s="1"/>
  <c r="Q59" i="22" s="1"/>
  <c r="O59" i="22" s="1"/>
  <c r="L60" i="22"/>
  <c r="S59" i="22"/>
  <c r="N59" i="22"/>
  <c r="M59" i="22"/>
  <c r="U58" i="21"/>
  <c r="T59" i="21"/>
  <c r="P59" i="21"/>
  <c r="S59" i="21"/>
  <c r="N59" i="21"/>
  <c r="L60" i="21"/>
  <c r="M59" i="21"/>
  <c r="K63" i="21"/>
  <c r="R61" i="24" l="1"/>
  <c r="Q61" i="24" s="1"/>
  <c r="O61" i="24" s="1"/>
  <c r="R61" i="25"/>
  <c r="Q61" i="25" s="1"/>
  <c r="O61" i="25" s="1"/>
  <c r="P68" i="31"/>
  <c r="S68" i="31"/>
  <c r="M68" i="31"/>
  <c r="T68" i="31"/>
  <c r="L69" i="31"/>
  <c r="O69" i="31" s="1"/>
  <c r="N68" i="31"/>
  <c r="K70" i="31"/>
  <c r="O68" i="31"/>
  <c r="U67" i="31"/>
  <c r="L63" i="28"/>
  <c r="S62" i="28"/>
  <c r="T62" i="28"/>
  <c r="P62" i="28"/>
  <c r="R62" i="28" s="1"/>
  <c r="Q62" i="28" s="1"/>
  <c r="O62" i="28" s="1"/>
  <c r="M62" i="28"/>
  <c r="N62" i="28"/>
  <c r="K66" i="28"/>
  <c r="U61" i="28"/>
  <c r="S61" i="25"/>
  <c r="U61" i="25" s="1"/>
  <c r="L63" i="26"/>
  <c r="S62" i="26"/>
  <c r="P62" i="26"/>
  <c r="R62" i="26" s="1"/>
  <c r="Q62" i="26" s="1"/>
  <c r="O62" i="26" s="1"/>
  <c r="M62" i="26"/>
  <c r="N62" i="26"/>
  <c r="T62" i="26"/>
  <c r="K65" i="26"/>
  <c r="U61" i="26"/>
  <c r="L63" i="25"/>
  <c r="P62" i="25"/>
  <c r="M62" i="25"/>
  <c r="N62" i="25"/>
  <c r="T62" i="25"/>
  <c r="K65" i="25"/>
  <c r="K66" i="24"/>
  <c r="L63" i="24"/>
  <c r="S62" i="24"/>
  <c r="T62" i="24"/>
  <c r="P62" i="24"/>
  <c r="N62" i="24"/>
  <c r="M62" i="24"/>
  <c r="U61" i="24"/>
  <c r="R59" i="21"/>
  <c r="Q59" i="21" s="1"/>
  <c r="O59" i="21" s="1"/>
  <c r="R59" i="23"/>
  <c r="Q59" i="23" s="1"/>
  <c r="O59" i="23" s="1"/>
  <c r="U59" i="23"/>
  <c r="L61" i="23"/>
  <c r="S60" i="23"/>
  <c r="T60" i="23"/>
  <c r="N60" i="23"/>
  <c r="M60" i="23"/>
  <c r="P60" i="23"/>
  <c r="K62" i="23"/>
  <c r="U59" i="22"/>
  <c r="K62" i="22"/>
  <c r="M60" i="22"/>
  <c r="T60" i="22"/>
  <c r="P60" i="22"/>
  <c r="R60" i="22" s="1"/>
  <c r="Q60" i="22" s="1"/>
  <c r="O60" i="22" s="1"/>
  <c r="L61" i="22"/>
  <c r="S60" i="22"/>
  <c r="N60" i="22"/>
  <c r="K64" i="21"/>
  <c r="M60" i="21"/>
  <c r="T60" i="21"/>
  <c r="S60" i="21"/>
  <c r="N60" i="21"/>
  <c r="L61" i="21"/>
  <c r="P60" i="21"/>
  <c r="R60" i="21" s="1"/>
  <c r="Q60" i="21" s="1"/>
  <c r="O60" i="21" s="1"/>
  <c r="U59" i="21"/>
  <c r="R62" i="24" l="1"/>
  <c r="Q62" i="24" s="1"/>
  <c r="O62" i="24" s="1"/>
  <c r="R62" i="25"/>
  <c r="Q62" i="25" s="1"/>
  <c r="O62" i="25" s="1"/>
  <c r="T69" i="31"/>
  <c r="N69" i="31"/>
  <c r="P69" i="31"/>
  <c r="L70" i="31"/>
  <c r="O70" i="31" s="1"/>
  <c r="S69" i="31"/>
  <c r="M69" i="31"/>
  <c r="K71" i="31"/>
  <c r="U68" i="31"/>
  <c r="T63" i="28"/>
  <c r="P63" i="28"/>
  <c r="R63" i="28" s="1"/>
  <c r="Q63" i="28" s="1"/>
  <c r="O63" i="28" s="1"/>
  <c r="M63" i="28"/>
  <c r="N63" i="28"/>
  <c r="S63" i="28"/>
  <c r="L64" i="28"/>
  <c r="U62" i="28"/>
  <c r="K67" i="28"/>
  <c r="U62" i="26"/>
  <c r="S62" i="25"/>
  <c r="U62" i="25" s="1"/>
  <c r="K66" i="26"/>
  <c r="T63" i="26"/>
  <c r="P63" i="26"/>
  <c r="R63" i="26" s="1"/>
  <c r="Q63" i="26" s="1"/>
  <c r="O63" i="26" s="1"/>
  <c r="L64" i="26"/>
  <c r="M63" i="26"/>
  <c r="N63" i="26"/>
  <c r="S63" i="26"/>
  <c r="K66" i="25"/>
  <c r="T63" i="25"/>
  <c r="P63" i="25"/>
  <c r="L64" i="25"/>
  <c r="M63" i="25"/>
  <c r="N63" i="25"/>
  <c r="U62" i="24"/>
  <c r="K67" i="24"/>
  <c r="T63" i="24"/>
  <c r="P63" i="24"/>
  <c r="M63" i="24"/>
  <c r="L64" i="24"/>
  <c r="S63" i="24"/>
  <c r="N63" i="24"/>
  <c r="R60" i="23"/>
  <c r="Q60" i="23" s="1"/>
  <c r="O60" i="23" s="1"/>
  <c r="U60" i="23"/>
  <c r="K63" i="23"/>
  <c r="T61" i="23"/>
  <c r="P61" i="23"/>
  <c r="S61" i="23"/>
  <c r="N61" i="23"/>
  <c r="L62" i="23"/>
  <c r="M61" i="23"/>
  <c r="N61" i="22"/>
  <c r="M61" i="22"/>
  <c r="T61" i="22"/>
  <c r="P61" i="22"/>
  <c r="R61" i="22" s="1"/>
  <c r="Q61" i="22" s="1"/>
  <c r="O61" i="22" s="1"/>
  <c r="L62" i="22"/>
  <c r="S61" i="22"/>
  <c r="K63" i="22"/>
  <c r="U60" i="22"/>
  <c r="U60" i="21"/>
  <c r="N61" i="21"/>
  <c r="T61" i="21"/>
  <c r="S61" i="21"/>
  <c r="M61" i="21"/>
  <c r="L62" i="21"/>
  <c r="P61" i="21"/>
  <c r="R61" i="21" s="1"/>
  <c r="Q61" i="21" s="1"/>
  <c r="O61" i="21" s="1"/>
  <c r="K65" i="21"/>
  <c r="R63" i="25" l="1"/>
  <c r="Q63" i="25" s="1"/>
  <c r="O63" i="25" s="1"/>
  <c r="R63" i="24"/>
  <c r="Q63" i="24" s="1"/>
  <c r="O63" i="24" s="1"/>
  <c r="K72" i="31"/>
  <c r="L71" i="31"/>
  <c r="O71" i="31" s="1"/>
  <c r="S70" i="31"/>
  <c r="M70" i="31"/>
  <c r="T70" i="31"/>
  <c r="N70" i="31"/>
  <c r="P70" i="31"/>
  <c r="U69" i="31"/>
  <c r="K68" i="28"/>
  <c r="M64" i="28"/>
  <c r="N64" i="28"/>
  <c r="S64" i="28"/>
  <c r="T64" i="28"/>
  <c r="L65" i="28"/>
  <c r="P64" i="28"/>
  <c r="R64" i="28" s="1"/>
  <c r="Q64" i="28" s="1"/>
  <c r="O64" i="28" s="1"/>
  <c r="U63" i="28"/>
  <c r="S63" i="25"/>
  <c r="U63" i="25" s="1"/>
  <c r="U63" i="26"/>
  <c r="M64" i="26"/>
  <c r="T64" i="26"/>
  <c r="P64" i="26"/>
  <c r="R64" i="26" s="1"/>
  <c r="Q64" i="26" s="1"/>
  <c r="O64" i="26" s="1"/>
  <c r="L65" i="26"/>
  <c r="N64" i="26"/>
  <c r="S64" i="26"/>
  <c r="K67" i="26"/>
  <c r="M64" i="25"/>
  <c r="T64" i="25"/>
  <c r="P64" i="25"/>
  <c r="L65" i="25"/>
  <c r="N64" i="25"/>
  <c r="K67" i="25"/>
  <c r="M64" i="24"/>
  <c r="N64" i="24"/>
  <c r="T64" i="24"/>
  <c r="P64" i="24"/>
  <c r="S64" i="24"/>
  <c r="L65" i="24"/>
  <c r="K68" i="24"/>
  <c r="U63" i="24"/>
  <c r="R61" i="23"/>
  <c r="Q61" i="23" s="1"/>
  <c r="O61" i="23" s="1"/>
  <c r="U61" i="23"/>
  <c r="M62" i="23"/>
  <c r="S62" i="23"/>
  <c r="N62" i="23"/>
  <c r="L63" i="23"/>
  <c r="T62" i="23"/>
  <c r="P62" i="23"/>
  <c r="K64" i="23"/>
  <c r="U61" i="22"/>
  <c r="K64" i="22"/>
  <c r="L63" i="22"/>
  <c r="S62" i="22"/>
  <c r="N62" i="22"/>
  <c r="M62" i="22"/>
  <c r="P62" i="22"/>
  <c r="R62" i="22" s="1"/>
  <c r="Q62" i="22" s="1"/>
  <c r="O62" i="22" s="1"/>
  <c r="T62" i="22"/>
  <c r="K66" i="21"/>
  <c r="U61" i="21"/>
  <c r="L63" i="21"/>
  <c r="S62" i="21"/>
  <c r="T62" i="21"/>
  <c r="N62" i="21"/>
  <c r="M62" i="21"/>
  <c r="P62" i="21"/>
  <c r="R62" i="21" s="1"/>
  <c r="Q62" i="21" s="1"/>
  <c r="O62" i="21" s="1"/>
  <c r="R64" i="24" l="1"/>
  <c r="Q64" i="24" s="1"/>
  <c r="O64" i="24" s="1"/>
  <c r="R64" i="25"/>
  <c r="Q64" i="25" s="1"/>
  <c r="O64" i="25" s="1"/>
  <c r="U70" i="31"/>
  <c r="K73" i="31"/>
  <c r="P71" i="31"/>
  <c r="L72" i="31"/>
  <c r="O72" i="31" s="1"/>
  <c r="S71" i="31"/>
  <c r="M71" i="31"/>
  <c r="N71" i="31"/>
  <c r="T71" i="31"/>
  <c r="U64" i="28"/>
  <c r="K69" i="28"/>
  <c r="N65" i="28"/>
  <c r="L66" i="28"/>
  <c r="S65" i="28"/>
  <c r="P65" i="28"/>
  <c r="R65" i="28" s="1"/>
  <c r="Q65" i="28" s="1"/>
  <c r="O65" i="28" s="1"/>
  <c r="M65" i="28"/>
  <c r="T65" i="28"/>
  <c r="K68" i="26"/>
  <c r="N65" i="26"/>
  <c r="T65" i="26"/>
  <c r="P65" i="26"/>
  <c r="R65" i="26" s="1"/>
  <c r="Q65" i="26" s="1"/>
  <c r="O65" i="26" s="1"/>
  <c r="L66" i="26"/>
  <c r="M65" i="26"/>
  <c r="S65" i="26"/>
  <c r="U64" i="26"/>
  <c r="S64" i="25"/>
  <c r="U64" i="25" s="1"/>
  <c r="K68" i="25"/>
  <c r="N65" i="25"/>
  <c r="T65" i="25"/>
  <c r="P65" i="25"/>
  <c r="L66" i="25"/>
  <c r="M65" i="25"/>
  <c r="S65" i="25" s="1"/>
  <c r="U64" i="24"/>
  <c r="N65" i="24"/>
  <c r="L66" i="24"/>
  <c r="S65" i="24"/>
  <c r="M65" i="24"/>
  <c r="P65" i="24"/>
  <c r="T65" i="24"/>
  <c r="K69" i="24"/>
  <c r="R62" i="23"/>
  <c r="Q62" i="23" s="1"/>
  <c r="O62" i="23" s="1"/>
  <c r="U62" i="22"/>
  <c r="U62" i="23"/>
  <c r="K65" i="23"/>
  <c r="N63" i="23"/>
  <c r="S63" i="23"/>
  <c r="M63" i="23"/>
  <c r="L64" i="23"/>
  <c r="T63" i="23"/>
  <c r="P63" i="23"/>
  <c r="T63" i="22"/>
  <c r="P63" i="22"/>
  <c r="R63" i="22" s="1"/>
  <c r="Q63" i="22" s="1"/>
  <c r="O63" i="22" s="1"/>
  <c r="L64" i="22"/>
  <c r="S63" i="22"/>
  <c r="N63" i="22"/>
  <c r="M63" i="22"/>
  <c r="K65" i="22"/>
  <c r="U62" i="21"/>
  <c r="T63" i="21"/>
  <c r="P63" i="21"/>
  <c r="R63" i="21" s="1"/>
  <c r="Q63" i="21" s="1"/>
  <c r="O63" i="21" s="1"/>
  <c r="S63" i="21"/>
  <c r="N63" i="21"/>
  <c r="L64" i="21"/>
  <c r="M63" i="21"/>
  <c r="K67" i="21"/>
  <c r="R65" i="24" l="1"/>
  <c r="Q65" i="24" s="1"/>
  <c r="O65" i="24" s="1"/>
  <c r="R65" i="25"/>
  <c r="Q65" i="25" s="1"/>
  <c r="O65" i="25" s="1"/>
  <c r="K74" i="31"/>
  <c r="P72" i="31"/>
  <c r="L73" i="31"/>
  <c r="O73" i="31" s="1"/>
  <c r="M72" i="31"/>
  <c r="S72" i="31"/>
  <c r="N72" i="31"/>
  <c r="T72" i="31"/>
  <c r="U71" i="31"/>
  <c r="K70" i="28"/>
  <c r="L67" i="28"/>
  <c r="S66" i="28"/>
  <c r="T66" i="28"/>
  <c r="P66" i="28"/>
  <c r="R66" i="28" s="1"/>
  <c r="Q66" i="28" s="1"/>
  <c r="O66" i="28" s="1"/>
  <c r="M66" i="28"/>
  <c r="N66" i="28"/>
  <c r="U65" i="28"/>
  <c r="K69" i="26"/>
  <c r="L67" i="26"/>
  <c r="S66" i="26"/>
  <c r="T66" i="26"/>
  <c r="N66" i="26"/>
  <c r="P66" i="26"/>
  <c r="R66" i="26" s="1"/>
  <c r="Q66" i="26" s="1"/>
  <c r="O66" i="26" s="1"/>
  <c r="M66" i="26"/>
  <c r="U65" i="26"/>
  <c r="K69" i="25"/>
  <c r="L67" i="25"/>
  <c r="T66" i="25"/>
  <c r="N66" i="25"/>
  <c r="P66" i="25"/>
  <c r="M66" i="25"/>
  <c r="U65" i="25"/>
  <c r="K70" i="24"/>
  <c r="L67" i="24"/>
  <c r="S66" i="24"/>
  <c r="T66" i="24"/>
  <c r="P66" i="24"/>
  <c r="N66" i="24"/>
  <c r="M66" i="24"/>
  <c r="U65" i="24"/>
  <c r="R63" i="23"/>
  <c r="Q63" i="23" s="1"/>
  <c r="O63" i="23" s="1"/>
  <c r="U63" i="23"/>
  <c r="L65" i="23"/>
  <c r="S64" i="23"/>
  <c r="M64" i="23"/>
  <c r="T64" i="23"/>
  <c r="P64" i="23"/>
  <c r="N64" i="23"/>
  <c r="K66" i="23"/>
  <c r="M64" i="22"/>
  <c r="T64" i="22"/>
  <c r="P64" i="22"/>
  <c r="R64" i="22" s="1"/>
  <c r="Q64" i="22" s="1"/>
  <c r="O64" i="22" s="1"/>
  <c r="L65" i="22"/>
  <c r="S64" i="22"/>
  <c r="N64" i="22"/>
  <c r="K66" i="22"/>
  <c r="U63" i="22"/>
  <c r="K68" i="21"/>
  <c r="M64" i="21"/>
  <c r="S64" i="21"/>
  <c r="N64" i="21"/>
  <c r="L65" i="21"/>
  <c r="T64" i="21"/>
  <c r="P64" i="21"/>
  <c r="R64" i="21" s="1"/>
  <c r="Q64" i="21" s="1"/>
  <c r="O64" i="21" s="1"/>
  <c r="U63" i="21"/>
  <c r="R66" i="25" l="1"/>
  <c r="Q66" i="25" s="1"/>
  <c r="O66" i="25" s="1"/>
  <c r="R66" i="24"/>
  <c r="Q66" i="24" s="1"/>
  <c r="O66" i="24" s="1"/>
  <c r="K75" i="31"/>
  <c r="T73" i="31"/>
  <c r="N73" i="31"/>
  <c r="P73" i="31"/>
  <c r="S73" i="31"/>
  <c r="L74" i="31"/>
  <c r="O74" i="31" s="1"/>
  <c r="M73" i="31"/>
  <c r="U72" i="31"/>
  <c r="U66" i="28"/>
  <c r="K71" i="28"/>
  <c r="P67" i="28"/>
  <c r="L68" i="28"/>
  <c r="S67" i="28"/>
  <c r="M67" i="28"/>
  <c r="T67" i="28"/>
  <c r="N67" i="28"/>
  <c r="O67" i="28"/>
  <c r="U66" i="26"/>
  <c r="K70" i="26"/>
  <c r="P67" i="26"/>
  <c r="N67" i="26"/>
  <c r="L68" i="26"/>
  <c r="M67" i="26"/>
  <c r="S67" i="26"/>
  <c r="T67" i="26"/>
  <c r="O67" i="26"/>
  <c r="S66" i="25"/>
  <c r="U66" i="25" s="1"/>
  <c r="K70" i="25"/>
  <c r="P67" i="25"/>
  <c r="N67" i="25"/>
  <c r="L68" i="25"/>
  <c r="M67" i="25"/>
  <c r="T67" i="25"/>
  <c r="O67" i="25"/>
  <c r="U66" i="24"/>
  <c r="K71" i="24"/>
  <c r="P67" i="24"/>
  <c r="L68" i="24"/>
  <c r="S67" i="24"/>
  <c r="M67" i="24"/>
  <c r="N67" i="24"/>
  <c r="T67" i="24"/>
  <c r="O67" i="24"/>
  <c r="R64" i="23"/>
  <c r="Q64" i="23" s="1"/>
  <c r="O64" i="23" s="1"/>
  <c r="K67" i="23"/>
  <c r="T65" i="23"/>
  <c r="P65" i="23"/>
  <c r="L66" i="23"/>
  <c r="M65" i="23"/>
  <c r="S65" i="23"/>
  <c r="N65" i="23"/>
  <c r="U64" i="23"/>
  <c r="U64" i="22"/>
  <c r="N65" i="22"/>
  <c r="M65" i="22"/>
  <c r="T65" i="22"/>
  <c r="P65" i="22"/>
  <c r="R65" i="22" s="1"/>
  <c r="Q65" i="22" s="1"/>
  <c r="O65" i="22" s="1"/>
  <c r="L66" i="22"/>
  <c r="S65" i="22"/>
  <c r="K67" i="22"/>
  <c r="U64" i="21"/>
  <c r="N65" i="21"/>
  <c r="S65" i="21"/>
  <c r="M65" i="21"/>
  <c r="L66" i="21"/>
  <c r="T65" i="21"/>
  <c r="P65" i="21"/>
  <c r="R65" i="21" s="1"/>
  <c r="Q65" i="21" s="1"/>
  <c r="O65" i="21" s="1"/>
  <c r="K69" i="21"/>
  <c r="K76" i="31" l="1"/>
  <c r="L75" i="31"/>
  <c r="O75" i="31" s="1"/>
  <c r="S74" i="31"/>
  <c r="M74" i="31"/>
  <c r="T74" i="31"/>
  <c r="N74" i="31"/>
  <c r="P74" i="31"/>
  <c r="U73" i="31"/>
  <c r="K72" i="28"/>
  <c r="U67" i="28"/>
  <c r="P68" i="28"/>
  <c r="S68" i="28"/>
  <c r="T68" i="28"/>
  <c r="L69" i="28"/>
  <c r="M68" i="28"/>
  <c r="N68" i="28"/>
  <c r="O68" i="28"/>
  <c r="L69" i="26"/>
  <c r="P68" i="26"/>
  <c r="S68" i="26"/>
  <c r="M68" i="26"/>
  <c r="N68" i="26"/>
  <c r="T68" i="26"/>
  <c r="O68" i="26"/>
  <c r="K71" i="26"/>
  <c r="S67" i="25"/>
  <c r="U67" i="25" s="1"/>
  <c r="U67" i="26"/>
  <c r="L69" i="25"/>
  <c r="P68" i="25"/>
  <c r="M68" i="25"/>
  <c r="N68" i="25"/>
  <c r="T68" i="25"/>
  <c r="O68" i="25"/>
  <c r="K71" i="25"/>
  <c r="K72" i="24"/>
  <c r="P68" i="24"/>
  <c r="T68" i="24"/>
  <c r="N68" i="24"/>
  <c r="S68" i="24"/>
  <c r="L69" i="24"/>
  <c r="M68" i="24"/>
  <c r="O68" i="24"/>
  <c r="U67" i="24"/>
  <c r="R65" i="23"/>
  <c r="Q65" i="23" s="1"/>
  <c r="O65" i="23" s="1"/>
  <c r="U65" i="23"/>
  <c r="U65" i="22"/>
  <c r="M66" i="23"/>
  <c r="L67" i="23"/>
  <c r="O67" i="23" s="1"/>
  <c r="P66" i="23"/>
  <c r="T66" i="23"/>
  <c r="S66" i="23"/>
  <c r="N66" i="23"/>
  <c r="K68" i="23"/>
  <c r="K68" i="22"/>
  <c r="L67" i="22"/>
  <c r="S66" i="22"/>
  <c r="N66" i="22"/>
  <c r="M66" i="22"/>
  <c r="T66" i="22"/>
  <c r="P66" i="22"/>
  <c r="R66" i="22" s="1"/>
  <c r="Q66" i="22" s="1"/>
  <c r="O66" i="22" s="1"/>
  <c r="K70" i="21"/>
  <c r="U65" i="21"/>
  <c r="L67" i="21"/>
  <c r="S66" i="21"/>
  <c r="M66" i="21"/>
  <c r="T66" i="21"/>
  <c r="P66" i="21"/>
  <c r="R66" i="21" s="1"/>
  <c r="Q66" i="21" s="1"/>
  <c r="O66" i="21" s="1"/>
  <c r="N66" i="21"/>
  <c r="U74" i="31" l="1"/>
  <c r="K77" i="31"/>
  <c r="P75" i="31"/>
  <c r="L76" i="31"/>
  <c r="O76" i="31" s="1"/>
  <c r="S75" i="31"/>
  <c r="M75" i="31"/>
  <c r="T75" i="31"/>
  <c r="N75" i="31"/>
  <c r="T69" i="28"/>
  <c r="N69" i="28"/>
  <c r="P69" i="28"/>
  <c r="M69" i="28"/>
  <c r="S69" i="28"/>
  <c r="L70" i="28"/>
  <c r="O69" i="28"/>
  <c r="U68" i="28"/>
  <c r="K73" i="28"/>
  <c r="S68" i="25"/>
  <c r="U68" i="25" s="1"/>
  <c r="U68" i="26"/>
  <c r="T69" i="26"/>
  <c r="N69" i="26"/>
  <c r="S69" i="26"/>
  <c r="M69" i="26"/>
  <c r="P69" i="26"/>
  <c r="L70" i="26"/>
  <c r="O69" i="26"/>
  <c r="K72" i="26"/>
  <c r="T69" i="25"/>
  <c r="N69" i="25"/>
  <c r="M69" i="25"/>
  <c r="P69" i="25"/>
  <c r="L70" i="25"/>
  <c r="O69" i="25"/>
  <c r="K72" i="25"/>
  <c r="K73" i="24"/>
  <c r="T69" i="24"/>
  <c r="N69" i="24"/>
  <c r="L70" i="24"/>
  <c r="S69" i="24"/>
  <c r="M69" i="24"/>
  <c r="P69" i="24"/>
  <c r="O69" i="24"/>
  <c r="U68" i="24"/>
  <c r="R66" i="23"/>
  <c r="Q66" i="23" s="1"/>
  <c r="O66" i="23" s="1"/>
  <c r="U66" i="23"/>
  <c r="K69" i="23"/>
  <c r="T67" i="23"/>
  <c r="N67" i="23"/>
  <c r="S67" i="23"/>
  <c r="L68" i="23"/>
  <c r="P67" i="23"/>
  <c r="M67" i="23"/>
  <c r="U66" i="22"/>
  <c r="P67" i="22"/>
  <c r="T67" i="22"/>
  <c r="N67" i="22"/>
  <c r="L68" i="22"/>
  <c r="O68" i="22" s="1"/>
  <c r="S67" i="22"/>
  <c r="M67" i="22"/>
  <c r="O67" i="22"/>
  <c r="K69" i="22"/>
  <c r="U66" i="21"/>
  <c r="P67" i="21"/>
  <c r="T67" i="21"/>
  <c r="M67" i="21"/>
  <c r="S67" i="21"/>
  <c r="L68" i="21"/>
  <c r="N67" i="21"/>
  <c r="O67" i="21"/>
  <c r="K71" i="21"/>
  <c r="K78" i="31" l="1"/>
  <c r="U75" i="31"/>
  <c r="P76" i="31"/>
  <c r="S76" i="31"/>
  <c r="L77" i="31"/>
  <c r="O77" i="31" s="1"/>
  <c r="M76" i="31"/>
  <c r="T76" i="31"/>
  <c r="N76" i="31"/>
  <c r="L71" i="28"/>
  <c r="S70" i="28"/>
  <c r="M70" i="28"/>
  <c r="T70" i="28"/>
  <c r="N70" i="28"/>
  <c r="P70" i="28"/>
  <c r="O70" i="28"/>
  <c r="K74" i="28"/>
  <c r="U69" i="28"/>
  <c r="S69" i="25"/>
  <c r="U69" i="25" s="1"/>
  <c r="U69" i="26"/>
  <c r="L71" i="26"/>
  <c r="S70" i="26"/>
  <c r="M70" i="26"/>
  <c r="N70" i="26"/>
  <c r="P70" i="26"/>
  <c r="T70" i="26"/>
  <c r="O70" i="26"/>
  <c r="K73" i="26"/>
  <c r="L71" i="25"/>
  <c r="M70" i="25"/>
  <c r="N70" i="25"/>
  <c r="P70" i="25"/>
  <c r="T70" i="25"/>
  <c r="O70" i="25"/>
  <c r="K73" i="25"/>
  <c r="U69" i="24"/>
  <c r="L71" i="24"/>
  <c r="S70" i="24"/>
  <c r="M70" i="24"/>
  <c r="T70" i="24"/>
  <c r="N70" i="24"/>
  <c r="P70" i="24"/>
  <c r="O70" i="24"/>
  <c r="K74" i="24"/>
  <c r="U67" i="23"/>
  <c r="L69" i="23"/>
  <c r="O69" i="23" s="1"/>
  <c r="S68" i="23"/>
  <c r="M68" i="23"/>
  <c r="N68" i="23"/>
  <c r="T68" i="23"/>
  <c r="P68" i="23"/>
  <c r="O68" i="23"/>
  <c r="K70" i="23"/>
  <c r="U67" i="22"/>
  <c r="K70" i="22"/>
  <c r="T68" i="22"/>
  <c r="N68" i="22"/>
  <c r="L69" i="22"/>
  <c r="O69" i="22" s="1"/>
  <c r="S68" i="22"/>
  <c r="M68" i="22"/>
  <c r="P68" i="22"/>
  <c r="U67" i="21"/>
  <c r="K72" i="21"/>
  <c r="N68" i="21"/>
  <c r="T68" i="21"/>
  <c r="M68" i="21"/>
  <c r="L69" i="21"/>
  <c r="S68" i="21"/>
  <c r="P68" i="21"/>
  <c r="O68" i="21"/>
  <c r="U70" i="26" l="1"/>
  <c r="T77" i="31"/>
  <c r="N77" i="31"/>
  <c r="P77" i="31"/>
  <c r="M77" i="31"/>
  <c r="S77" i="31"/>
  <c r="L78" i="31"/>
  <c r="K79" i="31"/>
  <c r="U76" i="31"/>
  <c r="K75" i="28"/>
  <c r="P71" i="28"/>
  <c r="L72" i="28"/>
  <c r="S71" i="28"/>
  <c r="M71" i="28"/>
  <c r="N71" i="28"/>
  <c r="T71" i="28"/>
  <c r="O71" i="28"/>
  <c r="U70" i="28"/>
  <c r="K74" i="26"/>
  <c r="P71" i="26"/>
  <c r="L72" i="26"/>
  <c r="S71" i="26"/>
  <c r="T71" i="26"/>
  <c r="M71" i="26"/>
  <c r="N71" i="26"/>
  <c r="O71" i="26"/>
  <c r="S70" i="25"/>
  <c r="U70" i="25" s="1"/>
  <c r="K74" i="25"/>
  <c r="P71" i="25"/>
  <c r="L72" i="25"/>
  <c r="T71" i="25"/>
  <c r="M71" i="25"/>
  <c r="N71" i="25"/>
  <c r="O71" i="25"/>
  <c r="K75" i="24"/>
  <c r="P71" i="24"/>
  <c r="L72" i="24"/>
  <c r="S71" i="24"/>
  <c r="M71" i="24"/>
  <c r="N71" i="24"/>
  <c r="T71" i="24"/>
  <c r="O71" i="24"/>
  <c r="U70" i="24"/>
  <c r="U68" i="23"/>
  <c r="K71" i="23"/>
  <c r="P69" i="23"/>
  <c r="L70" i="23"/>
  <c r="N69" i="23"/>
  <c r="M69" i="23"/>
  <c r="T69" i="23"/>
  <c r="S69" i="23"/>
  <c r="U68" i="22"/>
  <c r="L70" i="22"/>
  <c r="O70" i="22" s="1"/>
  <c r="T69" i="22"/>
  <c r="N69" i="22"/>
  <c r="S69" i="22"/>
  <c r="M69" i="22"/>
  <c r="P69" i="22"/>
  <c r="K71" i="22"/>
  <c r="T69" i="21"/>
  <c r="N69" i="21"/>
  <c r="L70" i="21"/>
  <c r="P69" i="21"/>
  <c r="M69" i="21"/>
  <c r="S69" i="21"/>
  <c r="O69" i="21"/>
  <c r="K73" i="21"/>
  <c r="U68" i="21"/>
  <c r="L79" i="31" l="1"/>
  <c r="O79" i="31" s="1"/>
  <c r="S78" i="31"/>
  <c r="M78" i="31"/>
  <c r="T78" i="31"/>
  <c r="N78" i="31"/>
  <c r="P78" i="31"/>
  <c r="O78" i="31"/>
  <c r="K80" i="31"/>
  <c r="U77" i="31"/>
  <c r="K76" i="28"/>
  <c r="P72" i="28"/>
  <c r="L73" i="28"/>
  <c r="M72" i="28"/>
  <c r="T72" i="28"/>
  <c r="N72" i="28"/>
  <c r="S72" i="28"/>
  <c r="O72" i="28"/>
  <c r="U71" i="28"/>
  <c r="S71" i="25"/>
  <c r="U71" i="25" s="1"/>
  <c r="K75" i="26"/>
  <c r="S72" i="26"/>
  <c r="T72" i="26"/>
  <c r="M72" i="26"/>
  <c r="L73" i="26"/>
  <c r="N72" i="26"/>
  <c r="P72" i="26"/>
  <c r="O72" i="26"/>
  <c r="U71" i="26"/>
  <c r="K75" i="25"/>
  <c r="T72" i="25"/>
  <c r="M72" i="25"/>
  <c r="L73" i="25"/>
  <c r="N72" i="25"/>
  <c r="P72" i="25"/>
  <c r="O72" i="25"/>
  <c r="K76" i="24"/>
  <c r="P72" i="24"/>
  <c r="T72" i="24"/>
  <c r="N72" i="24"/>
  <c r="M72" i="24"/>
  <c r="L73" i="24"/>
  <c r="S72" i="24"/>
  <c r="O72" i="24"/>
  <c r="U71" i="24"/>
  <c r="U69" i="23"/>
  <c r="S70" i="23"/>
  <c r="L71" i="23"/>
  <c r="O71" i="23" s="1"/>
  <c r="P70" i="23"/>
  <c r="N70" i="23"/>
  <c r="M70" i="23"/>
  <c r="T70" i="23"/>
  <c r="K72" i="23"/>
  <c r="O70" i="23"/>
  <c r="K72" i="22"/>
  <c r="U69" i="22"/>
  <c r="T70" i="22"/>
  <c r="N70" i="22"/>
  <c r="P70" i="22"/>
  <c r="S70" i="22"/>
  <c r="L71" i="22"/>
  <c r="O71" i="22" s="1"/>
  <c r="M70" i="22"/>
  <c r="L71" i="21"/>
  <c r="S70" i="21"/>
  <c r="M70" i="21"/>
  <c r="T70" i="21"/>
  <c r="P70" i="21"/>
  <c r="N70" i="21"/>
  <c r="O70" i="21"/>
  <c r="K74" i="21"/>
  <c r="U69" i="21"/>
  <c r="P79" i="31" l="1"/>
  <c r="L80" i="31"/>
  <c r="S79" i="31"/>
  <c r="M79" i="31"/>
  <c r="N79" i="31"/>
  <c r="T79" i="31"/>
  <c r="K81" i="31"/>
  <c r="U78" i="31"/>
  <c r="U72" i="28"/>
  <c r="K77" i="28"/>
  <c r="T73" i="28"/>
  <c r="N73" i="28"/>
  <c r="L74" i="28"/>
  <c r="M73" i="28"/>
  <c r="P73" i="28"/>
  <c r="S73" i="28"/>
  <c r="O73" i="28"/>
  <c r="K76" i="26"/>
  <c r="T73" i="26"/>
  <c r="N73" i="26"/>
  <c r="M73" i="26"/>
  <c r="L74" i="26"/>
  <c r="P73" i="26"/>
  <c r="S73" i="26"/>
  <c r="O73" i="26"/>
  <c r="S72" i="25"/>
  <c r="U72" i="25" s="1"/>
  <c r="U72" i="26"/>
  <c r="K76" i="25"/>
  <c r="T73" i="25"/>
  <c r="N73" i="25"/>
  <c r="M73" i="25"/>
  <c r="L74" i="25"/>
  <c r="P73" i="25"/>
  <c r="O73" i="25"/>
  <c r="K77" i="24"/>
  <c r="T73" i="24"/>
  <c r="N73" i="24"/>
  <c r="L74" i="24"/>
  <c r="S73" i="24"/>
  <c r="M73" i="24"/>
  <c r="P73" i="24"/>
  <c r="O73" i="24"/>
  <c r="U72" i="24"/>
  <c r="U70" i="23"/>
  <c r="T71" i="23"/>
  <c r="N71" i="23"/>
  <c r="M71" i="23"/>
  <c r="S71" i="23"/>
  <c r="P71" i="23"/>
  <c r="L72" i="23"/>
  <c r="O72" i="23" s="1"/>
  <c r="K73" i="23"/>
  <c r="U70" i="22"/>
  <c r="L72" i="22"/>
  <c r="O72" i="22" s="1"/>
  <c r="S71" i="22"/>
  <c r="M71" i="22"/>
  <c r="P71" i="22"/>
  <c r="T71" i="22"/>
  <c r="N71" i="22"/>
  <c r="U70" i="21"/>
  <c r="K73" i="22"/>
  <c r="K75" i="21"/>
  <c r="P71" i="21"/>
  <c r="N71" i="21"/>
  <c r="T71" i="21"/>
  <c r="M71" i="21"/>
  <c r="S71" i="21"/>
  <c r="L72" i="21"/>
  <c r="O71" i="21"/>
  <c r="U79" i="31" l="1"/>
  <c r="P80" i="31"/>
  <c r="L81" i="31"/>
  <c r="M80" i="31"/>
  <c r="S80" i="31"/>
  <c r="T80" i="31"/>
  <c r="N80" i="31"/>
  <c r="O80" i="31"/>
  <c r="K82" i="31"/>
  <c r="U73" i="28"/>
  <c r="L75" i="28"/>
  <c r="S74" i="28"/>
  <c r="M74" i="28"/>
  <c r="T74" i="28"/>
  <c r="N74" i="28"/>
  <c r="P74" i="28"/>
  <c r="O74" i="28"/>
  <c r="K78" i="28"/>
  <c r="S73" i="25"/>
  <c r="U73" i="25" s="1"/>
  <c r="U73" i="26"/>
  <c r="K77" i="26"/>
  <c r="L75" i="26"/>
  <c r="S74" i="26"/>
  <c r="M74" i="26"/>
  <c r="P74" i="26"/>
  <c r="N74" i="26"/>
  <c r="T74" i="26"/>
  <c r="O74" i="26"/>
  <c r="K77" i="25"/>
  <c r="L75" i="25"/>
  <c r="M74" i="25"/>
  <c r="P74" i="25"/>
  <c r="N74" i="25"/>
  <c r="T74" i="25"/>
  <c r="O74" i="25"/>
  <c r="U73" i="24"/>
  <c r="L75" i="24"/>
  <c r="S74" i="24"/>
  <c r="M74" i="24"/>
  <c r="T74" i="24"/>
  <c r="N74" i="24"/>
  <c r="P74" i="24"/>
  <c r="O74" i="24"/>
  <c r="K78" i="24"/>
  <c r="K74" i="23"/>
  <c r="L73" i="23"/>
  <c r="S72" i="23"/>
  <c r="M72" i="23"/>
  <c r="N72" i="23"/>
  <c r="T72" i="23"/>
  <c r="P72" i="23"/>
  <c r="U71" i="23"/>
  <c r="K74" i="22"/>
  <c r="U71" i="22"/>
  <c r="P72" i="22"/>
  <c r="T72" i="22"/>
  <c r="N72" i="22"/>
  <c r="L73" i="22"/>
  <c r="S72" i="22"/>
  <c r="M72" i="22"/>
  <c r="L73" i="21"/>
  <c r="P72" i="21"/>
  <c r="N72" i="21"/>
  <c r="T72" i="21"/>
  <c r="S72" i="21"/>
  <c r="M72" i="21"/>
  <c r="O72" i="21"/>
  <c r="U71" i="21"/>
  <c r="K76" i="21"/>
  <c r="U80" i="31" l="1"/>
  <c r="K83" i="31"/>
  <c r="T81" i="31"/>
  <c r="N81" i="31"/>
  <c r="P81" i="31"/>
  <c r="L82" i="31"/>
  <c r="O82" i="31" s="1"/>
  <c r="M81" i="31"/>
  <c r="S81" i="31"/>
  <c r="O81" i="31"/>
  <c r="K79" i="28"/>
  <c r="P75" i="28"/>
  <c r="L76" i="28"/>
  <c r="S75" i="28"/>
  <c r="M75" i="28"/>
  <c r="T75" i="28"/>
  <c r="N75" i="28"/>
  <c r="O75" i="28"/>
  <c r="U74" i="28"/>
  <c r="U74" i="26"/>
  <c r="K78" i="26"/>
  <c r="P75" i="26"/>
  <c r="S75" i="26"/>
  <c r="T75" i="26"/>
  <c r="M75" i="26"/>
  <c r="N75" i="26"/>
  <c r="L76" i="26"/>
  <c r="O75" i="26"/>
  <c r="S74" i="25"/>
  <c r="U74" i="25" s="1"/>
  <c r="K78" i="25"/>
  <c r="P75" i="25"/>
  <c r="T75" i="25"/>
  <c r="M75" i="25"/>
  <c r="N75" i="25"/>
  <c r="L76" i="25"/>
  <c r="O75" i="25"/>
  <c r="K79" i="24"/>
  <c r="P75" i="24"/>
  <c r="L76" i="24"/>
  <c r="S75" i="24"/>
  <c r="M75" i="24"/>
  <c r="T75" i="24"/>
  <c r="N75" i="24"/>
  <c r="O75" i="24"/>
  <c r="U74" i="24"/>
  <c r="U72" i="23"/>
  <c r="P73" i="23"/>
  <c r="S73" i="23"/>
  <c r="L74" i="23"/>
  <c r="T73" i="23"/>
  <c r="N73" i="23"/>
  <c r="M73" i="23"/>
  <c r="O73" i="23"/>
  <c r="K75" i="23"/>
  <c r="K75" i="22"/>
  <c r="T73" i="22"/>
  <c r="N73" i="22"/>
  <c r="L74" i="22"/>
  <c r="O74" i="22" s="1"/>
  <c r="S73" i="22"/>
  <c r="M73" i="22"/>
  <c r="P73" i="22"/>
  <c r="U72" i="21"/>
  <c r="U72" i="22"/>
  <c r="O73" i="22"/>
  <c r="K77" i="21"/>
  <c r="T73" i="21"/>
  <c r="N73" i="21"/>
  <c r="S73" i="21"/>
  <c r="L74" i="21"/>
  <c r="P73" i="21"/>
  <c r="M73" i="21"/>
  <c r="O73" i="21"/>
  <c r="L83" i="31" l="1"/>
  <c r="S82" i="31"/>
  <c r="M82" i="31"/>
  <c r="T82" i="31"/>
  <c r="N82" i="31"/>
  <c r="P82" i="31"/>
  <c r="K84" i="31"/>
  <c r="U81" i="31"/>
  <c r="U75" i="28"/>
  <c r="K80" i="28"/>
  <c r="P76" i="28"/>
  <c r="S76" i="28"/>
  <c r="N76" i="28"/>
  <c r="T76" i="28"/>
  <c r="L77" i="28"/>
  <c r="M76" i="28"/>
  <c r="O76" i="28"/>
  <c r="U75" i="26"/>
  <c r="S75" i="25"/>
  <c r="U75" i="25" s="1"/>
  <c r="K79" i="26"/>
  <c r="T76" i="26"/>
  <c r="M76" i="26"/>
  <c r="N76" i="26"/>
  <c r="P76" i="26"/>
  <c r="S76" i="26"/>
  <c r="L77" i="26"/>
  <c r="O76" i="26"/>
  <c r="K79" i="25"/>
  <c r="T76" i="25"/>
  <c r="M76" i="25"/>
  <c r="N76" i="25"/>
  <c r="P76" i="25"/>
  <c r="L77" i="25"/>
  <c r="O76" i="25"/>
  <c r="K80" i="24"/>
  <c r="U75" i="24"/>
  <c r="P76" i="24"/>
  <c r="T76" i="24"/>
  <c r="N76" i="24"/>
  <c r="S76" i="24"/>
  <c r="M76" i="24"/>
  <c r="L77" i="24"/>
  <c r="O76" i="24"/>
  <c r="T74" i="23"/>
  <c r="M74" i="23"/>
  <c r="S74" i="23"/>
  <c r="L75" i="23"/>
  <c r="O75" i="23" s="1"/>
  <c r="P74" i="23"/>
  <c r="N74" i="23"/>
  <c r="K76" i="23"/>
  <c r="O74" i="23"/>
  <c r="U73" i="23"/>
  <c r="U73" i="22"/>
  <c r="T74" i="22"/>
  <c r="N74" i="22"/>
  <c r="L75" i="22"/>
  <c r="O75" i="22" s="1"/>
  <c r="S74" i="22"/>
  <c r="M74" i="22"/>
  <c r="P74" i="22"/>
  <c r="K76" i="22"/>
  <c r="U73" i="21"/>
  <c r="L75" i="21"/>
  <c r="S74" i="21"/>
  <c r="M74" i="21"/>
  <c r="N74" i="21"/>
  <c r="T74" i="21"/>
  <c r="P74" i="21"/>
  <c r="O74" i="21"/>
  <c r="K78" i="21"/>
  <c r="P83" i="31" l="1"/>
  <c r="L84" i="31"/>
  <c r="S83" i="31"/>
  <c r="M83" i="31"/>
  <c r="T83" i="31"/>
  <c r="N83" i="31"/>
  <c r="K85" i="31"/>
  <c r="O83" i="31"/>
  <c r="U82" i="31"/>
  <c r="U76" i="28"/>
  <c r="T77" i="28"/>
  <c r="N77" i="28"/>
  <c r="P77" i="28"/>
  <c r="L78" i="28"/>
  <c r="S77" i="28"/>
  <c r="M77" i="28"/>
  <c r="O77" i="28"/>
  <c r="K81" i="28"/>
  <c r="S76" i="25"/>
  <c r="U76" i="25" s="1"/>
  <c r="K80" i="26"/>
  <c r="T77" i="26"/>
  <c r="N77" i="26"/>
  <c r="L78" i="26"/>
  <c r="P77" i="26"/>
  <c r="S77" i="26"/>
  <c r="M77" i="26"/>
  <c r="O77" i="26"/>
  <c r="U76" i="26"/>
  <c r="K80" i="25"/>
  <c r="T77" i="25"/>
  <c r="N77" i="25"/>
  <c r="L78" i="25"/>
  <c r="P77" i="25"/>
  <c r="M77" i="25"/>
  <c r="O77" i="25"/>
  <c r="U76" i="24"/>
  <c r="T77" i="24"/>
  <c r="N77" i="24"/>
  <c r="L78" i="24"/>
  <c r="S77" i="24"/>
  <c r="M77" i="24"/>
  <c r="P77" i="24"/>
  <c r="O77" i="24"/>
  <c r="K81" i="24"/>
  <c r="K77" i="23"/>
  <c r="T75" i="23"/>
  <c r="N75" i="23"/>
  <c r="M75" i="23"/>
  <c r="L76" i="23"/>
  <c r="S75" i="23"/>
  <c r="P75" i="23"/>
  <c r="U74" i="23"/>
  <c r="K77" i="22"/>
  <c r="L76" i="22"/>
  <c r="O76" i="22" s="1"/>
  <c r="S75" i="22"/>
  <c r="M75" i="22"/>
  <c r="P75" i="22"/>
  <c r="N75" i="22"/>
  <c r="T75" i="22"/>
  <c r="U74" i="21"/>
  <c r="U74" i="22"/>
  <c r="K79" i="21"/>
  <c r="P75" i="21"/>
  <c r="L76" i="21"/>
  <c r="N75" i="21"/>
  <c r="M75" i="21"/>
  <c r="T75" i="21"/>
  <c r="S75" i="21"/>
  <c r="O75" i="21"/>
  <c r="U83" i="31" l="1"/>
  <c r="P84" i="31"/>
  <c r="S84" i="31"/>
  <c r="L85" i="31"/>
  <c r="O85" i="31" s="1"/>
  <c r="M84" i="31"/>
  <c r="N84" i="31"/>
  <c r="T84" i="31"/>
  <c r="O84" i="31"/>
  <c r="K86" i="31"/>
  <c r="K82" i="28"/>
  <c r="U77" i="28"/>
  <c r="L79" i="28"/>
  <c r="S78" i="28"/>
  <c r="M78" i="28"/>
  <c r="T78" i="28"/>
  <c r="N78" i="28"/>
  <c r="P78" i="28"/>
  <c r="O78" i="28"/>
  <c r="S77" i="25"/>
  <c r="U77" i="25" s="1"/>
  <c r="L79" i="26"/>
  <c r="S78" i="26"/>
  <c r="M78" i="26"/>
  <c r="P78" i="26"/>
  <c r="T78" i="26"/>
  <c r="N78" i="26"/>
  <c r="O78" i="26"/>
  <c r="K81" i="26"/>
  <c r="U77" i="26"/>
  <c r="L79" i="25"/>
  <c r="M78" i="25"/>
  <c r="P78" i="25"/>
  <c r="T78" i="25"/>
  <c r="N78" i="25"/>
  <c r="O78" i="25"/>
  <c r="K81" i="25"/>
  <c r="U77" i="24"/>
  <c r="K82" i="24"/>
  <c r="L79" i="24"/>
  <c r="S78" i="24"/>
  <c r="M78" i="24"/>
  <c r="T78" i="24"/>
  <c r="N78" i="24"/>
  <c r="P78" i="24"/>
  <c r="O78" i="24"/>
  <c r="U75" i="22"/>
  <c r="U75" i="23"/>
  <c r="L77" i="23"/>
  <c r="O77" i="23" s="1"/>
  <c r="S76" i="23"/>
  <c r="M76" i="23"/>
  <c r="P76" i="23"/>
  <c r="N76" i="23"/>
  <c r="T76" i="23"/>
  <c r="O76" i="23"/>
  <c r="K78" i="23"/>
  <c r="P76" i="22"/>
  <c r="T76" i="22"/>
  <c r="N76" i="22"/>
  <c r="L77" i="22"/>
  <c r="S76" i="22"/>
  <c r="M76" i="22"/>
  <c r="K78" i="22"/>
  <c r="S76" i="21"/>
  <c r="L77" i="21"/>
  <c r="P76" i="21"/>
  <c r="N76" i="21"/>
  <c r="M76" i="21"/>
  <c r="T76" i="21"/>
  <c r="O76" i="21"/>
  <c r="U75" i="21"/>
  <c r="K80" i="21"/>
  <c r="U84" i="31" l="1"/>
  <c r="K87" i="31"/>
  <c r="T85" i="31"/>
  <c r="N85" i="31"/>
  <c r="P85" i="31"/>
  <c r="L86" i="31"/>
  <c r="O86" i="31" s="1"/>
  <c r="S85" i="31"/>
  <c r="M85" i="31"/>
  <c r="U78" i="28"/>
  <c r="K83" i="28"/>
  <c r="P79" i="28"/>
  <c r="L80" i="28"/>
  <c r="S79" i="28"/>
  <c r="M79" i="28"/>
  <c r="N79" i="28"/>
  <c r="T79" i="28"/>
  <c r="O79" i="28"/>
  <c r="S78" i="25"/>
  <c r="U78" i="25" s="1"/>
  <c r="U78" i="26"/>
  <c r="K82" i="26"/>
  <c r="P79" i="26"/>
  <c r="T79" i="26"/>
  <c r="M79" i="26"/>
  <c r="N79" i="26"/>
  <c r="L80" i="26"/>
  <c r="S79" i="26"/>
  <c r="O79" i="26"/>
  <c r="K82" i="25"/>
  <c r="P79" i="25"/>
  <c r="T79" i="25"/>
  <c r="M79" i="25"/>
  <c r="N79" i="25"/>
  <c r="L80" i="25"/>
  <c r="O79" i="25"/>
  <c r="U78" i="24"/>
  <c r="K83" i="24"/>
  <c r="P79" i="24"/>
  <c r="L80" i="24"/>
  <c r="S79" i="24"/>
  <c r="M79" i="24"/>
  <c r="N79" i="24"/>
  <c r="T79" i="24"/>
  <c r="O79" i="24"/>
  <c r="U76" i="23"/>
  <c r="P77" i="23"/>
  <c r="T77" i="23"/>
  <c r="M77" i="23"/>
  <c r="S77" i="23"/>
  <c r="N77" i="23"/>
  <c r="L78" i="23"/>
  <c r="O78" i="23" s="1"/>
  <c r="K79" i="23"/>
  <c r="U76" i="22"/>
  <c r="T77" i="22"/>
  <c r="N77" i="22"/>
  <c r="L78" i="22"/>
  <c r="O78" i="22" s="1"/>
  <c r="S77" i="22"/>
  <c r="M77" i="22"/>
  <c r="P77" i="22"/>
  <c r="K79" i="22"/>
  <c r="O77" i="22"/>
  <c r="U76" i="21"/>
  <c r="T77" i="21"/>
  <c r="N77" i="21"/>
  <c r="M77" i="21"/>
  <c r="S77" i="21"/>
  <c r="P77" i="21"/>
  <c r="L78" i="21"/>
  <c r="O77" i="21"/>
  <c r="K81" i="21"/>
  <c r="L87" i="31" l="1"/>
  <c r="O87" i="31" s="1"/>
  <c r="S86" i="31"/>
  <c r="M86" i="31"/>
  <c r="T86" i="31"/>
  <c r="N86" i="31"/>
  <c r="P86" i="31"/>
  <c r="U85" i="31"/>
  <c r="K88" i="31"/>
  <c r="K84" i="28"/>
  <c r="P80" i="28"/>
  <c r="L81" i="28"/>
  <c r="M80" i="28"/>
  <c r="N80" i="28"/>
  <c r="S80" i="28"/>
  <c r="T80" i="28"/>
  <c r="O80" i="28"/>
  <c r="U79" i="28"/>
  <c r="S79" i="25"/>
  <c r="U79" i="25" s="1"/>
  <c r="K83" i="26"/>
  <c r="N80" i="26"/>
  <c r="L81" i="26"/>
  <c r="P80" i="26"/>
  <c r="M80" i="26"/>
  <c r="S80" i="26"/>
  <c r="T80" i="26"/>
  <c r="O80" i="26"/>
  <c r="U79" i="26"/>
  <c r="K83" i="25"/>
  <c r="N80" i="25"/>
  <c r="L81" i="25"/>
  <c r="P80" i="25"/>
  <c r="M80" i="25"/>
  <c r="T80" i="25"/>
  <c r="O80" i="25"/>
  <c r="K84" i="24"/>
  <c r="P80" i="24"/>
  <c r="T80" i="24"/>
  <c r="N80" i="24"/>
  <c r="L81" i="24"/>
  <c r="M80" i="24"/>
  <c r="S80" i="24"/>
  <c r="O80" i="24"/>
  <c r="U79" i="24"/>
  <c r="K80" i="23"/>
  <c r="N78" i="23"/>
  <c r="T78" i="23"/>
  <c r="M78" i="23"/>
  <c r="S78" i="23"/>
  <c r="P78" i="23"/>
  <c r="L79" i="23"/>
  <c r="U77" i="23"/>
  <c r="T78" i="22"/>
  <c r="N78" i="22"/>
  <c r="L79" i="22"/>
  <c r="O79" i="22" s="1"/>
  <c r="S78" i="22"/>
  <c r="M78" i="22"/>
  <c r="P78" i="22"/>
  <c r="K80" i="22"/>
  <c r="U77" i="22"/>
  <c r="L79" i="21"/>
  <c r="S78" i="21"/>
  <c r="M78" i="21"/>
  <c r="N78" i="21"/>
  <c r="T78" i="21"/>
  <c r="P78" i="21"/>
  <c r="O78" i="21"/>
  <c r="K82" i="21"/>
  <c r="U77" i="21"/>
  <c r="P87" i="31" l="1"/>
  <c r="L88" i="31"/>
  <c r="S87" i="31"/>
  <c r="M87" i="31"/>
  <c r="N87" i="31"/>
  <c r="T87" i="31"/>
  <c r="K89" i="31"/>
  <c r="U86" i="31"/>
  <c r="K85" i="28"/>
  <c r="T81" i="28"/>
  <c r="N81" i="28"/>
  <c r="S81" i="28"/>
  <c r="L82" i="28"/>
  <c r="M81" i="28"/>
  <c r="P81" i="28"/>
  <c r="O81" i="28"/>
  <c r="U80" i="28"/>
  <c r="S80" i="25"/>
  <c r="U80" i="25" s="1"/>
  <c r="K84" i="26"/>
  <c r="T81" i="26"/>
  <c r="N81" i="26"/>
  <c r="L82" i="26"/>
  <c r="P81" i="26"/>
  <c r="S81" i="26"/>
  <c r="M81" i="26"/>
  <c r="O81" i="26"/>
  <c r="U80" i="26"/>
  <c r="K84" i="25"/>
  <c r="T81" i="25"/>
  <c r="N81" i="25"/>
  <c r="L82" i="25"/>
  <c r="P81" i="25"/>
  <c r="M81" i="25"/>
  <c r="O81" i="25"/>
  <c r="K85" i="24"/>
  <c r="T81" i="24"/>
  <c r="N81" i="24"/>
  <c r="L82" i="24"/>
  <c r="S81" i="24"/>
  <c r="M81" i="24"/>
  <c r="P81" i="24"/>
  <c r="O81" i="24"/>
  <c r="U80" i="24"/>
  <c r="U78" i="23"/>
  <c r="T79" i="23"/>
  <c r="N79" i="23"/>
  <c r="L80" i="23"/>
  <c r="P79" i="23"/>
  <c r="S79" i="23"/>
  <c r="M79" i="23"/>
  <c r="O79" i="23"/>
  <c r="K81" i="23"/>
  <c r="K81" i="22"/>
  <c r="L80" i="22"/>
  <c r="S79" i="22"/>
  <c r="M79" i="22"/>
  <c r="P79" i="22"/>
  <c r="T79" i="22"/>
  <c r="N79" i="22"/>
  <c r="U78" i="21"/>
  <c r="U78" i="22"/>
  <c r="K83" i="21"/>
  <c r="P79" i="21"/>
  <c r="S79" i="21"/>
  <c r="L80" i="21"/>
  <c r="T79" i="21"/>
  <c r="N79" i="21"/>
  <c r="M79" i="21"/>
  <c r="O79" i="21"/>
  <c r="U87" i="31" l="1"/>
  <c r="P88" i="31"/>
  <c r="L89" i="31"/>
  <c r="M88" i="31"/>
  <c r="S88" i="31"/>
  <c r="N88" i="31"/>
  <c r="T88" i="31"/>
  <c r="O88" i="31"/>
  <c r="K90" i="31"/>
  <c r="U81" i="28"/>
  <c r="K86" i="28"/>
  <c r="L83" i="28"/>
  <c r="S82" i="28"/>
  <c r="M82" i="28"/>
  <c r="T82" i="28"/>
  <c r="N82" i="28"/>
  <c r="P82" i="28"/>
  <c r="O82" i="28"/>
  <c r="S81" i="25"/>
  <c r="U81" i="25" s="1"/>
  <c r="L83" i="26"/>
  <c r="S82" i="26"/>
  <c r="M82" i="26"/>
  <c r="T82" i="26"/>
  <c r="N82" i="26"/>
  <c r="P82" i="26"/>
  <c r="O82" i="26"/>
  <c r="K85" i="26"/>
  <c r="U81" i="26"/>
  <c r="L83" i="25"/>
  <c r="M82" i="25"/>
  <c r="T82" i="25"/>
  <c r="N82" i="25"/>
  <c r="P82" i="25"/>
  <c r="O82" i="25"/>
  <c r="K85" i="25"/>
  <c r="U81" i="24"/>
  <c r="L83" i="24"/>
  <c r="S82" i="24"/>
  <c r="M82" i="24"/>
  <c r="T82" i="24"/>
  <c r="N82" i="24"/>
  <c r="P82" i="24"/>
  <c r="O82" i="24"/>
  <c r="K86" i="24"/>
  <c r="K82" i="23"/>
  <c r="L81" i="23"/>
  <c r="S80" i="23"/>
  <c r="M80" i="23"/>
  <c r="T80" i="23"/>
  <c r="P80" i="23"/>
  <c r="N80" i="23"/>
  <c r="O80" i="23"/>
  <c r="U79" i="23"/>
  <c r="U79" i="22"/>
  <c r="P80" i="22"/>
  <c r="T80" i="22"/>
  <c r="N80" i="22"/>
  <c r="S80" i="22"/>
  <c r="M80" i="22"/>
  <c r="L81" i="22"/>
  <c r="O80" i="22"/>
  <c r="K82" i="22"/>
  <c r="U79" i="21"/>
  <c r="T80" i="21"/>
  <c r="M80" i="21"/>
  <c r="S80" i="21"/>
  <c r="L81" i="21"/>
  <c r="P80" i="21"/>
  <c r="N80" i="21"/>
  <c r="O80" i="21"/>
  <c r="K84" i="21"/>
  <c r="U88" i="31" l="1"/>
  <c r="K91" i="31"/>
  <c r="T89" i="31"/>
  <c r="N89" i="31"/>
  <c r="P89" i="31"/>
  <c r="S89" i="31"/>
  <c r="L90" i="31"/>
  <c r="O90" i="31" s="1"/>
  <c r="M89" i="31"/>
  <c r="O89" i="31"/>
  <c r="U82" i="28"/>
  <c r="K87" i="28"/>
  <c r="P83" i="28"/>
  <c r="L84" i="28"/>
  <c r="S83" i="28"/>
  <c r="M83" i="28"/>
  <c r="T83" i="28"/>
  <c r="N83" i="28"/>
  <c r="O83" i="28"/>
  <c r="S82" i="25"/>
  <c r="U82" i="25" s="1"/>
  <c r="K86" i="26"/>
  <c r="P83" i="26"/>
  <c r="N83" i="26"/>
  <c r="L84" i="26"/>
  <c r="S83" i="26"/>
  <c r="T83" i="26"/>
  <c r="M83" i="26"/>
  <c r="O83" i="26"/>
  <c r="U82" i="26"/>
  <c r="K86" i="25"/>
  <c r="P83" i="25"/>
  <c r="N83" i="25"/>
  <c r="L84" i="25"/>
  <c r="T83" i="25"/>
  <c r="M83" i="25"/>
  <c r="O83" i="25"/>
  <c r="K87" i="24"/>
  <c r="P83" i="24"/>
  <c r="L84" i="24"/>
  <c r="S83" i="24"/>
  <c r="M83" i="24"/>
  <c r="N83" i="24"/>
  <c r="T83" i="24"/>
  <c r="O83" i="24"/>
  <c r="U82" i="24"/>
  <c r="P81" i="23"/>
  <c r="N81" i="23"/>
  <c r="T81" i="23"/>
  <c r="M81" i="23"/>
  <c r="L82" i="23"/>
  <c r="O82" i="23" s="1"/>
  <c r="S81" i="23"/>
  <c r="U80" i="23"/>
  <c r="O81" i="23"/>
  <c r="K83" i="23"/>
  <c r="U80" i="22"/>
  <c r="K83" i="22"/>
  <c r="T81" i="22"/>
  <c r="N81" i="22"/>
  <c r="L82" i="22"/>
  <c r="O82" i="22" s="1"/>
  <c r="S81" i="22"/>
  <c r="M81" i="22"/>
  <c r="P81" i="22"/>
  <c r="O81" i="22"/>
  <c r="U80" i="21"/>
  <c r="K85" i="21"/>
  <c r="T81" i="21"/>
  <c r="N81" i="21"/>
  <c r="M81" i="21"/>
  <c r="L82" i="21"/>
  <c r="S81" i="21"/>
  <c r="P81" i="21"/>
  <c r="O81" i="21"/>
  <c r="K92" i="31" l="1"/>
  <c r="L91" i="31"/>
  <c r="O91" i="31" s="1"/>
  <c r="S90" i="31"/>
  <c r="M90" i="31"/>
  <c r="T90" i="31"/>
  <c r="N90" i="31"/>
  <c r="P90" i="31"/>
  <c r="U89" i="31"/>
  <c r="U83" i="28"/>
  <c r="K88" i="28"/>
  <c r="P84" i="28"/>
  <c r="S84" i="28"/>
  <c r="T84" i="28"/>
  <c r="L85" i="28"/>
  <c r="M84" i="28"/>
  <c r="N84" i="28"/>
  <c r="O84" i="28"/>
  <c r="S83" i="25"/>
  <c r="U83" i="25" s="1"/>
  <c r="L85" i="26"/>
  <c r="P84" i="26"/>
  <c r="S84" i="26"/>
  <c r="T84" i="26"/>
  <c r="M84" i="26"/>
  <c r="N84" i="26"/>
  <c r="O84" i="26"/>
  <c r="K87" i="26"/>
  <c r="U83" i="26"/>
  <c r="L85" i="25"/>
  <c r="P84" i="25"/>
  <c r="T84" i="25"/>
  <c r="M84" i="25"/>
  <c r="N84" i="25"/>
  <c r="O84" i="25"/>
  <c r="K87" i="25"/>
  <c r="U83" i="24"/>
  <c r="K88" i="24"/>
  <c r="P84" i="24"/>
  <c r="T84" i="24"/>
  <c r="N84" i="24"/>
  <c r="S84" i="24"/>
  <c r="L85" i="24"/>
  <c r="M84" i="24"/>
  <c r="O84" i="24"/>
  <c r="U81" i="23"/>
  <c r="K84" i="23"/>
  <c r="L83" i="23"/>
  <c r="P82" i="23"/>
  <c r="N82" i="23"/>
  <c r="M82" i="23"/>
  <c r="T82" i="23"/>
  <c r="S82" i="23"/>
  <c r="U81" i="22"/>
  <c r="T82" i="22"/>
  <c r="N82" i="22"/>
  <c r="L83" i="22"/>
  <c r="O83" i="22" s="1"/>
  <c r="S82" i="22"/>
  <c r="M82" i="22"/>
  <c r="P82" i="22"/>
  <c r="K84" i="22"/>
  <c r="U81" i="21"/>
  <c r="L83" i="21"/>
  <c r="S82" i="21"/>
  <c r="M82" i="21"/>
  <c r="P82" i="21"/>
  <c r="N82" i="21"/>
  <c r="T82" i="21"/>
  <c r="O82" i="21"/>
  <c r="K86" i="21"/>
  <c r="U90" i="31" l="1"/>
  <c r="K93" i="31"/>
  <c r="P91" i="31"/>
  <c r="L92" i="31"/>
  <c r="O92" i="31" s="1"/>
  <c r="S91" i="31"/>
  <c r="M91" i="31"/>
  <c r="T91" i="31"/>
  <c r="N91" i="31"/>
  <c r="U84" i="28"/>
  <c r="K89" i="28"/>
  <c r="T85" i="28"/>
  <c r="N85" i="28"/>
  <c r="P85" i="28"/>
  <c r="M85" i="28"/>
  <c r="S85" i="28"/>
  <c r="L86" i="28"/>
  <c r="O85" i="28"/>
  <c r="T85" i="26"/>
  <c r="N85" i="26"/>
  <c r="S85" i="26"/>
  <c r="M85" i="26"/>
  <c r="P85" i="26"/>
  <c r="L86" i="26"/>
  <c r="O85" i="26"/>
  <c r="K88" i="26"/>
  <c r="S84" i="25"/>
  <c r="U84" i="25" s="1"/>
  <c r="U84" i="26"/>
  <c r="T85" i="25"/>
  <c r="N85" i="25"/>
  <c r="M85" i="25"/>
  <c r="P85" i="25"/>
  <c r="L86" i="25"/>
  <c r="O85" i="25"/>
  <c r="K88" i="25"/>
  <c r="U84" i="24"/>
  <c r="K89" i="24"/>
  <c r="T85" i="24"/>
  <c r="N85" i="24"/>
  <c r="L86" i="24"/>
  <c r="S85" i="24"/>
  <c r="M85" i="24"/>
  <c r="P85" i="24"/>
  <c r="O85" i="24"/>
  <c r="U82" i="21"/>
  <c r="U82" i="23"/>
  <c r="T83" i="23"/>
  <c r="N83" i="23"/>
  <c r="S83" i="23"/>
  <c r="L84" i="23"/>
  <c r="O84" i="23" s="1"/>
  <c r="P83" i="23"/>
  <c r="M83" i="23"/>
  <c r="K85" i="23"/>
  <c r="O83" i="23"/>
  <c r="K85" i="22"/>
  <c r="L84" i="22"/>
  <c r="O84" i="22" s="1"/>
  <c r="S83" i="22"/>
  <c r="M83" i="22"/>
  <c r="P83" i="22"/>
  <c r="T83" i="22"/>
  <c r="N83" i="22"/>
  <c r="U82" i="22"/>
  <c r="K87" i="21"/>
  <c r="P83" i="21"/>
  <c r="T83" i="21"/>
  <c r="M83" i="21"/>
  <c r="S83" i="21"/>
  <c r="N83" i="21"/>
  <c r="L84" i="21"/>
  <c r="O83" i="21"/>
  <c r="U91" i="31" l="1"/>
  <c r="K94" i="31"/>
  <c r="P92" i="31"/>
  <c r="S92" i="31"/>
  <c r="L93" i="31"/>
  <c r="M92" i="31"/>
  <c r="T92" i="31"/>
  <c r="N92" i="31"/>
  <c r="K90" i="28"/>
  <c r="L87" i="28"/>
  <c r="S86" i="28"/>
  <c r="M86" i="28"/>
  <c r="T86" i="28"/>
  <c r="N86" i="28"/>
  <c r="P86" i="28"/>
  <c r="O86" i="28"/>
  <c r="U85" i="28"/>
  <c r="U85" i="26"/>
  <c r="L87" i="26"/>
  <c r="S86" i="26"/>
  <c r="M86" i="26"/>
  <c r="N86" i="26"/>
  <c r="P86" i="26"/>
  <c r="T86" i="26"/>
  <c r="O86" i="26"/>
  <c r="K89" i="26"/>
  <c r="S85" i="25"/>
  <c r="U85" i="25" s="1"/>
  <c r="L87" i="25"/>
  <c r="M86" i="25"/>
  <c r="N86" i="25"/>
  <c r="P86" i="25"/>
  <c r="T86" i="25"/>
  <c r="O86" i="25"/>
  <c r="K89" i="25"/>
  <c r="L87" i="24"/>
  <c r="S86" i="24"/>
  <c r="M86" i="24"/>
  <c r="T86" i="24"/>
  <c r="N86" i="24"/>
  <c r="P86" i="24"/>
  <c r="O86" i="24"/>
  <c r="K90" i="24"/>
  <c r="U85" i="24"/>
  <c r="U83" i="21"/>
  <c r="U83" i="23"/>
  <c r="K86" i="23"/>
  <c r="L85" i="23"/>
  <c r="S84" i="23"/>
  <c r="M84" i="23"/>
  <c r="N84" i="23"/>
  <c r="T84" i="23"/>
  <c r="P84" i="23"/>
  <c r="U83" i="22"/>
  <c r="P84" i="22"/>
  <c r="T84" i="22"/>
  <c r="N84" i="22"/>
  <c r="M84" i="22"/>
  <c r="L85" i="22"/>
  <c r="O85" i="22" s="1"/>
  <c r="S84" i="22"/>
  <c r="K86" i="22"/>
  <c r="N84" i="21"/>
  <c r="T84" i="21"/>
  <c r="M84" i="21"/>
  <c r="S84" i="21"/>
  <c r="P84" i="21"/>
  <c r="L85" i="21"/>
  <c r="O84" i="21"/>
  <c r="K88" i="21"/>
  <c r="T93" i="31" l="1"/>
  <c r="N93" i="31"/>
  <c r="P93" i="31"/>
  <c r="S93" i="31"/>
  <c r="L94" i="31"/>
  <c r="O94" i="31" s="1"/>
  <c r="M93" i="31"/>
  <c r="K95" i="31"/>
  <c r="O93" i="31"/>
  <c r="U92" i="31"/>
  <c r="U86" i="28"/>
  <c r="K91" i="28"/>
  <c r="P87" i="28"/>
  <c r="L88" i="28"/>
  <c r="S87" i="28"/>
  <c r="M87" i="28"/>
  <c r="N87" i="28"/>
  <c r="T87" i="28"/>
  <c r="O87" i="28"/>
  <c r="U86" i="26"/>
  <c r="S86" i="25"/>
  <c r="U86" i="25" s="1"/>
  <c r="K90" i="26"/>
  <c r="P87" i="26"/>
  <c r="L88" i="26"/>
  <c r="S87" i="26"/>
  <c r="T87" i="26"/>
  <c r="M87" i="26"/>
  <c r="N87" i="26"/>
  <c r="O87" i="26"/>
  <c r="K90" i="25"/>
  <c r="P87" i="25"/>
  <c r="L88" i="25"/>
  <c r="T87" i="25"/>
  <c r="M87" i="25"/>
  <c r="N87" i="25"/>
  <c r="O87" i="25"/>
  <c r="K91" i="24"/>
  <c r="P87" i="24"/>
  <c r="L88" i="24"/>
  <c r="S87" i="24"/>
  <c r="M87" i="24"/>
  <c r="N87" i="24"/>
  <c r="T87" i="24"/>
  <c r="O87" i="24"/>
  <c r="U86" i="24"/>
  <c r="U84" i="23"/>
  <c r="P85" i="23"/>
  <c r="L86" i="23"/>
  <c r="O86" i="23" s="1"/>
  <c r="N85" i="23"/>
  <c r="T85" i="23"/>
  <c r="S85" i="23"/>
  <c r="M85" i="23"/>
  <c r="O85" i="23"/>
  <c r="K87" i="23"/>
  <c r="U84" i="22"/>
  <c r="T85" i="22"/>
  <c r="N85" i="22"/>
  <c r="L86" i="22"/>
  <c r="S85" i="22"/>
  <c r="M85" i="22"/>
  <c r="P85" i="22"/>
  <c r="K87" i="22"/>
  <c r="K89" i="21"/>
  <c r="T85" i="21"/>
  <c r="N85" i="21"/>
  <c r="L86" i="21"/>
  <c r="P85" i="21"/>
  <c r="S85" i="21"/>
  <c r="M85" i="21"/>
  <c r="O85" i="21"/>
  <c r="U84" i="21"/>
  <c r="U93" i="31" l="1"/>
  <c r="L95" i="31"/>
  <c r="S94" i="31"/>
  <c r="M94" i="31"/>
  <c r="T94" i="31"/>
  <c r="N94" i="31"/>
  <c r="P94" i="31"/>
  <c r="K96" i="31"/>
  <c r="K92" i="28"/>
  <c r="P88" i="28"/>
  <c r="L89" i="28"/>
  <c r="M88" i="28"/>
  <c r="T88" i="28"/>
  <c r="N88" i="28"/>
  <c r="S88" i="28"/>
  <c r="O88" i="28"/>
  <c r="U87" i="28"/>
  <c r="S87" i="25"/>
  <c r="U87" i="25" s="1"/>
  <c r="K91" i="26"/>
  <c r="S88" i="26"/>
  <c r="T88" i="26"/>
  <c r="M88" i="26"/>
  <c r="N88" i="26"/>
  <c r="L89" i="26"/>
  <c r="P88" i="26"/>
  <c r="O88" i="26"/>
  <c r="U87" i="26"/>
  <c r="K91" i="25"/>
  <c r="T88" i="25"/>
  <c r="M88" i="25"/>
  <c r="N88" i="25"/>
  <c r="L89" i="25"/>
  <c r="P88" i="25"/>
  <c r="O88" i="25"/>
  <c r="K92" i="24"/>
  <c r="P88" i="24"/>
  <c r="T88" i="24"/>
  <c r="N88" i="24"/>
  <c r="M88" i="24"/>
  <c r="L89" i="24"/>
  <c r="S88" i="24"/>
  <c r="O88" i="24"/>
  <c r="U87" i="24"/>
  <c r="U85" i="23"/>
  <c r="S86" i="23"/>
  <c r="L87" i="23"/>
  <c r="O87" i="23" s="1"/>
  <c r="P86" i="23"/>
  <c r="T86" i="23"/>
  <c r="N86" i="23"/>
  <c r="M86" i="23"/>
  <c r="K88" i="23"/>
  <c r="U85" i="22"/>
  <c r="T86" i="22"/>
  <c r="N86" i="22"/>
  <c r="L87" i="22"/>
  <c r="O87" i="22" s="1"/>
  <c r="S86" i="22"/>
  <c r="M86" i="22"/>
  <c r="P86" i="22"/>
  <c r="K88" i="22"/>
  <c r="O86" i="22"/>
  <c r="U85" i="21"/>
  <c r="K90" i="21"/>
  <c r="L87" i="21"/>
  <c r="S86" i="21"/>
  <c r="M86" i="21"/>
  <c r="T86" i="21"/>
  <c r="P86" i="21"/>
  <c r="N86" i="21"/>
  <c r="O86" i="21"/>
  <c r="P95" i="31" l="1"/>
  <c r="L96" i="31"/>
  <c r="S95" i="31"/>
  <c r="M95" i="31"/>
  <c r="N95" i="31"/>
  <c r="T95" i="31"/>
  <c r="K97" i="31"/>
  <c r="O95" i="31"/>
  <c r="U94" i="31"/>
  <c r="U88" i="28"/>
  <c r="K93" i="28"/>
  <c r="T89" i="28"/>
  <c r="N89" i="28"/>
  <c r="L90" i="28"/>
  <c r="M89" i="28"/>
  <c r="P89" i="28"/>
  <c r="S89" i="28"/>
  <c r="O89" i="28"/>
  <c r="S88" i="25"/>
  <c r="U88" i="25" s="1"/>
  <c r="K92" i="26"/>
  <c r="T89" i="26"/>
  <c r="N89" i="26"/>
  <c r="M89" i="26"/>
  <c r="L90" i="26"/>
  <c r="P89" i="26"/>
  <c r="S89" i="26"/>
  <c r="O89" i="26"/>
  <c r="U88" i="26"/>
  <c r="K92" i="25"/>
  <c r="T89" i="25"/>
  <c r="N89" i="25"/>
  <c r="M89" i="25"/>
  <c r="L90" i="25"/>
  <c r="P89" i="25"/>
  <c r="O89" i="25"/>
  <c r="K93" i="24"/>
  <c r="T89" i="24"/>
  <c r="N89" i="24"/>
  <c r="L90" i="24"/>
  <c r="S89" i="24"/>
  <c r="M89" i="24"/>
  <c r="P89" i="24"/>
  <c r="O89" i="24"/>
  <c r="U88" i="24"/>
  <c r="U86" i="23"/>
  <c r="K89" i="23"/>
  <c r="T87" i="23"/>
  <c r="N87" i="23"/>
  <c r="M87" i="23"/>
  <c r="S87" i="23"/>
  <c r="L88" i="23"/>
  <c r="P87" i="23"/>
  <c r="K89" i="22"/>
  <c r="L88" i="22"/>
  <c r="O88" i="22" s="1"/>
  <c r="S87" i="22"/>
  <c r="M87" i="22"/>
  <c r="P87" i="22"/>
  <c r="T87" i="22"/>
  <c r="N87" i="22"/>
  <c r="U86" i="22"/>
  <c r="U86" i="21"/>
  <c r="K91" i="21"/>
  <c r="P87" i="21"/>
  <c r="N87" i="21"/>
  <c r="T87" i="21"/>
  <c r="M87" i="21"/>
  <c r="L88" i="21"/>
  <c r="S87" i="21"/>
  <c r="O87" i="21"/>
  <c r="U95" i="31" l="1"/>
  <c r="P96" i="31"/>
  <c r="L97" i="31"/>
  <c r="M96" i="31"/>
  <c r="S96" i="31"/>
  <c r="N96" i="31"/>
  <c r="T96" i="31"/>
  <c r="O96" i="31"/>
  <c r="K98" i="31"/>
  <c r="U89" i="28"/>
  <c r="K94" i="28"/>
  <c r="L91" i="28"/>
  <c r="S90" i="28"/>
  <c r="M90" i="28"/>
  <c r="T90" i="28"/>
  <c r="N90" i="28"/>
  <c r="P90" i="28"/>
  <c r="O90" i="28"/>
  <c r="U89" i="26"/>
  <c r="K93" i="26"/>
  <c r="L91" i="26"/>
  <c r="S90" i="26"/>
  <c r="M90" i="26"/>
  <c r="P90" i="26"/>
  <c r="T90" i="26"/>
  <c r="N90" i="26"/>
  <c r="O90" i="26"/>
  <c r="S89" i="25"/>
  <c r="U89" i="25" s="1"/>
  <c r="K93" i="25"/>
  <c r="L91" i="25"/>
  <c r="M90" i="25"/>
  <c r="P90" i="25"/>
  <c r="T90" i="25"/>
  <c r="N90" i="25"/>
  <c r="O90" i="25"/>
  <c r="K94" i="24"/>
  <c r="L91" i="24"/>
  <c r="S90" i="24"/>
  <c r="M90" i="24"/>
  <c r="T90" i="24"/>
  <c r="N90" i="24"/>
  <c r="P90" i="24"/>
  <c r="O90" i="24"/>
  <c r="U89" i="24"/>
  <c r="U87" i="23"/>
  <c r="L89" i="23"/>
  <c r="O89" i="23" s="1"/>
  <c r="S88" i="23"/>
  <c r="M88" i="23"/>
  <c r="N88" i="23"/>
  <c r="T88" i="23"/>
  <c r="P88" i="23"/>
  <c r="O88" i="23"/>
  <c r="K90" i="23"/>
  <c r="U87" i="22"/>
  <c r="P88" i="22"/>
  <c r="T88" i="22"/>
  <c r="N88" i="22"/>
  <c r="L89" i="22"/>
  <c r="O89" i="22" s="1"/>
  <c r="S88" i="22"/>
  <c r="M88" i="22"/>
  <c r="K90" i="22"/>
  <c r="L89" i="21"/>
  <c r="P88" i="21"/>
  <c r="N88" i="21"/>
  <c r="M88" i="21"/>
  <c r="T88" i="21"/>
  <c r="S88" i="21"/>
  <c r="O88" i="21"/>
  <c r="K92" i="21"/>
  <c r="U87" i="21"/>
  <c r="U96" i="31" l="1"/>
  <c r="T97" i="31"/>
  <c r="N97" i="31"/>
  <c r="P97" i="31"/>
  <c r="L98" i="31"/>
  <c r="O98" i="31" s="1"/>
  <c r="M97" i="31"/>
  <c r="S97" i="31"/>
  <c r="K99" i="31"/>
  <c r="O97" i="31"/>
  <c r="U90" i="28"/>
  <c r="K95" i="28"/>
  <c r="P91" i="28"/>
  <c r="L92" i="28"/>
  <c r="S91" i="28"/>
  <c r="M91" i="28"/>
  <c r="T91" i="28"/>
  <c r="N91" i="28"/>
  <c r="O91" i="28"/>
  <c r="U90" i="26"/>
  <c r="K94" i="26"/>
  <c r="P91" i="26"/>
  <c r="S91" i="26"/>
  <c r="T91" i="26"/>
  <c r="M91" i="26"/>
  <c r="N91" i="26"/>
  <c r="L92" i="26"/>
  <c r="O91" i="26"/>
  <c r="S90" i="25"/>
  <c r="U90" i="25" s="1"/>
  <c r="K94" i="25"/>
  <c r="P91" i="25"/>
  <c r="T91" i="25"/>
  <c r="M91" i="25"/>
  <c r="N91" i="25"/>
  <c r="L92" i="25"/>
  <c r="O91" i="25"/>
  <c r="U90" i="24"/>
  <c r="K95" i="24"/>
  <c r="P91" i="24"/>
  <c r="L92" i="24"/>
  <c r="S91" i="24"/>
  <c r="M91" i="24"/>
  <c r="T91" i="24"/>
  <c r="N91" i="24"/>
  <c r="O91" i="24"/>
  <c r="U88" i="23"/>
  <c r="K91" i="23"/>
  <c r="P89" i="23"/>
  <c r="S89" i="23"/>
  <c r="L90" i="23"/>
  <c r="N89" i="23"/>
  <c r="M89" i="23"/>
  <c r="T89" i="23"/>
  <c r="U88" i="22"/>
  <c r="K91" i="22"/>
  <c r="T89" i="22"/>
  <c r="N89" i="22"/>
  <c r="L90" i="22"/>
  <c r="O90" i="22" s="1"/>
  <c r="S89" i="22"/>
  <c r="M89" i="22"/>
  <c r="P89" i="22"/>
  <c r="U88" i="21"/>
  <c r="K93" i="21"/>
  <c r="T89" i="21"/>
  <c r="N89" i="21"/>
  <c r="S89" i="21"/>
  <c r="L90" i="21"/>
  <c r="P89" i="21"/>
  <c r="M89" i="21"/>
  <c r="O89" i="21"/>
  <c r="U97" i="31" l="1"/>
  <c r="K100" i="31"/>
  <c r="L99" i="31"/>
  <c r="O99" i="31" s="1"/>
  <c r="S98" i="31"/>
  <c r="M98" i="31"/>
  <c r="T98" i="31"/>
  <c r="N98" i="31"/>
  <c r="P98" i="31"/>
  <c r="U91" i="28"/>
  <c r="K96" i="28"/>
  <c r="P92" i="28"/>
  <c r="S92" i="28"/>
  <c r="T92" i="28"/>
  <c r="L93" i="28"/>
  <c r="M92" i="28"/>
  <c r="N92" i="28"/>
  <c r="O92" i="28"/>
  <c r="S91" i="25"/>
  <c r="U91" i="25" s="1"/>
  <c r="U91" i="26"/>
  <c r="K95" i="26"/>
  <c r="T92" i="26"/>
  <c r="M92" i="26"/>
  <c r="N92" i="26"/>
  <c r="L93" i="26"/>
  <c r="P92" i="26"/>
  <c r="S92" i="26"/>
  <c r="O92" i="26"/>
  <c r="K95" i="25"/>
  <c r="T92" i="25"/>
  <c r="M92" i="25"/>
  <c r="N92" i="25"/>
  <c r="L93" i="25"/>
  <c r="P92" i="25"/>
  <c r="O92" i="25"/>
  <c r="K96" i="24"/>
  <c r="P92" i="24"/>
  <c r="T92" i="24"/>
  <c r="N92" i="24"/>
  <c r="S92" i="24"/>
  <c r="M92" i="24"/>
  <c r="L93" i="24"/>
  <c r="O92" i="24"/>
  <c r="U91" i="24"/>
  <c r="U89" i="23"/>
  <c r="K92" i="23"/>
  <c r="T90" i="23"/>
  <c r="M90" i="23"/>
  <c r="S90" i="23"/>
  <c r="P90" i="23"/>
  <c r="N90" i="23"/>
  <c r="L91" i="23"/>
  <c r="O91" i="23" s="1"/>
  <c r="O90" i="23"/>
  <c r="U89" i="22"/>
  <c r="T90" i="22"/>
  <c r="N90" i="22"/>
  <c r="L91" i="22"/>
  <c r="O91" i="22" s="1"/>
  <c r="S90" i="22"/>
  <c r="M90" i="22"/>
  <c r="P90" i="22"/>
  <c r="K92" i="22"/>
  <c r="U89" i="21"/>
  <c r="L91" i="21"/>
  <c r="S90" i="21"/>
  <c r="M90" i="21"/>
  <c r="N90" i="21"/>
  <c r="T90" i="21"/>
  <c r="P90" i="21"/>
  <c r="O90" i="21"/>
  <c r="K94" i="21"/>
  <c r="U98" i="31" l="1"/>
  <c r="P99" i="31"/>
  <c r="L100" i="31"/>
  <c r="O100" i="31" s="1"/>
  <c r="S99" i="31"/>
  <c r="M99" i="31"/>
  <c r="T99" i="31"/>
  <c r="N99" i="31"/>
  <c r="K101" i="31"/>
  <c r="K97" i="28"/>
  <c r="U92" i="28"/>
  <c r="T93" i="28"/>
  <c r="N93" i="28"/>
  <c r="P93" i="28"/>
  <c r="M93" i="28"/>
  <c r="S93" i="28"/>
  <c r="L94" i="28"/>
  <c r="O93" i="28"/>
  <c r="U92" i="26"/>
  <c r="T93" i="26"/>
  <c r="N93" i="26"/>
  <c r="L94" i="26"/>
  <c r="P93" i="26"/>
  <c r="S93" i="26"/>
  <c r="M93" i="26"/>
  <c r="O93" i="26"/>
  <c r="K96" i="26"/>
  <c r="S92" i="25"/>
  <c r="U92" i="25" s="1"/>
  <c r="T93" i="25"/>
  <c r="N93" i="25"/>
  <c r="L94" i="25"/>
  <c r="P93" i="25"/>
  <c r="M93" i="25"/>
  <c r="O93" i="25"/>
  <c r="K96" i="25"/>
  <c r="K97" i="24"/>
  <c r="T93" i="24"/>
  <c r="N93" i="24"/>
  <c r="L94" i="24"/>
  <c r="S93" i="24"/>
  <c r="M93" i="24"/>
  <c r="P93" i="24"/>
  <c r="O93" i="24"/>
  <c r="U92" i="24"/>
  <c r="U90" i="23"/>
  <c r="T91" i="23"/>
  <c r="N91" i="23"/>
  <c r="M91" i="23"/>
  <c r="S91" i="23"/>
  <c r="P91" i="23"/>
  <c r="L92" i="23"/>
  <c r="O92" i="23" s="1"/>
  <c r="K93" i="23"/>
  <c r="K93" i="22"/>
  <c r="L92" i="22"/>
  <c r="S91" i="22"/>
  <c r="M91" i="22"/>
  <c r="P91" i="22"/>
  <c r="N91" i="22"/>
  <c r="T91" i="22"/>
  <c r="U90" i="22"/>
  <c r="U90" i="21"/>
  <c r="K95" i="21"/>
  <c r="P91" i="21"/>
  <c r="L92" i="21"/>
  <c r="N91" i="21"/>
  <c r="T91" i="21"/>
  <c r="S91" i="21"/>
  <c r="M91" i="21"/>
  <c r="O91" i="21"/>
  <c r="U99" i="31" l="1"/>
  <c r="P100" i="31"/>
  <c r="S100" i="31"/>
  <c r="L101" i="31"/>
  <c r="O101" i="31" s="1"/>
  <c r="M100" i="31"/>
  <c r="T100" i="31"/>
  <c r="N100" i="31"/>
  <c r="K102" i="31"/>
  <c r="K98" i="28"/>
  <c r="L95" i="28"/>
  <c r="S94" i="28"/>
  <c r="M94" i="28"/>
  <c r="T94" i="28"/>
  <c r="N94" i="28"/>
  <c r="P94" i="28"/>
  <c r="O94" i="28"/>
  <c r="U93" i="28"/>
  <c r="S93" i="25"/>
  <c r="U93" i="25" s="1"/>
  <c r="L95" i="26"/>
  <c r="S94" i="26"/>
  <c r="M94" i="26"/>
  <c r="P94" i="26"/>
  <c r="T94" i="26"/>
  <c r="N94" i="26"/>
  <c r="O94" i="26"/>
  <c r="K97" i="26"/>
  <c r="U93" i="26"/>
  <c r="L95" i="25"/>
  <c r="M94" i="25"/>
  <c r="P94" i="25"/>
  <c r="T94" i="25"/>
  <c r="N94" i="25"/>
  <c r="O94" i="25"/>
  <c r="K97" i="25"/>
  <c r="U93" i="24"/>
  <c r="L95" i="24"/>
  <c r="S94" i="24"/>
  <c r="M94" i="24"/>
  <c r="T94" i="24"/>
  <c r="N94" i="24"/>
  <c r="P94" i="24"/>
  <c r="O94" i="24"/>
  <c r="K98" i="24"/>
  <c r="U91" i="22"/>
  <c r="K94" i="23"/>
  <c r="L93" i="23"/>
  <c r="S92" i="23"/>
  <c r="M92" i="23"/>
  <c r="P92" i="23"/>
  <c r="T92" i="23"/>
  <c r="N92" i="23"/>
  <c r="U91" i="23"/>
  <c r="P92" i="22"/>
  <c r="T92" i="22"/>
  <c r="N92" i="22"/>
  <c r="L93" i="22"/>
  <c r="O93" i="22" s="1"/>
  <c r="S92" i="22"/>
  <c r="M92" i="22"/>
  <c r="O92" i="22"/>
  <c r="K94" i="22"/>
  <c r="U91" i="21"/>
  <c r="S92" i="21"/>
  <c r="L93" i="21"/>
  <c r="P92" i="21"/>
  <c r="T92" i="21"/>
  <c r="N92" i="21"/>
  <c r="M92" i="21"/>
  <c r="O92" i="21"/>
  <c r="K96" i="21"/>
  <c r="U100" i="31" l="1"/>
  <c r="T101" i="31"/>
  <c r="N101" i="31"/>
  <c r="P101" i="31"/>
  <c r="S101" i="31"/>
  <c r="L102" i="31"/>
  <c r="M101" i="31"/>
  <c r="K103" i="31"/>
  <c r="U94" i="28"/>
  <c r="K99" i="28"/>
  <c r="P95" i="28"/>
  <c r="L96" i="28"/>
  <c r="S95" i="28"/>
  <c r="M95" i="28"/>
  <c r="N95" i="28"/>
  <c r="T95" i="28"/>
  <c r="O95" i="28"/>
  <c r="U94" i="26"/>
  <c r="S94" i="25"/>
  <c r="U94" i="25" s="1"/>
  <c r="K98" i="26"/>
  <c r="P95" i="26"/>
  <c r="T95" i="26"/>
  <c r="M95" i="26"/>
  <c r="N95" i="26"/>
  <c r="L96" i="26"/>
  <c r="S95" i="26"/>
  <c r="O95" i="26"/>
  <c r="K98" i="25"/>
  <c r="P95" i="25"/>
  <c r="T95" i="25"/>
  <c r="M95" i="25"/>
  <c r="N95" i="25"/>
  <c r="L96" i="25"/>
  <c r="O95" i="25"/>
  <c r="K99" i="24"/>
  <c r="P95" i="24"/>
  <c r="L96" i="24"/>
  <c r="S95" i="24"/>
  <c r="M95" i="24"/>
  <c r="N95" i="24"/>
  <c r="T95" i="24"/>
  <c r="O95" i="24"/>
  <c r="U94" i="24"/>
  <c r="U92" i="22"/>
  <c r="U92" i="23"/>
  <c r="P93" i="23"/>
  <c r="T93" i="23"/>
  <c r="M93" i="23"/>
  <c r="S93" i="23"/>
  <c r="L94" i="23"/>
  <c r="O94" i="23" s="1"/>
  <c r="N93" i="23"/>
  <c r="O93" i="23"/>
  <c r="K95" i="23"/>
  <c r="U92" i="21"/>
  <c r="T93" i="22"/>
  <c r="N93" i="22"/>
  <c r="L94" i="22"/>
  <c r="S93" i="22"/>
  <c r="M93" i="22"/>
  <c r="P93" i="22"/>
  <c r="K95" i="22"/>
  <c r="T93" i="21"/>
  <c r="N93" i="21"/>
  <c r="M93" i="21"/>
  <c r="S93" i="21"/>
  <c r="L94" i="21"/>
  <c r="P93" i="21"/>
  <c r="O93" i="21"/>
  <c r="K97" i="21"/>
  <c r="U101" i="31" l="1"/>
  <c r="L103" i="31"/>
  <c r="O103" i="31" s="1"/>
  <c r="S102" i="31"/>
  <c r="M102" i="31"/>
  <c r="T102" i="31"/>
  <c r="N102" i="31"/>
  <c r="P102" i="31"/>
  <c r="O102" i="31"/>
  <c r="K104" i="31"/>
  <c r="K100" i="28"/>
  <c r="P96" i="28"/>
  <c r="L97" i="28"/>
  <c r="M96" i="28"/>
  <c r="T96" i="28"/>
  <c r="N96" i="28"/>
  <c r="S96" i="28"/>
  <c r="O96" i="28"/>
  <c r="U95" i="28"/>
  <c r="S95" i="25"/>
  <c r="U95" i="25" s="1"/>
  <c r="K99" i="26"/>
  <c r="N96" i="26"/>
  <c r="L97" i="26"/>
  <c r="P96" i="26"/>
  <c r="S96" i="26"/>
  <c r="M96" i="26"/>
  <c r="T96" i="26"/>
  <c r="O96" i="26"/>
  <c r="U95" i="26"/>
  <c r="K99" i="25"/>
  <c r="N96" i="25"/>
  <c r="L97" i="25"/>
  <c r="P96" i="25"/>
  <c r="M96" i="25"/>
  <c r="T96" i="25"/>
  <c r="O96" i="25"/>
  <c r="K100" i="24"/>
  <c r="P96" i="24"/>
  <c r="T96" i="24"/>
  <c r="N96" i="24"/>
  <c r="L97" i="24"/>
  <c r="M96" i="24"/>
  <c r="S96" i="24"/>
  <c r="O96" i="24"/>
  <c r="U95" i="24"/>
  <c r="U93" i="23"/>
  <c r="K96" i="23"/>
  <c r="N94" i="23"/>
  <c r="T94" i="23"/>
  <c r="M94" i="23"/>
  <c r="L95" i="23"/>
  <c r="S94" i="23"/>
  <c r="P94" i="23"/>
  <c r="T94" i="22"/>
  <c r="N94" i="22"/>
  <c r="L95" i="22"/>
  <c r="S94" i="22"/>
  <c r="M94" i="22"/>
  <c r="P94" i="22"/>
  <c r="U93" i="22"/>
  <c r="K96" i="22"/>
  <c r="O94" i="22"/>
  <c r="K98" i="21"/>
  <c r="L95" i="21"/>
  <c r="S94" i="21"/>
  <c r="M94" i="21"/>
  <c r="N94" i="21"/>
  <c r="T94" i="21"/>
  <c r="P94" i="21"/>
  <c r="O94" i="21"/>
  <c r="U93" i="21"/>
  <c r="P103" i="31" l="1"/>
  <c r="L104" i="31"/>
  <c r="O104" i="31" s="1"/>
  <c r="S103" i="31"/>
  <c r="M103" i="31"/>
  <c r="N103" i="31"/>
  <c r="T103" i="31"/>
  <c r="K105" i="31"/>
  <c r="U102" i="31"/>
  <c r="U96" i="28"/>
  <c r="K101" i="28"/>
  <c r="T97" i="28"/>
  <c r="N97" i="28"/>
  <c r="L98" i="28"/>
  <c r="M97" i="28"/>
  <c r="P97" i="28"/>
  <c r="S97" i="28"/>
  <c r="O97" i="28"/>
  <c r="S96" i="25"/>
  <c r="U96" i="25" s="1"/>
  <c r="K100" i="26"/>
  <c r="T97" i="26"/>
  <c r="N97" i="26"/>
  <c r="L98" i="26"/>
  <c r="P97" i="26"/>
  <c r="S97" i="26"/>
  <c r="M97" i="26"/>
  <c r="O97" i="26"/>
  <c r="U96" i="26"/>
  <c r="K100" i="25"/>
  <c r="T97" i="25"/>
  <c r="N97" i="25"/>
  <c r="L98" i="25"/>
  <c r="P97" i="25"/>
  <c r="M97" i="25"/>
  <c r="O97" i="25"/>
  <c r="K101" i="24"/>
  <c r="T97" i="24"/>
  <c r="N97" i="24"/>
  <c r="L98" i="24"/>
  <c r="S97" i="24"/>
  <c r="M97" i="24"/>
  <c r="P97" i="24"/>
  <c r="O97" i="24"/>
  <c r="U96" i="24"/>
  <c r="U94" i="23"/>
  <c r="T95" i="23"/>
  <c r="N95" i="23"/>
  <c r="L96" i="23"/>
  <c r="O96" i="23" s="1"/>
  <c r="P95" i="23"/>
  <c r="M95" i="23"/>
  <c r="S95" i="23"/>
  <c r="O95" i="23"/>
  <c r="K97" i="23"/>
  <c r="K97" i="22"/>
  <c r="L96" i="22"/>
  <c r="O96" i="22" s="1"/>
  <c r="S95" i="22"/>
  <c r="M95" i="22"/>
  <c r="P95" i="22"/>
  <c r="T95" i="22"/>
  <c r="N95" i="22"/>
  <c r="O95" i="22"/>
  <c r="U94" i="22"/>
  <c r="U94" i="21"/>
  <c r="P95" i="21"/>
  <c r="S95" i="21"/>
  <c r="L96" i="21"/>
  <c r="N95" i="21"/>
  <c r="M95" i="21"/>
  <c r="T95" i="21"/>
  <c r="O95" i="21"/>
  <c r="K99" i="21"/>
  <c r="U103" i="31" l="1"/>
  <c r="P104" i="31"/>
  <c r="L105" i="31"/>
  <c r="M104" i="31"/>
  <c r="S104" i="31"/>
  <c r="N104" i="31"/>
  <c r="T104" i="31"/>
  <c r="K106" i="31"/>
  <c r="U97" i="28"/>
  <c r="L99" i="28"/>
  <c r="S98" i="28"/>
  <c r="M98" i="28"/>
  <c r="T98" i="28"/>
  <c r="N98" i="28"/>
  <c r="P98" i="28"/>
  <c r="O98" i="28"/>
  <c r="K102" i="28"/>
  <c r="S97" i="25"/>
  <c r="U97" i="25" s="1"/>
  <c r="L99" i="26"/>
  <c r="S98" i="26"/>
  <c r="M98" i="26"/>
  <c r="T98" i="26"/>
  <c r="N98" i="26"/>
  <c r="P98" i="26"/>
  <c r="O98" i="26"/>
  <c r="K101" i="26"/>
  <c r="U97" i="26"/>
  <c r="L99" i="25"/>
  <c r="M98" i="25"/>
  <c r="T98" i="25"/>
  <c r="N98" i="25"/>
  <c r="P98" i="25"/>
  <c r="O98" i="25"/>
  <c r="K101" i="25"/>
  <c r="U97" i="24"/>
  <c r="K102" i="24"/>
  <c r="L99" i="24"/>
  <c r="S98" i="24"/>
  <c r="M98" i="24"/>
  <c r="T98" i="24"/>
  <c r="N98" i="24"/>
  <c r="P98" i="24"/>
  <c r="O98" i="24"/>
  <c r="U95" i="21"/>
  <c r="L97" i="23"/>
  <c r="O97" i="23" s="1"/>
  <c r="S96" i="23"/>
  <c r="M96" i="23"/>
  <c r="T96" i="23"/>
  <c r="P96" i="23"/>
  <c r="N96" i="23"/>
  <c r="K98" i="23"/>
  <c r="U95" i="23"/>
  <c r="U95" i="22"/>
  <c r="P96" i="22"/>
  <c r="T96" i="22"/>
  <c r="N96" i="22"/>
  <c r="S96" i="22"/>
  <c r="M96" i="22"/>
  <c r="L97" i="22"/>
  <c r="O97" i="22" s="1"/>
  <c r="K98" i="22"/>
  <c r="T96" i="21"/>
  <c r="M96" i="21"/>
  <c r="S96" i="21"/>
  <c r="P96" i="21"/>
  <c r="N96" i="21"/>
  <c r="L97" i="21"/>
  <c r="O96" i="21"/>
  <c r="K100" i="21"/>
  <c r="U104" i="31" l="1"/>
  <c r="T105" i="31"/>
  <c r="N105" i="31"/>
  <c r="P105" i="31"/>
  <c r="L106" i="31"/>
  <c r="O106" i="31" s="1"/>
  <c r="M105" i="31"/>
  <c r="S105" i="31"/>
  <c r="O105" i="31"/>
  <c r="K107" i="31"/>
  <c r="K103" i="28"/>
  <c r="P99" i="28"/>
  <c r="L100" i="28"/>
  <c r="S99" i="28"/>
  <c r="M99" i="28"/>
  <c r="T99" i="28"/>
  <c r="N99" i="28"/>
  <c r="O99" i="28"/>
  <c r="U98" i="28"/>
  <c r="S98" i="25"/>
  <c r="U98" i="25" s="1"/>
  <c r="K102" i="26"/>
  <c r="P99" i="26"/>
  <c r="N99" i="26"/>
  <c r="L100" i="26"/>
  <c r="S99" i="26"/>
  <c r="M99" i="26"/>
  <c r="T99" i="26"/>
  <c r="O99" i="26"/>
  <c r="U98" i="26"/>
  <c r="K102" i="25"/>
  <c r="P99" i="25"/>
  <c r="N99" i="25"/>
  <c r="L100" i="25"/>
  <c r="M99" i="25"/>
  <c r="T99" i="25"/>
  <c r="O99" i="25"/>
  <c r="U98" i="24"/>
  <c r="K103" i="24"/>
  <c r="P99" i="24"/>
  <c r="L100" i="24"/>
  <c r="S99" i="24"/>
  <c r="M99" i="24"/>
  <c r="T99" i="24"/>
  <c r="N99" i="24"/>
  <c r="O99" i="24"/>
  <c r="U96" i="23"/>
  <c r="K99" i="23"/>
  <c r="P97" i="23"/>
  <c r="N97" i="23"/>
  <c r="T97" i="23"/>
  <c r="M97" i="23"/>
  <c r="S97" i="23"/>
  <c r="L98" i="23"/>
  <c r="U96" i="22"/>
  <c r="T97" i="22"/>
  <c r="N97" i="22"/>
  <c r="L98" i="22"/>
  <c r="O98" i="22" s="1"/>
  <c r="S97" i="22"/>
  <c r="M97" i="22"/>
  <c r="P97" i="22"/>
  <c r="K99" i="22"/>
  <c r="T97" i="21"/>
  <c r="N97" i="21"/>
  <c r="M97" i="21"/>
  <c r="S97" i="21"/>
  <c r="P97" i="21"/>
  <c r="L98" i="21"/>
  <c r="O97" i="21"/>
  <c r="K101" i="21"/>
  <c r="U96" i="21"/>
  <c r="U105" i="31" l="1"/>
  <c r="K108" i="31"/>
  <c r="L107" i="31"/>
  <c r="O107" i="31" s="1"/>
  <c r="S106" i="31"/>
  <c r="M106" i="31"/>
  <c r="T106" i="31"/>
  <c r="N106" i="31"/>
  <c r="P106" i="31"/>
  <c r="U99" i="28"/>
  <c r="K104" i="28"/>
  <c r="P100" i="28"/>
  <c r="S100" i="28"/>
  <c r="N100" i="28"/>
  <c r="T100" i="28"/>
  <c r="L101" i="28"/>
  <c r="M100" i="28"/>
  <c r="O100" i="28"/>
  <c r="L101" i="26"/>
  <c r="P100" i="26"/>
  <c r="S100" i="26"/>
  <c r="T100" i="26"/>
  <c r="M100" i="26"/>
  <c r="N100" i="26"/>
  <c r="O100" i="26"/>
  <c r="K103" i="26"/>
  <c r="S99" i="25"/>
  <c r="U99" i="25" s="1"/>
  <c r="U99" i="26"/>
  <c r="L101" i="25"/>
  <c r="P100" i="25"/>
  <c r="T100" i="25"/>
  <c r="M100" i="25"/>
  <c r="N100" i="25"/>
  <c r="O100" i="25"/>
  <c r="K103" i="25"/>
  <c r="K104" i="24"/>
  <c r="U99" i="24"/>
  <c r="P100" i="24"/>
  <c r="T100" i="24"/>
  <c r="N100" i="24"/>
  <c r="S100" i="24"/>
  <c r="L101" i="24"/>
  <c r="M100" i="24"/>
  <c r="O100" i="24"/>
  <c r="P98" i="23"/>
  <c r="L99" i="23"/>
  <c r="O99" i="23" s="1"/>
  <c r="S98" i="23"/>
  <c r="N98" i="23"/>
  <c r="T98" i="23"/>
  <c r="M98" i="23"/>
  <c r="O98" i="23"/>
  <c r="U97" i="23"/>
  <c r="K100" i="23"/>
  <c r="K100" i="22"/>
  <c r="P98" i="22"/>
  <c r="T98" i="22"/>
  <c r="N98" i="22"/>
  <c r="M98" i="22"/>
  <c r="L99" i="22"/>
  <c r="S98" i="22"/>
  <c r="U97" i="22"/>
  <c r="K102" i="21"/>
  <c r="P98" i="21"/>
  <c r="T98" i="21"/>
  <c r="N98" i="21"/>
  <c r="M98" i="21"/>
  <c r="L99" i="21"/>
  <c r="S98" i="21"/>
  <c r="O98" i="21"/>
  <c r="U97" i="21"/>
  <c r="U106" i="31" l="1"/>
  <c r="P107" i="31"/>
  <c r="L108" i="31"/>
  <c r="O108" i="31" s="1"/>
  <c r="S107" i="31"/>
  <c r="M107" i="31"/>
  <c r="T107" i="31"/>
  <c r="N107" i="31"/>
  <c r="K109" i="31"/>
  <c r="U100" i="28"/>
  <c r="T101" i="28"/>
  <c r="N101" i="28"/>
  <c r="P101" i="28"/>
  <c r="L102" i="28"/>
  <c r="S101" i="28"/>
  <c r="M101" i="28"/>
  <c r="O101" i="28"/>
  <c r="K105" i="28"/>
  <c r="S100" i="25"/>
  <c r="U100" i="25" s="1"/>
  <c r="T101" i="26"/>
  <c r="N101" i="26"/>
  <c r="S101" i="26"/>
  <c r="M101" i="26"/>
  <c r="P101" i="26"/>
  <c r="L102" i="26"/>
  <c r="O101" i="26"/>
  <c r="K104" i="26"/>
  <c r="U100" i="26"/>
  <c r="T101" i="25"/>
  <c r="N101" i="25"/>
  <c r="M101" i="25"/>
  <c r="P101" i="25"/>
  <c r="L102" i="25"/>
  <c r="O101" i="25"/>
  <c r="K104" i="25"/>
  <c r="K105" i="24"/>
  <c r="U100" i="24"/>
  <c r="T101" i="24"/>
  <c r="N101" i="24"/>
  <c r="L102" i="24"/>
  <c r="S101" i="24"/>
  <c r="M101" i="24"/>
  <c r="P101" i="24"/>
  <c r="O101" i="24"/>
  <c r="K101" i="23"/>
  <c r="S99" i="23"/>
  <c r="L100" i="23"/>
  <c r="N99" i="23"/>
  <c r="M99" i="23"/>
  <c r="T99" i="23"/>
  <c r="P99" i="23"/>
  <c r="U98" i="23"/>
  <c r="T99" i="22"/>
  <c r="N99" i="22"/>
  <c r="L100" i="22"/>
  <c r="O100" i="22" s="1"/>
  <c r="S99" i="22"/>
  <c r="M99" i="22"/>
  <c r="P99" i="22"/>
  <c r="K101" i="22"/>
  <c r="U98" i="22"/>
  <c r="O99" i="22"/>
  <c r="T99" i="21"/>
  <c r="N99" i="21"/>
  <c r="L100" i="21"/>
  <c r="S99" i="21"/>
  <c r="M99" i="21"/>
  <c r="P99" i="21"/>
  <c r="O99" i="21"/>
  <c r="U98" i="21"/>
  <c r="K103" i="21"/>
  <c r="U107" i="31" l="1"/>
  <c r="P108" i="31"/>
  <c r="S108" i="31"/>
  <c r="L109" i="31"/>
  <c r="O109" i="31" s="1"/>
  <c r="M108" i="31"/>
  <c r="T108" i="31"/>
  <c r="N108" i="31"/>
  <c r="K110" i="31"/>
  <c r="K106" i="28"/>
  <c r="L103" i="28"/>
  <c r="S102" i="28"/>
  <c r="M102" i="28"/>
  <c r="T102" i="28"/>
  <c r="N102" i="28"/>
  <c r="P102" i="28"/>
  <c r="O102" i="28"/>
  <c r="U101" i="28"/>
  <c r="U101" i="26"/>
  <c r="L103" i="26"/>
  <c r="S102" i="26"/>
  <c r="M102" i="26"/>
  <c r="N102" i="26"/>
  <c r="P102" i="26"/>
  <c r="T102" i="26"/>
  <c r="O102" i="26"/>
  <c r="K105" i="26"/>
  <c r="S101" i="25"/>
  <c r="U101" i="25" s="1"/>
  <c r="L103" i="25"/>
  <c r="M102" i="25"/>
  <c r="N102" i="25"/>
  <c r="P102" i="25"/>
  <c r="T102" i="25"/>
  <c r="O102" i="25"/>
  <c r="K105" i="25"/>
  <c r="L103" i="24"/>
  <c r="S102" i="24"/>
  <c r="M102" i="24"/>
  <c r="T102" i="24"/>
  <c r="N102" i="24"/>
  <c r="P102" i="24"/>
  <c r="O102" i="24"/>
  <c r="K106" i="24"/>
  <c r="U101" i="24"/>
  <c r="U99" i="23"/>
  <c r="T100" i="23"/>
  <c r="N100" i="23"/>
  <c r="M100" i="23"/>
  <c r="S100" i="23"/>
  <c r="P100" i="23"/>
  <c r="L101" i="23"/>
  <c r="O101" i="23" s="1"/>
  <c r="O100" i="23"/>
  <c r="K102" i="23"/>
  <c r="K102" i="22"/>
  <c r="T100" i="22"/>
  <c r="N100" i="22"/>
  <c r="L101" i="22"/>
  <c r="O101" i="22" s="1"/>
  <c r="S100" i="22"/>
  <c r="M100" i="22"/>
  <c r="P100" i="22"/>
  <c r="U99" i="22"/>
  <c r="T100" i="21"/>
  <c r="N100" i="21"/>
  <c r="L101" i="21"/>
  <c r="S100" i="21"/>
  <c r="M100" i="21"/>
  <c r="P100" i="21"/>
  <c r="O100" i="21"/>
  <c r="K104" i="21"/>
  <c r="U99" i="21"/>
  <c r="U108" i="31" l="1"/>
  <c r="T109" i="31"/>
  <c r="N109" i="31"/>
  <c r="P109" i="31"/>
  <c r="S109" i="31"/>
  <c r="L110" i="31"/>
  <c r="M109" i="31"/>
  <c r="K111" i="31"/>
  <c r="U102" i="28"/>
  <c r="K107" i="28"/>
  <c r="P103" i="28"/>
  <c r="L104" i="28"/>
  <c r="S103" i="28"/>
  <c r="M103" i="28"/>
  <c r="N103" i="28"/>
  <c r="T103" i="28"/>
  <c r="O103" i="28"/>
  <c r="U102" i="26"/>
  <c r="S102" i="25"/>
  <c r="U102" i="25" s="1"/>
  <c r="K106" i="26"/>
  <c r="P103" i="26"/>
  <c r="L104" i="26"/>
  <c r="S103" i="26"/>
  <c r="T103" i="26"/>
  <c r="M103" i="26"/>
  <c r="N103" i="26"/>
  <c r="O103" i="26"/>
  <c r="K106" i="25"/>
  <c r="P103" i="25"/>
  <c r="L104" i="25"/>
  <c r="T103" i="25"/>
  <c r="M103" i="25"/>
  <c r="N103" i="25"/>
  <c r="O103" i="25"/>
  <c r="K107" i="24"/>
  <c r="P103" i="24"/>
  <c r="L104" i="24"/>
  <c r="S103" i="24"/>
  <c r="M103" i="24"/>
  <c r="N103" i="24"/>
  <c r="T103" i="24"/>
  <c r="O103" i="24"/>
  <c r="U102" i="24"/>
  <c r="K103" i="23"/>
  <c r="L102" i="23"/>
  <c r="S101" i="23"/>
  <c r="M101" i="23"/>
  <c r="T101" i="23"/>
  <c r="P101" i="23"/>
  <c r="N101" i="23"/>
  <c r="U100" i="23"/>
  <c r="U100" i="22"/>
  <c r="L102" i="22"/>
  <c r="O102" i="22" s="1"/>
  <c r="S101" i="22"/>
  <c r="M101" i="22"/>
  <c r="P101" i="22"/>
  <c r="T101" i="22"/>
  <c r="N101" i="22"/>
  <c r="K103" i="22"/>
  <c r="L102" i="21"/>
  <c r="S101" i="21"/>
  <c r="M101" i="21"/>
  <c r="P101" i="21"/>
  <c r="T101" i="21"/>
  <c r="N101" i="21"/>
  <c r="O101" i="21"/>
  <c r="K105" i="21"/>
  <c r="U100" i="21"/>
  <c r="U109" i="31" l="1"/>
  <c r="L111" i="31"/>
  <c r="O111" i="31" s="1"/>
  <c r="S110" i="31"/>
  <c r="M110" i="31"/>
  <c r="T110" i="31"/>
  <c r="N110" i="31"/>
  <c r="P110" i="31"/>
  <c r="O110" i="31"/>
  <c r="K112" i="31"/>
  <c r="K108" i="28"/>
  <c r="P104" i="28"/>
  <c r="L105" i="28"/>
  <c r="M104" i="28"/>
  <c r="N104" i="28"/>
  <c r="S104" i="28"/>
  <c r="T104" i="28"/>
  <c r="O104" i="28"/>
  <c r="U103" i="28"/>
  <c r="S103" i="25"/>
  <c r="U103" i="25" s="1"/>
  <c r="K107" i="26"/>
  <c r="S104" i="26"/>
  <c r="T104" i="26"/>
  <c r="M104" i="26"/>
  <c r="N104" i="26"/>
  <c r="P104" i="26"/>
  <c r="L105" i="26"/>
  <c r="O104" i="26"/>
  <c r="U103" i="26"/>
  <c r="K107" i="25"/>
  <c r="T104" i="25"/>
  <c r="M104" i="25"/>
  <c r="N104" i="25"/>
  <c r="P104" i="25"/>
  <c r="L105" i="25"/>
  <c r="O104" i="25"/>
  <c r="K108" i="24"/>
  <c r="P104" i="24"/>
  <c r="T104" i="24"/>
  <c r="N104" i="24"/>
  <c r="M104" i="24"/>
  <c r="L105" i="24"/>
  <c r="S104" i="24"/>
  <c r="O104" i="24"/>
  <c r="U103" i="24"/>
  <c r="P102" i="23"/>
  <c r="S102" i="23"/>
  <c r="L103" i="23"/>
  <c r="N102" i="23"/>
  <c r="M102" i="23"/>
  <c r="T102" i="23"/>
  <c r="U101" i="23"/>
  <c r="O102" i="23"/>
  <c r="K104" i="23"/>
  <c r="K104" i="22"/>
  <c r="U101" i="22"/>
  <c r="P102" i="22"/>
  <c r="T102" i="22"/>
  <c r="N102" i="22"/>
  <c r="L103" i="22"/>
  <c r="S102" i="22"/>
  <c r="M102" i="22"/>
  <c r="K106" i="21"/>
  <c r="U101" i="21"/>
  <c r="P102" i="21"/>
  <c r="T102" i="21"/>
  <c r="N102" i="21"/>
  <c r="M102" i="21"/>
  <c r="L103" i="21"/>
  <c r="S102" i="21"/>
  <c r="O102" i="21"/>
  <c r="P111" i="31" l="1"/>
  <c r="L112" i="31"/>
  <c r="S111" i="31"/>
  <c r="M111" i="31"/>
  <c r="N111" i="31"/>
  <c r="T111" i="31"/>
  <c r="K113" i="31"/>
  <c r="U110" i="31"/>
  <c r="K109" i="28"/>
  <c r="T105" i="28"/>
  <c r="N105" i="28"/>
  <c r="S105" i="28"/>
  <c r="L106" i="28"/>
  <c r="M105" i="28"/>
  <c r="P105" i="28"/>
  <c r="O105" i="28"/>
  <c r="U104" i="28"/>
  <c r="S104" i="25"/>
  <c r="U104" i="25" s="1"/>
  <c r="K108" i="26"/>
  <c r="T105" i="26"/>
  <c r="N105" i="26"/>
  <c r="M105" i="26"/>
  <c r="L106" i="26"/>
  <c r="P105" i="26"/>
  <c r="S105" i="26"/>
  <c r="O105" i="26"/>
  <c r="U104" i="26"/>
  <c r="K108" i="25"/>
  <c r="T105" i="25"/>
  <c r="N105" i="25"/>
  <c r="M105" i="25"/>
  <c r="L106" i="25"/>
  <c r="P105" i="25"/>
  <c r="O105" i="25"/>
  <c r="K109" i="24"/>
  <c r="T105" i="24"/>
  <c r="N105" i="24"/>
  <c r="L106" i="24"/>
  <c r="S105" i="24"/>
  <c r="M105" i="24"/>
  <c r="P105" i="24"/>
  <c r="O105" i="24"/>
  <c r="U104" i="24"/>
  <c r="U102" i="23"/>
  <c r="T103" i="23"/>
  <c r="M103" i="23"/>
  <c r="L104" i="23"/>
  <c r="O104" i="23" s="1"/>
  <c r="N103" i="23"/>
  <c r="S103" i="23"/>
  <c r="P103" i="23"/>
  <c r="K105" i="23"/>
  <c r="O103" i="23"/>
  <c r="T103" i="22"/>
  <c r="N103" i="22"/>
  <c r="L104" i="22"/>
  <c r="O104" i="22" s="1"/>
  <c r="S103" i="22"/>
  <c r="M103" i="22"/>
  <c r="P103" i="22"/>
  <c r="K105" i="22"/>
  <c r="U102" i="22"/>
  <c r="O103" i="22"/>
  <c r="T103" i="21"/>
  <c r="N103" i="21"/>
  <c r="L104" i="21"/>
  <c r="S103" i="21"/>
  <c r="M103" i="21"/>
  <c r="P103" i="21"/>
  <c r="O103" i="21"/>
  <c r="U102" i="21"/>
  <c r="K107" i="21"/>
  <c r="U111" i="31" l="1"/>
  <c r="P112" i="31"/>
  <c r="L113" i="31"/>
  <c r="M112" i="31"/>
  <c r="S112" i="31"/>
  <c r="N112" i="31"/>
  <c r="T112" i="31"/>
  <c r="O112" i="31"/>
  <c r="K114" i="31"/>
  <c r="U105" i="28"/>
  <c r="K110" i="28"/>
  <c r="L107" i="28"/>
  <c r="S106" i="28"/>
  <c r="M106" i="28"/>
  <c r="T106" i="28"/>
  <c r="N106" i="28"/>
  <c r="P106" i="28"/>
  <c r="O106" i="28"/>
  <c r="U105" i="26"/>
  <c r="K109" i="26"/>
  <c r="L107" i="26"/>
  <c r="S106" i="26"/>
  <c r="M106" i="26"/>
  <c r="P106" i="26"/>
  <c r="T106" i="26"/>
  <c r="N106" i="26"/>
  <c r="O106" i="26"/>
  <c r="S105" i="25"/>
  <c r="U105" i="25" s="1"/>
  <c r="K109" i="25"/>
  <c r="L107" i="25"/>
  <c r="M106" i="25"/>
  <c r="P106" i="25"/>
  <c r="T106" i="25"/>
  <c r="N106" i="25"/>
  <c r="O106" i="25"/>
  <c r="L107" i="24"/>
  <c r="S106" i="24"/>
  <c r="M106" i="24"/>
  <c r="T106" i="24"/>
  <c r="N106" i="24"/>
  <c r="P106" i="24"/>
  <c r="O106" i="24"/>
  <c r="K110" i="24"/>
  <c r="U105" i="24"/>
  <c r="K106" i="23"/>
  <c r="T104" i="23"/>
  <c r="N104" i="23"/>
  <c r="S104" i="23"/>
  <c r="L105" i="23"/>
  <c r="P104" i="23"/>
  <c r="M104" i="23"/>
  <c r="U103" i="23"/>
  <c r="K106" i="22"/>
  <c r="T104" i="22"/>
  <c r="N104" i="22"/>
  <c r="L105" i="22"/>
  <c r="O105" i="22" s="1"/>
  <c r="S104" i="22"/>
  <c r="M104" i="22"/>
  <c r="P104" i="22"/>
  <c r="U103" i="22"/>
  <c r="T104" i="21"/>
  <c r="N104" i="21"/>
  <c r="L105" i="21"/>
  <c r="S104" i="21"/>
  <c r="M104" i="21"/>
  <c r="P104" i="21"/>
  <c r="O104" i="21"/>
  <c r="K108" i="21"/>
  <c r="U103" i="21"/>
  <c r="U112" i="31" l="1"/>
  <c r="T113" i="31"/>
  <c r="N113" i="31"/>
  <c r="P113" i="31"/>
  <c r="L114" i="31"/>
  <c r="O114" i="31" s="1"/>
  <c r="M113" i="31"/>
  <c r="S113" i="31"/>
  <c r="K115" i="31"/>
  <c r="O113" i="31"/>
  <c r="U106" i="28"/>
  <c r="K111" i="28"/>
  <c r="P107" i="28"/>
  <c r="L108" i="28"/>
  <c r="S107" i="28"/>
  <c r="M107" i="28"/>
  <c r="T107" i="28"/>
  <c r="N107" i="28"/>
  <c r="O107" i="28"/>
  <c r="U106" i="26"/>
  <c r="K110" i="26"/>
  <c r="P107" i="26"/>
  <c r="S107" i="26"/>
  <c r="T107" i="26"/>
  <c r="M107" i="26"/>
  <c r="N107" i="26"/>
  <c r="L108" i="26"/>
  <c r="O107" i="26"/>
  <c r="S106" i="25"/>
  <c r="U106" i="25" s="1"/>
  <c r="K110" i="25"/>
  <c r="P107" i="25"/>
  <c r="T107" i="25"/>
  <c r="M107" i="25"/>
  <c r="N107" i="25"/>
  <c r="L108" i="25"/>
  <c r="O107" i="25"/>
  <c r="K111" i="24"/>
  <c r="P107" i="24"/>
  <c r="L108" i="24"/>
  <c r="S107" i="24"/>
  <c r="M107" i="24"/>
  <c r="T107" i="24"/>
  <c r="N107" i="24"/>
  <c r="O107" i="24"/>
  <c r="U106" i="24"/>
  <c r="U104" i="23"/>
  <c r="L106" i="23"/>
  <c r="O106" i="23" s="1"/>
  <c r="S105" i="23"/>
  <c r="M105" i="23"/>
  <c r="P105" i="23"/>
  <c r="T105" i="23"/>
  <c r="N105" i="23"/>
  <c r="K107" i="23"/>
  <c r="O105" i="23"/>
  <c r="U104" i="22"/>
  <c r="L106" i="22"/>
  <c r="O106" i="22" s="1"/>
  <c r="S105" i="22"/>
  <c r="M105" i="22"/>
  <c r="P105" i="22"/>
  <c r="N105" i="22"/>
  <c r="T105" i="22"/>
  <c r="K107" i="22"/>
  <c r="L106" i="21"/>
  <c r="S105" i="21"/>
  <c r="M105" i="21"/>
  <c r="P105" i="21"/>
  <c r="N105" i="21"/>
  <c r="T105" i="21"/>
  <c r="O105" i="21"/>
  <c r="K109" i="21"/>
  <c r="U104" i="21"/>
  <c r="U113" i="31" l="1"/>
  <c r="K116" i="31"/>
  <c r="L115" i="31"/>
  <c r="O115" i="31" s="1"/>
  <c r="S114" i="31"/>
  <c r="M114" i="31"/>
  <c r="T114" i="31"/>
  <c r="N114" i="31"/>
  <c r="P114" i="31"/>
  <c r="U107" i="28"/>
  <c r="K112" i="28"/>
  <c r="P108" i="28"/>
  <c r="S108" i="28"/>
  <c r="T108" i="28"/>
  <c r="L109" i="28"/>
  <c r="M108" i="28"/>
  <c r="N108" i="28"/>
  <c r="O108" i="28"/>
  <c r="S107" i="25"/>
  <c r="U107" i="25" s="1"/>
  <c r="U107" i="26"/>
  <c r="K111" i="26"/>
  <c r="T108" i="26"/>
  <c r="M108" i="26"/>
  <c r="N108" i="26"/>
  <c r="L109" i="26"/>
  <c r="P108" i="26"/>
  <c r="S108" i="26"/>
  <c r="O108" i="26"/>
  <c r="K111" i="25"/>
  <c r="T108" i="25"/>
  <c r="M108" i="25"/>
  <c r="N108" i="25"/>
  <c r="L109" i="25"/>
  <c r="P108" i="25"/>
  <c r="O108" i="25"/>
  <c r="U107" i="24"/>
  <c r="K112" i="24"/>
  <c r="P108" i="24"/>
  <c r="T108" i="24"/>
  <c r="N108" i="24"/>
  <c r="M108" i="24"/>
  <c r="S108" i="24"/>
  <c r="L109" i="24"/>
  <c r="O108" i="24"/>
  <c r="U105" i="21"/>
  <c r="U105" i="22"/>
  <c r="U105" i="23"/>
  <c r="K108" i="23"/>
  <c r="P106" i="23"/>
  <c r="T106" i="23"/>
  <c r="M106" i="23"/>
  <c r="L107" i="23"/>
  <c r="N106" i="23"/>
  <c r="S106" i="23"/>
  <c r="K108" i="22"/>
  <c r="P106" i="22"/>
  <c r="T106" i="22"/>
  <c r="N106" i="22"/>
  <c r="L107" i="22"/>
  <c r="S106" i="22"/>
  <c r="M106" i="22"/>
  <c r="K110" i="21"/>
  <c r="P106" i="21"/>
  <c r="T106" i="21"/>
  <c r="N106" i="21"/>
  <c r="L107" i="21"/>
  <c r="S106" i="21"/>
  <c r="M106" i="21"/>
  <c r="O106" i="21"/>
  <c r="U114" i="31" l="1"/>
  <c r="P115" i="31"/>
  <c r="L116" i="31"/>
  <c r="S115" i="31"/>
  <c r="M115" i="31"/>
  <c r="T115" i="31"/>
  <c r="N115" i="31"/>
  <c r="K117" i="31"/>
  <c r="U108" i="28"/>
  <c r="T109" i="28"/>
  <c r="N109" i="28"/>
  <c r="P109" i="28"/>
  <c r="M109" i="28"/>
  <c r="S109" i="28"/>
  <c r="L110" i="28"/>
  <c r="O109" i="28"/>
  <c r="K113" i="28"/>
  <c r="S108" i="25"/>
  <c r="U108" i="25" s="1"/>
  <c r="U108" i="26"/>
  <c r="T109" i="26"/>
  <c r="N109" i="26"/>
  <c r="L110" i="26"/>
  <c r="P109" i="26"/>
  <c r="S109" i="26"/>
  <c r="M109" i="26"/>
  <c r="O109" i="26"/>
  <c r="K112" i="26"/>
  <c r="T109" i="25"/>
  <c r="N109" i="25"/>
  <c r="L110" i="25"/>
  <c r="P109" i="25"/>
  <c r="M109" i="25"/>
  <c r="O109" i="25"/>
  <c r="K112" i="25"/>
  <c r="K113" i="24"/>
  <c r="T109" i="24"/>
  <c r="N109" i="24"/>
  <c r="L110" i="24"/>
  <c r="S109" i="24"/>
  <c r="M109" i="24"/>
  <c r="P109" i="24"/>
  <c r="O109" i="24"/>
  <c r="U108" i="24"/>
  <c r="U106" i="23"/>
  <c r="N107" i="23"/>
  <c r="L108" i="23"/>
  <c r="O108" i="23" s="1"/>
  <c r="M107" i="23"/>
  <c r="T107" i="23"/>
  <c r="S107" i="23"/>
  <c r="P107" i="23"/>
  <c r="K109" i="23"/>
  <c r="O107" i="23"/>
  <c r="U106" i="22"/>
  <c r="T107" i="22"/>
  <c r="N107" i="22"/>
  <c r="L108" i="22"/>
  <c r="O108" i="22" s="1"/>
  <c r="S107" i="22"/>
  <c r="M107" i="22"/>
  <c r="P107" i="22"/>
  <c r="K109" i="22"/>
  <c r="O107" i="22"/>
  <c r="U106" i="21"/>
  <c r="T107" i="21"/>
  <c r="N107" i="21"/>
  <c r="L108" i="21"/>
  <c r="S107" i="21"/>
  <c r="M107" i="21"/>
  <c r="P107" i="21"/>
  <c r="O107" i="21"/>
  <c r="K111" i="21"/>
  <c r="U115" i="31" l="1"/>
  <c r="P116" i="31"/>
  <c r="S116" i="31"/>
  <c r="L117" i="31"/>
  <c r="O117" i="31" s="1"/>
  <c r="M116" i="31"/>
  <c r="T116" i="31"/>
  <c r="N116" i="31"/>
  <c r="O116" i="31"/>
  <c r="K118" i="31"/>
  <c r="U109" i="28"/>
  <c r="K114" i="28"/>
  <c r="L111" i="28"/>
  <c r="S110" i="28"/>
  <c r="M110" i="28"/>
  <c r="T110" i="28"/>
  <c r="N110" i="28"/>
  <c r="P110" i="28"/>
  <c r="O110" i="28"/>
  <c r="S109" i="25"/>
  <c r="U109" i="25" s="1"/>
  <c r="L111" i="26"/>
  <c r="S110" i="26"/>
  <c r="M110" i="26"/>
  <c r="P110" i="26"/>
  <c r="T110" i="26"/>
  <c r="N110" i="26"/>
  <c r="O110" i="26"/>
  <c r="K113" i="26"/>
  <c r="U109" i="26"/>
  <c r="L111" i="25"/>
  <c r="M110" i="25"/>
  <c r="P110" i="25"/>
  <c r="T110" i="25"/>
  <c r="N110" i="25"/>
  <c r="O110" i="25"/>
  <c r="K113" i="25"/>
  <c r="L111" i="24"/>
  <c r="S110" i="24"/>
  <c r="M110" i="24"/>
  <c r="T110" i="24"/>
  <c r="N110" i="24"/>
  <c r="P110" i="24"/>
  <c r="O110" i="24"/>
  <c r="U109" i="24"/>
  <c r="K114" i="24"/>
  <c r="U107" i="23"/>
  <c r="K110" i="23"/>
  <c r="T108" i="23"/>
  <c r="N108" i="23"/>
  <c r="L109" i="23"/>
  <c r="P108" i="23"/>
  <c r="S108" i="23"/>
  <c r="M108" i="23"/>
  <c r="K110" i="22"/>
  <c r="T108" i="22"/>
  <c r="N108" i="22"/>
  <c r="L109" i="22"/>
  <c r="O109" i="22" s="1"/>
  <c r="S108" i="22"/>
  <c r="M108" i="22"/>
  <c r="P108" i="22"/>
  <c r="U107" i="22"/>
  <c r="T108" i="21"/>
  <c r="N108" i="21"/>
  <c r="L109" i="21"/>
  <c r="S108" i="21"/>
  <c r="M108" i="21"/>
  <c r="P108" i="21"/>
  <c r="O108" i="21"/>
  <c r="K112" i="21"/>
  <c r="U107" i="21"/>
  <c r="U116" i="31" l="1"/>
  <c r="T117" i="31"/>
  <c r="N117" i="31"/>
  <c r="P117" i="31"/>
  <c r="S117" i="31"/>
  <c r="L118" i="31"/>
  <c r="M117" i="31"/>
  <c r="K119" i="31"/>
  <c r="U110" i="28"/>
  <c r="K115" i="28"/>
  <c r="P111" i="28"/>
  <c r="L112" i="28"/>
  <c r="S111" i="28"/>
  <c r="M111" i="28"/>
  <c r="N111" i="28"/>
  <c r="T111" i="28"/>
  <c r="O111" i="28"/>
  <c r="S110" i="25"/>
  <c r="U110" i="25" s="1"/>
  <c r="U110" i="26"/>
  <c r="K114" i="26"/>
  <c r="P111" i="26"/>
  <c r="T111" i="26"/>
  <c r="M111" i="26"/>
  <c r="N111" i="26"/>
  <c r="L112" i="26"/>
  <c r="S111" i="26"/>
  <c r="O111" i="26"/>
  <c r="K114" i="25"/>
  <c r="P111" i="25"/>
  <c r="T111" i="25"/>
  <c r="M111" i="25"/>
  <c r="N111" i="25"/>
  <c r="L112" i="25"/>
  <c r="O111" i="25"/>
  <c r="P111" i="24"/>
  <c r="L112" i="24"/>
  <c r="S111" i="24"/>
  <c r="M111" i="24"/>
  <c r="N111" i="24"/>
  <c r="T111" i="24"/>
  <c r="O111" i="24"/>
  <c r="K115" i="24"/>
  <c r="U110" i="24"/>
  <c r="U108" i="23"/>
  <c r="K111" i="23"/>
  <c r="L110" i="23"/>
  <c r="O110" i="23" s="1"/>
  <c r="S109" i="23"/>
  <c r="M109" i="23"/>
  <c r="T109" i="23"/>
  <c r="P109" i="23"/>
  <c r="N109" i="23"/>
  <c r="O109" i="23"/>
  <c r="U108" i="22"/>
  <c r="L110" i="22"/>
  <c r="O110" i="22" s="1"/>
  <c r="S109" i="22"/>
  <c r="M109" i="22"/>
  <c r="P109" i="22"/>
  <c r="T109" i="22"/>
  <c r="N109" i="22"/>
  <c r="K111" i="22"/>
  <c r="L110" i="21"/>
  <c r="S109" i="21"/>
  <c r="M109" i="21"/>
  <c r="P109" i="21"/>
  <c r="N109" i="21"/>
  <c r="T109" i="21"/>
  <c r="O109" i="21"/>
  <c r="K113" i="21"/>
  <c r="U108" i="21"/>
  <c r="U117" i="31" l="1"/>
  <c r="L119" i="31"/>
  <c r="O119" i="31" s="1"/>
  <c r="S118" i="31"/>
  <c r="M118" i="31"/>
  <c r="T118" i="31"/>
  <c r="N118" i="31"/>
  <c r="P118" i="31"/>
  <c r="O118" i="31"/>
  <c r="K120" i="31"/>
  <c r="K116" i="28"/>
  <c r="P112" i="28"/>
  <c r="L113" i="28"/>
  <c r="M112" i="28"/>
  <c r="T112" i="28"/>
  <c r="N112" i="28"/>
  <c r="S112" i="28"/>
  <c r="O112" i="28"/>
  <c r="U111" i="28"/>
  <c r="S111" i="25"/>
  <c r="U111" i="25" s="1"/>
  <c r="K115" i="26"/>
  <c r="N112" i="26"/>
  <c r="L113" i="26"/>
  <c r="P112" i="26"/>
  <c r="S112" i="26"/>
  <c r="T112" i="26"/>
  <c r="M112" i="26"/>
  <c r="O112" i="26"/>
  <c r="U111" i="26"/>
  <c r="K115" i="25"/>
  <c r="N112" i="25"/>
  <c r="L113" i="25"/>
  <c r="P112" i="25"/>
  <c r="T112" i="25"/>
  <c r="M112" i="25"/>
  <c r="S112" i="25" s="1"/>
  <c r="O112" i="25"/>
  <c r="P112" i="24"/>
  <c r="T112" i="24"/>
  <c r="N112" i="24"/>
  <c r="L113" i="24"/>
  <c r="M112" i="24"/>
  <c r="S112" i="24"/>
  <c r="O112" i="24"/>
  <c r="U111" i="24"/>
  <c r="K116" i="24"/>
  <c r="U109" i="21"/>
  <c r="U109" i="23"/>
  <c r="K112" i="23"/>
  <c r="P110" i="23"/>
  <c r="N110" i="23"/>
  <c r="L111" i="23"/>
  <c r="M110" i="23"/>
  <c r="T110" i="23"/>
  <c r="S110" i="23"/>
  <c r="K112" i="22"/>
  <c r="U109" i="22"/>
  <c r="P110" i="22"/>
  <c r="T110" i="22"/>
  <c r="N110" i="22"/>
  <c r="S110" i="22"/>
  <c r="M110" i="22"/>
  <c r="L111" i="22"/>
  <c r="K114" i="21"/>
  <c r="P110" i="21"/>
  <c r="T110" i="21"/>
  <c r="N110" i="21"/>
  <c r="S110" i="21"/>
  <c r="L111" i="21"/>
  <c r="M110" i="21"/>
  <c r="O110" i="21"/>
  <c r="P119" i="31" l="1"/>
  <c r="L120" i="31"/>
  <c r="O120" i="31" s="1"/>
  <c r="S119" i="31"/>
  <c r="M119" i="31"/>
  <c r="N119" i="31"/>
  <c r="T119" i="31"/>
  <c r="K121" i="31"/>
  <c r="U118" i="31"/>
  <c r="U112" i="28"/>
  <c r="K117" i="28"/>
  <c r="T113" i="28"/>
  <c r="N113" i="28"/>
  <c r="L114" i="28"/>
  <c r="M113" i="28"/>
  <c r="P113" i="28"/>
  <c r="S113" i="28"/>
  <c r="O113" i="28"/>
  <c r="K116" i="26"/>
  <c r="T113" i="26"/>
  <c r="N113" i="26"/>
  <c r="L114" i="26"/>
  <c r="P113" i="26"/>
  <c r="S113" i="26"/>
  <c r="M113" i="26"/>
  <c r="O113" i="26"/>
  <c r="U112" i="26"/>
  <c r="K116" i="25"/>
  <c r="T113" i="25"/>
  <c r="N113" i="25"/>
  <c r="L114" i="25"/>
  <c r="P113" i="25"/>
  <c r="M113" i="25"/>
  <c r="O113" i="25"/>
  <c r="U112" i="25"/>
  <c r="K117" i="24"/>
  <c r="U112" i="24"/>
  <c r="T113" i="24"/>
  <c r="N113" i="24"/>
  <c r="L114" i="24"/>
  <c r="S113" i="24"/>
  <c r="M113" i="24"/>
  <c r="P113" i="24"/>
  <c r="O113" i="24"/>
  <c r="U110" i="21"/>
  <c r="U110" i="23"/>
  <c r="K113" i="23"/>
  <c r="L112" i="23"/>
  <c r="O112" i="23" s="1"/>
  <c r="P111" i="23"/>
  <c r="M111" i="23"/>
  <c r="T111" i="23"/>
  <c r="S111" i="23"/>
  <c r="N111" i="23"/>
  <c r="O111" i="23"/>
  <c r="K113" i="22"/>
  <c r="T111" i="22"/>
  <c r="N111" i="22"/>
  <c r="L112" i="22"/>
  <c r="O112" i="22" s="1"/>
  <c r="S111" i="22"/>
  <c r="M111" i="22"/>
  <c r="P111" i="22"/>
  <c r="U110" i="22"/>
  <c r="O111" i="22"/>
  <c r="T111" i="21"/>
  <c r="N111" i="21"/>
  <c r="L112" i="21"/>
  <c r="S111" i="21"/>
  <c r="M111" i="21"/>
  <c r="P111" i="21"/>
  <c r="O111" i="21"/>
  <c r="K115" i="21"/>
  <c r="U119" i="31" l="1"/>
  <c r="P120" i="31"/>
  <c r="L121" i="31"/>
  <c r="M120" i="31"/>
  <c r="S120" i="31"/>
  <c r="N120" i="31"/>
  <c r="T120" i="31"/>
  <c r="K122" i="31"/>
  <c r="U113" i="28"/>
  <c r="L115" i="28"/>
  <c r="S114" i="28"/>
  <c r="M114" i="28"/>
  <c r="T114" i="28"/>
  <c r="N114" i="28"/>
  <c r="P114" i="28"/>
  <c r="O114" i="28"/>
  <c r="K118" i="28"/>
  <c r="S113" i="25"/>
  <c r="U113" i="25" s="1"/>
  <c r="L115" i="26"/>
  <c r="S114" i="26"/>
  <c r="M114" i="26"/>
  <c r="T114" i="26"/>
  <c r="N114" i="26"/>
  <c r="P114" i="26"/>
  <c r="O114" i="26"/>
  <c r="K117" i="26"/>
  <c r="U113" i="26"/>
  <c r="L115" i="25"/>
  <c r="M114" i="25"/>
  <c r="T114" i="25"/>
  <c r="N114" i="25"/>
  <c r="P114" i="25"/>
  <c r="O114" i="25"/>
  <c r="K117" i="25"/>
  <c r="K118" i="24"/>
  <c r="L115" i="24"/>
  <c r="S114" i="24"/>
  <c r="M114" i="24"/>
  <c r="T114" i="24"/>
  <c r="N114" i="24"/>
  <c r="P114" i="24"/>
  <c r="O114" i="24"/>
  <c r="U113" i="24"/>
  <c r="U111" i="23"/>
  <c r="T112" i="23"/>
  <c r="N112" i="23"/>
  <c r="S112" i="23"/>
  <c r="P112" i="23"/>
  <c r="L113" i="23"/>
  <c r="O113" i="23" s="1"/>
  <c r="M112" i="23"/>
  <c r="K114" i="23"/>
  <c r="U111" i="22"/>
  <c r="T112" i="22"/>
  <c r="N112" i="22"/>
  <c r="L113" i="22"/>
  <c r="O113" i="22" s="1"/>
  <c r="S112" i="22"/>
  <c r="M112" i="22"/>
  <c r="P112" i="22"/>
  <c r="K114" i="22"/>
  <c r="T112" i="21"/>
  <c r="N112" i="21"/>
  <c r="L113" i="21"/>
  <c r="S112" i="21"/>
  <c r="M112" i="21"/>
  <c r="P112" i="21"/>
  <c r="O112" i="21"/>
  <c r="K116" i="21"/>
  <c r="U111" i="21"/>
  <c r="U120" i="31" l="1"/>
  <c r="T121" i="31"/>
  <c r="N121" i="31"/>
  <c r="P121" i="31"/>
  <c r="L122" i="31"/>
  <c r="O122" i="31" s="1"/>
  <c r="M121" i="31"/>
  <c r="S121" i="31"/>
  <c r="O121" i="31"/>
  <c r="K123" i="31"/>
  <c r="K119" i="28"/>
  <c r="P115" i="28"/>
  <c r="L116" i="28"/>
  <c r="S115" i="28"/>
  <c r="M115" i="28"/>
  <c r="T115" i="28"/>
  <c r="N115" i="28"/>
  <c r="O115" i="28"/>
  <c r="U114" i="28"/>
  <c r="S114" i="25"/>
  <c r="U114" i="25" s="1"/>
  <c r="K118" i="26"/>
  <c r="P115" i="26"/>
  <c r="N115" i="26"/>
  <c r="L116" i="26"/>
  <c r="S115" i="26"/>
  <c r="M115" i="26"/>
  <c r="T115" i="26"/>
  <c r="O115" i="26"/>
  <c r="U114" i="26"/>
  <c r="K118" i="25"/>
  <c r="P115" i="25"/>
  <c r="N115" i="25"/>
  <c r="L116" i="25"/>
  <c r="M115" i="25"/>
  <c r="T115" i="25"/>
  <c r="O115" i="25"/>
  <c r="U114" i="24"/>
  <c r="K119" i="24"/>
  <c r="P115" i="24"/>
  <c r="L116" i="24"/>
  <c r="S115" i="24"/>
  <c r="M115" i="24"/>
  <c r="N115" i="24"/>
  <c r="T115" i="24"/>
  <c r="O115" i="24"/>
  <c r="L114" i="23"/>
  <c r="O114" i="23" s="1"/>
  <c r="S113" i="23"/>
  <c r="M113" i="23"/>
  <c r="N113" i="23"/>
  <c r="P113" i="23"/>
  <c r="T113" i="23"/>
  <c r="U112" i="23"/>
  <c r="K115" i="23"/>
  <c r="K115" i="22"/>
  <c r="L114" i="22"/>
  <c r="O114" i="22" s="1"/>
  <c r="S113" i="22"/>
  <c r="M113" i="22"/>
  <c r="P113" i="22"/>
  <c r="T113" i="22"/>
  <c r="N113" i="22"/>
  <c r="U112" i="22"/>
  <c r="L114" i="21"/>
  <c r="S113" i="21"/>
  <c r="M113" i="21"/>
  <c r="P113" i="21"/>
  <c r="T113" i="21"/>
  <c r="N113" i="21"/>
  <c r="O113" i="21"/>
  <c r="K117" i="21"/>
  <c r="U112" i="21"/>
  <c r="U121" i="31" l="1"/>
  <c r="K124" i="31"/>
  <c r="L123" i="31"/>
  <c r="O123" i="31" s="1"/>
  <c r="S122" i="31"/>
  <c r="M122" i="31"/>
  <c r="T122" i="31"/>
  <c r="N122" i="31"/>
  <c r="P122" i="31"/>
  <c r="U115" i="28"/>
  <c r="K120" i="28"/>
  <c r="P116" i="28"/>
  <c r="S116" i="28"/>
  <c r="N116" i="28"/>
  <c r="T116" i="28"/>
  <c r="L117" i="28"/>
  <c r="M116" i="28"/>
  <c r="O116" i="28"/>
  <c r="L117" i="26"/>
  <c r="P116" i="26"/>
  <c r="S116" i="26"/>
  <c r="T116" i="26"/>
  <c r="M116" i="26"/>
  <c r="N116" i="26"/>
  <c r="O116" i="26"/>
  <c r="K119" i="26"/>
  <c r="S115" i="25"/>
  <c r="U115" i="25" s="1"/>
  <c r="U115" i="26"/>
  <c r="L117" i="25"/>
  <c r="P116" i="25"/>
  <c r="T116" i="25"/>
  <c r="M116" i="25"/>
  <c r="N116" i="25"/>
  <c r="O116" i="25"/>
  <c r="K119" i="25"/>
  <c r="K120" i="24"/>
  <c r="P116" i="24"/>
  <c r="T116" i="24"/>
  <c r="N116" i="24"/>
  <c r="S116" i="24"/>
  <c r="L117" i="24"/>
  <c r="M116" i="24"/>
  <c r="O116" i="24"/>
  <c r="U115" i="24"/>
  <c r="U113" i="23"/>
  <c r="K116" i="23"/>
  <c r="P114" i="23"/>
  <c r="L115" i="23"/>
  <c r="N114" i="23"/>
  <c r="M114" i="23"/>
  <c r="T114" i="23"/>
  <c r="S114" i="23"/>
  <c r="U113" i="22"/>
  <c r="P114" i="22"/>
  <c r="T114" i="22"/>
  <c r="N114" i="22"/>
  <c r="M114" i="22"/>
  <c r="L115" i="22"/>
  <c r="O115" i="22" s="1"/>
  <c r="S114" i="22"/>
  <c r="K116" i="22"/>
  <c r="U113" i="21"/>
  <c r="K118" i="21"/>
  <c r="P114" i="21"/>
  <c r="T114" i="21"/>
  <c r="N114" i="21"/>
  <c r="M114" i="21"/>
  <c r="L115" i="21"/>
  <c r="S114" i="21"/>
  <c r="O114" i="21"/>
  <c r="U122" i="31" l="1"/>
  <c r="K125" i="31"/>
  <c r="P123" i="31"/>
  <c r="L124" i="31"/>
  <c r="O124" i="31" s="1"/>
  <c r="S123" i="31"/>
  <c r="M123" i="31"/>
  <c r="T123" i="31"/>
  <c r="N123" i="31"/>
  <c r="U116" i="28"/>
  <c r="K121" i="28"/>
  <c r="T117" i="28"/>
  <c r="N117" i="28"/>
  <c r="P117" i="28"/>
  <c r="L118" i="28"/>
  <c r="S117" i="28"/>
  <c r="M117" i="28"/>
  <c r="O117" i="28"/>
  <c r="S116" i="25"/>
  <c r="U116" i="25" s="1"/>
  <c r="T117" i="26"/>
  <c r="N117" i="26"/>
  <c r="S117" i="26"/>
  <c r="M117" i="26"/>
  <c r="P117" i="26"/>
  <c r="L118" i="26"/>
  <c r="O117" i="26"/>
  <c r="K120" i="26"/>
  <c r="U116" i="26"/>
  <c r="T117" i="25"/>
  <c r="N117" i="25"/>
  <c r="M117" i="25"/>
  <c r="P117" i="25"/>
  <c r="L118" i="25"/>
  <c r="O117" i="25"/>
  <c r="K120" i="25"/>
  <c r="K121" i="24"/>
  <c r="T117" i="24"/>
  <c r="N117" i="24"/>
  <c r="L118" i="24"/>
  <c r="S117" i="24"/>
  <c r="M117" i="24"/>
  <c r="P117" i="24"/>
  <c r="O117" i="24"/>
  <c r="U116" i="24"/>
  <c r="S115" i="23"/>
  <c r="M115" i="23"/>
  <c r="T115" i="23"/>
  <c r="L116" i="23"/>
  <c r="P115" i="23"/>
  <c r="N115" i="23"/>
  <c r="U114" i="23"/>
  <c r="K117" i="23"/>
  <c r="O115" i="23"/>
  <c r="U114" i="22"/>
  <c r="T115" i="22"/>
  <c r="N115" i="22"/>
  <c r="L116" i="22"/>
  <c r="S115" i="22"/>
  <c r="M115" i="22"/>
  <c r="P115" i="22"/>
  <c r="K117" i="22"/>
  <c r="U114" i="21"/>
  <c r="T115" i="21"/>
  <c r="N115" i="21"/>
  <c r="L116" i="21"/>
  <c r="S115" i="21"/>
  <c r="M115" i="21"/>
  <c r="P115" i="21"/>
  <c r="O115" i="21"/>
  <c r="K119" i="21"/>
  <c r="U123" i="31" l="1"/>
  <c r="K126" i="31"/>
  <c r="P124" i="31"/>
  <c r="S124" i="31"/>
  <c r="L125" i="31"/>
  <c r="O125" i="31" s="1"/>
  <c r="M124" i="31"/>
  <c r="T124" i="31"/>
  <c r="N124" i="31"/>
  <c r="L119" i="28"/>
  <c r="S118" i="28"/>
  <c r="M118" i="28"/>
  <c r="T118" i="28"/>
  <c r="N118" i="28"/>
  <c r="P118" i="28"/>
  <c r="O118" i="28"/>
  <c r="K122" i="28"/>
  <c r="U117" i="28"/>
  <c r="U117" i="26"/>
  <c r="S117" i="25"/>
  <c r="U117" i="25" s="1"/>
  <c r="L119" i="26"/>
  <c r="S118" i="26"/>
  <c r="M118" i="26"/>
  <c r="N118" i="26"/>
  <c r="P118" i="26"/>
  <c r="T118" i="26"/>
  <c r="O118" i="26"/>
  <c r="K121" i="26"/>
  <c r="L119" i="25"/>
  <c r="M118" i="25"/>
  <c r="N118" i="25"/>
  <c r="P118" i="25"/>
  <c r="T118" i="25"/>
  <c r="O118" i="25"/>
  <c r="K121" i="25"/>
  <c r="U117" i="24"/>
  <c r="L119" i="24"/>
  <c r="S118" i="24"/>
  <c r="M118" i="24"/>
  <c r="T118" i="24"/>
  <c r="N118" i="24"/>
  <c r="P118" i="24"/>
  <c r="O118" i="24"/>
  <c r="K122" i="24"/>
  <c r="U115" i="23"/>
  <c r="T116" i="23"/>
  <c r="N116" i="23"/>
  <c r="M116" i="23"/>
  <c r="S116" i="23"/>
  <c r="P116" i="23"/>
  <c r="L117" i="23"/>
  <c r="O116" i="23"/>
  <c r="K118" i="23"/>
  <c r="U115" i="22"/>
  <c r="T116" i="22"/>
  <c r="N116" i="22"/>
  <c r="L117" i="22"/>
  <c r="O117" i="22" s="1"/>
  <c r="S116" i="22"/>
  <c r="M116" i="22"/>
  <c r="P116" i="22"/>
  <c r="K118" i="22"/>
  <c r="O116" i="22"/>
  <c r="T116" i="21"/>
  <c r="N116" i="21"/>
  <c r="L117" i="21"/>
  <c r="S116" i="21"/>
  <c r="M116" i="21"/>
  <c r="P116" i="21"/>
  <c r="O116" i="21"/>
  <c r="K120" i="21"/>
  <c r="U115" i="21"/>
  <c r="K127" i="31" l="1"/>
  <c r="T125" i="31"/>
  <c r="N125" i="31"/>
  <c r="P125" i="31"/>
  <c r="S125" i="31"/>
  <c r="L126" i="31"/>
  <c r="O126" i="31" s="1"/>
  <c r="M125" i="31"/>
  <c r="U124" i="31"/>
  <c r="K123" i="28"/>
  <c r="P119" i="28"/>
  <c r="L120" i="28"/>
  <c r="S119" i="28"/>
  <c r="M119" i="28"/>
  <c r="N119" i="28"/>
  <c r="T119" i="28"/>
  <c r="O119" i="28"/>
  <c r="U118" i="28"/>
  <c r="U118" i="26"/>
  <c r="S118" i="25"/>
  <c r="U118" i="25" s="1"/>
  <c r="K122" i="26"/>
  <c r="P119" i="26"/>
  <c r="L120" i="26"/>
  <c r="S119" i="26"/>
  <c r="T119" i="26"/>
  <c r="M119" i="26"/>
  <c r="N119" i="26"/>
  <c r="O119" i="26"/>
  <c r="K122" i="25"/>
  <c r="P119" i="25"/>
  <c r="L120" i="25"/>
  <c r="T119" i="25"/>
  <c r="M119" i="25"/>
  <c r="N119" i="25"/>
  <c r="O119" i="25"/>
  <c r="K123" i="24"/>
  <c r="P119" i="24"/>
  <c r="L120" i="24"/>
  <c r="S119" i="24"/>
  <c r="M119" i="24"/>
  <c r="N119" i="24"/>
  <c r="T119" i="24"/>
  <c r="O119" i="24"/>
  <c r="U118" i="24"/>
  <c r="K119" i="23"/>
  <c r="L118" i="23"/>
  <c r="S117" i="23"/>
  <c r="M117" i="23"/>
  <c r="P117" i="23"/>
  <c r="N117" i="23"/>
  <c r="T117" i="23"/>
  <c r="O117" i="23"/>
  <c r="U116" i="23"/>
  <c r="K119" i="22"/>
  <c r="L118" i="22"/>
  <c r="S117" i="22"/>
  <c r="M117" i="22"/>
  <c r="P117" i="22"/>
  <c r="T117" i="22"/>
  <c r="N117" i="22"/>
  <c r="U116" i="22"/>
  <c r="L118" i="21"/>
  <c r="S117" i="21"/>
  <c r="M117" i="21"/>
  <c r="P117" i="21"/>
  <c r="T117" i="21"/>
  <c r="N117" i="21"/>
  <c r="O117" i="21"/>
  <c r="K121" i="21"/>
  <c r="U116" i="21"/>
  <c r="L127" i="31" l="1"/>
  <c r="O127" i="31" s="1"/>
  <c r="S126" i="31"/>
  <c r="M126" i="31"/>
  <c r="T126" i="31"/>
  <c r="N126" i="31"/>
  <c r="P126" i="31"/>
  <c r="U125" i="31"/>
  <c r="K128" i="31"/>
  <c r="K124" i="28"/>
  <c r="P120" i="28"/>
  <c r="L121" i="28"/>
  <c r="M120" i="28"/>
  <c r="N120" i="28"/>
  <c r="S120" i="28"/>
  <c r="T120" i="28"/>
  <c r="O120" i="28"/>
  <c r="U119" i="28"/>
  <c r="S119" i="25"/>
  <c r="U119" i="25" s="1"/>
  <c r="K123" i="26"/>
  <c r="S120" i="26"/>
  <c r="T120" i="26"/>
  <c r="M120" i="26"/>
  <c r="N120" i="26"/>
  <c r="P120" i="26"/>
  <c r="L121" i="26"/>
  <c r="O120" i="26"/>
  <c r="U119" i="26"/>
  <c r="K123" i="25"/>
  <c r="T120" i="25"/>
  <c r="M120" i="25"/>
  <c r="N120" i="25"/>
  <c r="P120" i="25"/>
  <c r="L121" i="25"/>
  <c r="O120" i="25"/>
  <c r="K124" i="24"/>
  <c r="P120" i="24"/>
  <c r="T120" i="24"/>
  <c r="N120" i="24"/>
  <c r="M120" i="24"/>
  <c r="S120" i="24"/>
  <c r="L121" i="24"/>
  <c r="O120" i="24"/>
  <c r="U119" i="24"/>
  <c r="U117" i="23"/>
  <c r="P118" i="23"/>
  <c r="S118" i="23"/>
  <c r="L119" i="23"/>
  <c r="O119" i="23" s="1"/>
  <c r="N118" i="23"/>
  <c r="M118" i="23"/>
  <c r="T118" i="23"/>
  <c r="O118" i="23"/>
  <c r="K120" i="23"/>
  <c r="U117" i="22"/>
  <c r="P118" i="22"/>
  <c r="T118" i="22"/>
  <c r="N118" i="22"/>
  <c r="L119" i="22"/>
  <c r="O119" i="22" s="1"/>
  <c r="S118" i="22"/>
  <c r="M118" i="22"/>
  <c r="U117" i="21"/>
  <c r="O118" i="22"/>
  <c r="K120" i="22"/>
  <c r="K122" i="21"/>
  <c r="P118" i="21"/>
  <c r="T118" i="21"/>
  <c r="N118" i="21"/>
  <c r="S118" i="21"/>
  <c r="M118" i="21"/>
  <c r="L119" i="21"/>
  <c r="O118" i="21"/>
  <c r="P127" i="31" l="1"/>
  <c r="L128" i="31"/>
  <c r="O128" i="31" s="1"/>
  <c r="S127" i="31"/>
  <c r="M127" i="31"/>
  <c r="N127" i="31"/>
  <c r="T127" i="31"/>
  <c r="K129" i="31"/>
  <c r="U126" i="31"/>
  <c r="K125" i="28"/>
  <c r="T121" i="28"/>
  <c r="N121" i="28"/>
  <c r="S121" i="28"/>
  <c r="L122" i="28"/>
  <c r="M121" i="28"/>
  <c r="P121" i="28"/>
  <c r="O121" i="28"/>
  <c r="U120" i="28"/>
  <c r="S120" i="25"/>
  <c r="U120" i="25" s="1"/>
  <c r="K124" i="26"/>
  <c r="T121" i="26"/>
  <c r="N121" i="26"/>
  <c r="M121" i="26"/>
  <c r="L122" i="26"/>
  <c r="P121" i="26"/>
  <c r="S121" i="26"/>
  <c r="O121" i="26"/>
  <c r="U120" i="26"/>
  <c r="K124" i="25"/>
  <c r="T121" i="25"/>
  <c r="N121" i="25"/>
  <c r="M121" i="25"/>
  <c r="L122" i="25"/>
  <c r="P121" i="25"/>
  <c r="O121" i="25"/>
  <c r="K125" i="24"/>
  <c r="T121" i="24"/>
  <c r="N121" i="24"/>
  <c r="L122" i="24"/>
  <c r="S121" i="24"/>
  <c r="M121" i="24"/>
  <c r="P121" i="24"/>
  <c r="O121" i="24"/>
  <c r="U120" i="24"/>
  <c r="U118" i="23"/>
  <c r="T119" i="23"/>
  <c r="M119" i="23"/>
  <c r="S119" i="23"/>
  <c r="P119" i="23"/>
  <c r="N119" i="23"/>
  <c r="L120" i="23"/>
  <c r="O120" i="23" s="1"/>
  <c r="K121" i="23"/>
  <c r="U118" i="22"/>
  <c r="K121" i="22"/>
  <c r="U118" i="21"/>
  <c r="T119" i="22"/>
  <c r="N119" i="22"/>
  <c r="L120" i="22"/>
  <c r="S119" i="22"/>
  <c r="M119" i="22"/>
  <c r="P119" i="22"/>
  <c r="T119" i="21"/>
  <c r="N119" i="21"/>
  <c r="L120" i="21"/>
  <c r="S119" i="21"/>
  <c r="M119" i="21"/>
  <c r="P119" i="21"/>
  <c r="O119" i="21"/>
  <c r="K123" i="21"/>
  <c r="U127" i="31" l="1"/>
  <c r="P128" i="31"/>
  <c r="L129" i="31"/>
  <c r="M128" i="31"/>
  <c r="S128" i="31"/>
  <c r="N128" i="31"/>
  <c r="T128" i="31"/>
  <c r="K130" i="31"/>
  <c r="U121" i="28"/>
  <c r="L123" i="28"/>
  <c r="S122" i="28"/>
  <c r="M122" i="28"/>
  <c r="T122" i="28"/>
  <c r="N122" i="28"/>
  <c r="P122" i="28"/>
  <c r="O122" i="28"/>
  <c r="K126" i="28"/>
  <c r="S121" i="25"/>
  <c r="U121" i="25" s="1"/>
  <c r="U121" i="26"/>
  <c r="K125" i="26"/>
  <c r="L123" i="26"/>
  <c r="S122" i="26"/>
  <c r="M122" i="26"/>
  <c r="P122" i="26"/>
  <c r="T122" i="26"/>
  <c r="N122" i="26"/>
  <c r="O122" i="26"/>
  <c r="K125" i="25"/>
  <c r="L123" i="25"/>
  <c r="M122" i="25"/>
  <c r="P122" i="25"/>
  <c r="T122" i="25"/>
  <c r="N122" i="25"/>
  <c r="O122" i="25"/>
  <c r="L123" i="24"/>
  <c r="S122" i="24"/>
  <c r="M122" i="24"/>
  <c r="T122" i="24"/>
  <c r="N122" i="24"/>
  <c r="P122" i="24"/>
  <c r="O122" i="24"/>
  <c r="U121" i="24"/>
  <c r="K126" i="24"/>
  <c r="K122" i="23"/>
  <c r="T120" i="23"/>
  <c r="N120" i="23"/>
  <c r="S120" i="23"/>
  <c r="P120" i="23"/>
  <c r="L121" i="23"/>
  <c r="M120" i="23"/>
  <c r="U119" i="23"/>
  <c r="U119" i="22"/>
  <c r="T120" i="22"/>
  <c r="N120" i="22"/>
  <c r="L121" i="22"/>
  <c r="S120" i="22"/>
  <c r="M120" i="22"/>
  <c r="P120" i="22"/>
  <c r="O120" i="22"/>
  <c r="K122" i="22"/>
  <c r="K124" i="21"/>
  <c r="T120" i="21"/>
  <c r="N120" i="21"/>
  <c r="L121" i="21"/>
  <c r="S120" i="21"/>
  <c r="M120" i="21"/>
  <c r="P120" i="21"/>
  <c r="O120" i="21"/>
  <c r="U119" i="21"/>
  <c r="U128" i="31" l="1"/>
  <c r="T129" i="31"/>
  <c r="N129" i="31"/>
  <c r="P129" i="31"/>
  <c r="L130" i="31"/>
  <c r="O130" i="31" s="1"/>
  <c r="M129" i="31"/>
  <c r="S129" i="31"/>
  <c r="O129" i="31"/>
  <c r="K131" i="31"/>
  <c r="K127" i="28"/>
  <c r="P123" i="28"/>
  <c r="L124" i="28"/>
  <c r="S123" i="28"/>
  <c r="M123" i="28"/>
  <c r="T123" i="28"/>
  <c r="N123" i="28"/>
  <c r="O123" i="28"/>
  <c r="U122" i="28"/>
  <c r="U122" i="26"/>
  <c r="S122" i="25"/>
  <c r="U122" i="25" s="1"/>
  <c r="K126" i="26"/>
  <c r="P123" i="26"/>
  <c r="S123" i="26"/>
  <c r="T123" i="26"/>
  <c r="M123" i="26"/>
  <c r="N123" i="26"/>
  <c r="L124" i="26"/>
  <c r="O123" i="26"/>
  <c r="K126" i="25"/>
  <c r="P123" i="25"/>
  <c r="T123" i="25"/>
  <c r="M123" i="25"/>
  <c r="N123" i="25"/>
  <c r="L124" i="25"/>
  <c r="O123" i="25"/>
  <c r="K127" i="24"/>
  <c r="P123" i="24"/>
  <c r="L124" i="24"/>
  <c r="S123" i="24"/>
  <c r="M123" i="24"/>
  <c r="T123" i="24"/>
  <c r="N123" i="24"/>
  <c r="O123" i="24"/>
  <c r="U122" i="24"/>
  <c r="U120" i="23"/>
  <c r="L122" i="23"/>
  <c r="O122" i="23" s="1"/>
  <c r="S121" i="23"/>
  <c r="M121" i="23"/>
  <c r="P121" i="23"/>
  <c r="N121" i="23"/>
  <c r="T121" i="23"/>
  <c r="K123" i="23"/>
  <c r="O121" i="23"/>
  <c r="U120" i="21"/>
  <c r="L122" i="22"/>
  <c r="O122" i="22" s="1"/>
  <c r="S121" i="22"/>
  <c r="M121" i="22"/>
  <c r="P121" i="22"/>
  <c r="N121" i="22"/>
  <c r="T121" i="22"/>
  <c r="K123" i="22"/>
  <c r="O121" i="22"/>
  <c r="U120" i="22"/>
  <c r="K125" i="21"/>
  <c r="L122" i="21"/>
  <c r="S121" i="21"/>
  <c r="M121" i="21"/>
  <c r="P121" i="21"/>
  <c r="N121" i="21"/>
  <c r="T121" i="21"/>
  <c r="O121" i="21"/>
  <c r="U129" i="31" l="1"/>
  <c r="K132" i="31"/>
  <c r="L131" i="31"/>
  <c r="O131" i="31" s="1"/>
  <c r="S130" i="31"/>
  <c r="M130" i="31"/>
  <c r="T130" i="31"/>
  <c r="N130" i="31"/>
  <c r="P130" i="31"/>
  <c r="P124" i="28"/>
  <c r="S124" i="28"/>
  <c r="T124" i="28"/>
  <c r="L125" i="28"/>
  <c r="M124" i="28"/>
  <c r="N124" i="28"/>
  <c r="O124" i="28"/>
  <c r="K128" i="28"/>
  <c r="U123" i="28"/>
  <c r="U123" i="26"/>
  <c r="S123" i="25"/>
  <c r="U123" i="25" s="1"/>
  <c r="K127" i="26"/>
  <c r="T124" i="26"/>
  <c r="M124" i="26"/>
  <c r="N124" i="26"/>
  <c r="L125" i="26"/>
  <c r="P124" i="26"/>
  <c r="S124" i="26"/>
  <c r="O124" i="26"/>
  <c r="K127" i="25"/>
  <c r="T124" i="25"/>
  <c r="M124" i="25"/>
  <c r="N124" i="25"/>
  <c r="L125" i="25"/>
  <c r="P124" i="25"/>
  <c r="O124" i="25"/>
  <c r="K128" i="24"/>
  <c r="U123" i="24"/>
  <c r="P124" i="24"/>
  <c r="T124" i="24"/>
  <c r="N124" i="24"/>
  <c r="M124" i="24"/>
  <c r="S124" i="24"/>
  <c r="L125" i="24"/>
  <c r="O124" i="24"/>
  <c r="U121" i="21"/>
  <c r="U121" i="23"/>
  <c r="U121" i="22"/>
  <c r="K124" i="23"/>
  <c r="P122" i="23"/>
  <c r="T122" i="23"/>
  <c r="M122" i="23"/>
  <c r="L123" i="23"/>
  <c r="N122" i="23"/>
  <c r="S122" i="23"/>
  <c r="K124" i="22"/>
  <c r="P122" i="22"/>
  <c r="T122" i="22"/>
  <c r="N122" i="22"/>
  <c r="L123" i="22"/>
  <c r="S122" i="22"/>
  <c r="M122" i="22"/>
  <c r="P122" i="21"/>
  <c r="T122" i="21"/>
  <c r="N122" i="21"/>
  <c r="L123" i="21"/>
  <c r="S122" i="21"/>
  <c r="M122" i="21"/>
  <c r="O122" i="21"/>
  <c r="K126" i="21"/>
  <c r="U130" i="31" l="1"/>
  <c r="K133" i="31"/>
  <c r="P131" i="31"/>
  <c r="L132" i="31"/>
  <c r="O132" i="31" s="1"/>
  <c r="S131" i="31"/>
  <c r="M131" i="31"/>
  <c r="T131" i="31"/>
  <c r="N131" i="31"/>
  <c r="U124" i="28"/>
  <c r="K129" i="28"/>
  <c r="T125" i="28"/>
  <c r="N125" i="28"/>
  <c r="P125" i="28"/>
  <c r="M125" i="28"/>
  <c r="S125" i="28"/>
  <c r="L126" i="28"/>
  <c r="O125" i="28"/>
  <c r="U124" i="26"/>
  <c r="K128" i="26"/>
  <c r="T125" i="26"/>
  <c r="N125" i="26"/>
  <c r="L126" i="26"/>
  <c r="P125" i="26"/>
  <c r="S125" i="26"/>
  <c r="M125" i="26"/>
  <c r="O125" i="26"/>
  <c r="S124" i="25"/>
  <c r="U124" i="25" s="1"/>
  <c r="K128" i="25"/>
  <c r="T125" i="25"/>
  <c r="N125" i="25"/>
  <c r="L126" i="25"/>
  <c r="P125" i="25"/>
  <c r="M125" i="25"/>
  <c r="O125" i="25"/>
  <c r="U124" i="24"/>
  <c r="T125" i="24"/>
  <c r="N125" i="24"/>
  <c r="L126" i="24"/>
  <c r="S125" i="24"/>
  <c r="M125" i="24"/>
  <c r="P125" i="24"/>
  <c r="O125" i="24"/>
  <c r="K129" i="24"/>
  <c r="U122" i="23"/>
  <c r="N123" i="23"/>
  <c r="T123" i="23"/>
  <c r="S123" i="23"/>
  <c r="L124" i="23"/>
  <c r="O124" i="23" s="1"/>
  <c r="P123" i="23"/>
  <c r="M123" i="23"/>
  <c r="K125" i="23"/>
  <c r="O123" i="23"/>
  <c r="U122" i="22"/>
  <c r="T123" i="22"/>
  <c r="N123" i="22"/>
  <c r="L124" i="22"/>
  <c r="O124" i="22" s="1"/>
  <c r="S123" i="22"/>
  <c r="M123" i="22"/>
  <c r="P123" i="22"/>
  <c r="K125" i="22"/>
  <c r="O123" i="22"/>
  <c r="U122" i="21"/>
  <c r="K127" i="21"/>
  <c r="T123" i="21"/>
  <c r="N123" i="21"/>
  <c r="L124" i="21"/>
  <c r="S123" i="21"/>
  <c r="M123" i="21"/>
  <c r="P123" i="21"/>
  <c r="O123" i="21"/>
  <c r="K134" i="31" l="1"/>
  <c r="U131" i="31"/>
  <c r="P132" i="31"/>
  <c r="S132" i="31"/>
  <c r="L133" i="31"/>
  <c r="O133" i="31" s="1"/>
  <c r="M132" i="31"/>
  <c r="T132" i="31"/>
  <c r="N132" i="31"/>
  <c r="L127" i="28"/>
  <c r="S126" i="28"/>
  <c r="M126" i="28"/>
  <c r="T126" i="28"/>
  <c r="N126" i="28"/>
  <c r="P126" i="28"/>
  <c r="O126" i="28"/>
  <c r="K130" i="28"/>
  <c r="U125" i="28"/>
  <c r="S125" i="25"/>
  <c r="U125" i="25" s="1"/>
  <c r="L127" i="26"/>
  <c r="S126" i="26"/>
  <c r="M126" i="26"/>
  <c r="P126" i="26"/>
  <c r="T126" i="26"/>
  <c r="N126" i="26"/>
  <c r="O126" i="26"/>
  <c r="K129" i="26"/>
  <c r="U125" i="26"/>
  <c r="L127" i="25"/>
  <c r="M126" i="25"/>
  <c r="P126" i="25"/>
  <c r="T126" i="25"/>
  <c r="N126" i="25"/>
  <c r="O126" i="25"/>
  <c r="K129" i="25"/>
  <c r="U125" i="24"/>
  <c r="K130" i="24"/>
  <c r="L127" i="24"/>
  <c r="S126" i="24"/>
  <c r="M126" i="24"/>
  <c r="T126" i="24"/>
  <c r="N126" i="24"/>
  <c r="P126" i="24"/>
  <c r="O126" i="24"/>
  <c r="U123" i="23"/>
  <c r="K126" i="23"/>
  <c r="T124" i="23"/>
  <c r="N124" i="23"/>
  <c r="L125" i="23"/>
  <c r="P124" i="23"/>
  <c r="S124" i="23"/>
  <c r="M124" i="23"/>
  <c r="U123" i="21"/>
  <c r="K126" i="22"/>
  <c r="T124" i="22"/>
  <c r="N124" i="22"/>
  <c r="L125" i="22"/>
  <c r="O125" i="22" s="1"/>
  <c r="S124" i="22"/>
  <c r="M124" i="22"/>
  <c r="P124" i="22"/>
  <c r="U123" i="22"/>
  <c r="T124" i="21"/>
  <c r="N124" i="21"/>
  <c r="L125" i="21"/>
  <c r="S124" i="21"/>
  <c r="M124" i="21"/>
  <c r="P124" i="21"/>
  <c r="O124" i="21"/>
  <c r="K128" i="21"/>
  <c r="T133" i="31" l="1"/>
  <c r="N133" i="31"/>
  <c r="P133" i="31"/>
  <c r="S133" i="31"/>
  <c r="L134" i="31"/>
  <c r="M133" i="31"/>
  <c r="K135" i="31"/>
  <c r="U132" i="31"/>
  <c r="K131" i="28"/>
  <c r="P127" i="28"/>
  <c r="L128" i="28"/>
  <c r="S127" i="28"/>
  <c r="M127" i="28"/>
  <c r="N127" i="28"/>
  <c r="T127" i="28"/>
  <c r="O127" i="28"/>
  <c r="U126" i="28"/>
  <c r="U126" i="26"/>
  <c r="S126" i="25"/>
  <c r="U126" i="25" s="1"/>
  <c r="K130" i="26"/>
  <c r="P127" i="26"/>
  <c r="T127" i="26"/>
  <c r="M127" i="26"/>
  <c r="N127" i="26"/>
  <c r="L128" i="26"/>
  <c r="S127" i="26"/>
  <c r="O127" i="26"/>
  <c r="K130" i="25"/>
  <c r="P127" i="25"/>
  <c r="T127" i="25"/>
  <c r="M127" i="25"/>
  <c r="N127" i="25"/>
  <c r="L128" i="25"/>
  <c r="O127" i="25"/>
  <c r="U126" i="24"/>
  <c r="K131" i="24"/>
  <c r="P127" i="24"/>
  <c r="L128" i="24"/>
  <c r="S127" i="24"/>
  <c r="M127" i="24"/>
  <c r="N127" i="24"/>
  <c r="T127" i="24"/>
  <c r="O127" i="24"/>
  <c r="U124" i="22"/>
  <c r="U124" i="23"/>
  <c r="K127" i="23"/>
  <c r="L126" i="23"/>
  <c r="S125" i="23"/>
  <c r="M125" i="23"/>
  <c r="T125" i="23"/>
  <c r="N125" i="23"/>
  <c r="P125" i="23"/>
  <c r="O125" i="23"/>
  <c r="L126" i="22"/>
  <c r="O126" i="22" s="1"/>
  <c r="S125" i="22"/>
  <c r="M125" i="22"/>
  <c r="P125" i="22"/>
  <c r="T125" i="22"/>
  <c r="N125" i="22"/>
  <c r="K127" i="22"/>
  <c r="L126" i="21"/>
  <c r="S125" i="21"/>
  <c r="M125" i="21"/>
  <c r="P125" i="21"/>
  <c r="T125" i="21"/>
  <c r="N125" i="21"/>
  <c r="O125" i="21"/>
  <c r="K129" i="21"/>
  <c r="U124" i="21"/>
  <c r="U133" i="31" l="1"/>
  <c r="L135" i="31"/>
  <c r="S134" i="31"/>
  <c r="M134" i="31"/>
  <c r="T134" i="31"/>
  <c r="N134" i="31"/>
  <c r="P134" i="31"/>
  <c r="O134" i="31"/>
  <c r="K132" i="28"/>
  <c r="P128" i="28"/>
  <c r="L129" i="28"/>
  <c r="M128" i="28"/>
  <c r="T128" i="28"/>
  <c r="N128" i="28"/>
  <c r="S128" i="28"/>
  <c r="O128" i="28"/>
  <c r="U127" i="28"/>
  <c r="S127" i="25"/>
  <c r="U127" i="25" s="1"/>
  <c r="K131" i="26"/>
  <c r="N128" i="26"/>
  <c r="L129" i="26"/>
  <c r="P128" i="26"/>
  <c r="S128" i="26"/>
  <c r="M128" i="26"/>
  <c r="T128" i="26"/>
  <c r="O128" i="26"/>
  <c r="U127" i="26"/>
  <c r="K131" i="25"/>
  <c r="N128" i="25"/>
  <c r="L129" i="25"/>
  <c r="P128" i="25"/>
  <c r="M128" i="25"/>
  <c r="T128" i="25"/>
  <c r="O128" i="25"/>
  <c r="K132" i="24"/>
  <c r="P128" i="24"/>
  <c r="T128" i="24"/>
  <c r="N128" i="24"/>
  <c r="L129" i="24"/>
  <c r="M128" i="24"/>
  <c r="S128" i="24"/>
  <c r="O128" i="24"/>
  <c r="U127" i="24"/>
  <c r="P126" i="23"/>
  <c r="N126" i="23"/>
  <c r="L127" i="23"/>
  <c r="M126" i="23"/>
  <c r="T126" i="23"/>
  <c r="S126" i="23"/>
  <c r="U125" i="23"/>
  <c r="O126" i="23"/>
  <c r="K128" i="23"/>
  <c r="K128" i="22"/>
  <c r="U125" i="22"/>
  <c r="P126" i="22"/>
  <c r="T126" i="22"/>
  <c r="N126" i="22"/>
  <c r="S126" i="22"/>
  <c r="M126" i="22"/>
  <c r="L127" i="22"/>
  <c r="K130" i="21"/>
  <c r="U125" i="21"/>
  <c r="P126" i="21"/>
  <c r="T126" i="21"/>
  <c r="N126" i="21"/>
  <c r="S126" i="21"/>
  <c r="L127" i="21"/>
  <c r="M126" i="21"/>
  <c r="O126" i="21"/>
  <c r="P135" i="31" l="1"/>
  <c r="S135" i="31"/>
  <c r="M135" i="31"/>
  <c r="N135" i="31"/>
  <c r="T135" i="31"/>
  <c r="O135" i="31"/>
  <c r="U134" i="31"/>
  <c r="U128" i="28"/>
  <c r="K133" i="28"/>
  <c r="T129" i="28"/>
  <c r="N129" i="28"/>
  <c r="L130" i="28"/>
  <c r="M129" i="28"/>
  <c r="P129" i="28"/>
  <c r="S129" i="28"/>
  <c r="O129" i="28"/>
  <c r="S128" i="25"/>
  <c r="U128" i="25" s="1"/>
  <c r="K132" i="26"/>
  <c r="T129" i="26"/>
  <c r="N129" i="26"/>
  <c r="L130" i="26"/>
  <c r="P129" i="26"/>
  <c r="S129" i="26"/>
  <c r="M129" i="26"/>
  <c r="O129" i="26"/>
  <c r="U128" i="26"/>
  <c r="K132" i="25"/>
  <c r="T129" i="25"/>
  <c r="N129" i="25"/>
  <c r="L130" i="25"/>
  <c r="P129" i="25"/>
  <c r="M129" i="25"/>
  <c r="O129" i="25"/>
  <c r="K133" i="24"/>
  <c r="T129" i="24"/>
  <c r="N129" i="24"/>
  <c r="L130" i="24"/>
  <c r="S129" i="24"/>
  <c r="M129" i="24"/>
  <c r="P129" i="24"/>
  <c r="O129" i="24"/>
  <c r="U128" i="24"/>
  <c r="U126" i="23"/>
  <c r="L128" i="23"/>
  <c r="O128" i="23" s="1"/>
  <c r="P127" i="23"/>
  <c r="T127" i="23"/>
  <c r="S127" i="23"/>
  <c r="N127" i="23"/>
  <c r="M127" i="23"/>
  <c r="K129" i="23"/>
  <c r="O127" i="23"/>
  <c r="K129" i="22"/>
  <c r="T127" i="22"/>
  <c r="N127" i="22"/>
  <c r="L128" i="22"/>
  <c r="O128" i="22" s="1"/>
  <c r="S127" i="22"/>
  <c r="M127" i="22"/>
  <c r="P127" i="22"/>
  <c r="U126" i="22"/>
  <c r="O127" i="22"/>
  <c r="T127" i="21"/>
  <c r="N127" i="21"/>
  <c r="L128" i="21"/>
  <c r="S127" i="21"/>
  <c r="M127" i="21"/>
  <c r="P127" i="21"/>
  <c r="O127" i="21"/>
  <c r="U126" i="21"/>
  <c r="K131" i="21"/>
  <c r="U135" i="31" l="1"/>
  <c r="U20" i="31" s="1"/>
  <c r="C33" i="31" s="1"/>
  <c r="U129" i="28"/>
  <c r="L131" i="28"/>
  <c r="S130" i="28"/>
  <c r="M130" i="28"/>
  <c r="T130" i="28"/>
  <c r="N130" i="28"/>
  <c r="P130" i="28"/>
  <c r="O130" i="28"/>
  <c r="K134" i="28"/>
  <c r="S129" i="25"/>
  <c r="U129" i="25" s="1"/>
  <c r="L131" i="26"/>
  <c r="S130" i="26"/>
  <c r="M130" i="26"/>
  <c r="T130" i="26"/>
  <c r="N130" i="26"/>
  <c r="P130" i="26"/>
  <c r="O130" i="26"/>
  <c r="K133" i="26"/>
  <c r="U129" i="26"/>
  <c r="L131" i="25"/>
  <c r="M130" i="25"/>
  <c r="T130" i="25"/>
  <c r="N130" i="25"/>
  <c r="P130" i="25"/>
  <c r="O130" i="25"/>
  <c r="K133" i="25"/>
  <c r="U129" i="24"/>
  <c r="L131" i="24"/>
  <c r="S130" i="24"/>
  <c r="M130" i="24"/>
  <c r="T130" i="24"/>
  <c r="N130" i="24"/>
  <c r="P130" i="24"/>
  <c r="O130" i="24"/>
  <c r="K134" i="24"/>
  <c r="U127" i="23"/>
  <c r="K130" i="23"/>
  <c r="T128" i="23"/>
  <c r="N128" i="23"/>
  <c r="S128" i="23"/>
  <c r="P128" i="23"/>
  <c r="L129" i="23"/>
  <c r="M128" i="23"/>
  <c r="U127" i="22"/>
  <c r="T128" i="22"/>
  <c r="N128" i="22"/>
  <c r="L129" i="22"/>
  <c r="O129" i="22" s="1"/>
  <c r="S128" i="22"/>
  <c r="M128" i="22"/>
  <c r="P128" i="22"/>
  <c r="K130" i="22"/>
  <c r="T128" i="21"/>
  <c r="N128" i="21"/>
  <c r="L129" i="21"/>
  <c r="S128" i="21"/>
  <c r="M128" i="21"/>
  <c r="P128" i="21"/>
  <c r="O128" i="21"/>
  <c r="K132" i="21"/>
  <c r="U127" i="21"/>
  <c r="I49" i="1"/>
  <c r="C34" i="31" l="1"/>
  <c r="K135" i="28"/>
  <c r="P131" i="28"/>
  <c r="L132" i="28"/>
  <c r="S131" i="28"/>
  <c r="M131" i="28"/>
  <c r="T131" i="28"/>
  <c r="N131" i="28"/>
  <c r="O131" i="28"/>
  <c r="U130" i="28"/>
  <c r="S130" i="25"/>
  <c r="U130" i="25" s="1"/>
  <c r="K134" i="26"/>
  <c r="P131" i="26"/>
  <c r="N131" i="26"/>
  <c r="L132" i="26"/>
  <c r="S131" i="26"/>
  <c r="T131" i="26"/>
  <c r="M131" i="26"/>
  <c r="O131" i="26"/>
  <c r="U130" i="26"/>
  <c r="K134" i="25"/>
  <c r="P131" i="25"/>
  <c r="N131" i="25"/>
  <c r="L132" i="25"/>
  <c r="T131" i="25"/>
  <c r="M131" i="25"/>
  <c r="O131" i="25"/>
  <c r="K135" i="24"/>
  <c r="P131" i="24"/>
  <c r="L132" i="24"/>
  <c r="S131" i="24"/>
  <c r="M131" i="24"/>
  <c r="N131" i="24"/>
  <c r="T131" i="24"/>
  <c r="O131" i="24"/>
  <c r="U130" i="24"/>
  <c r="U128" i="23"/>
  <c r="L130" i="23"/>
  <c r="O130" i="23" s="1"/>
  <c r="S129" i="23"/>
  <c r="M129" i="23"/>
  <c r="N129" i="23"/>
  <c r="T129" i="23"/>
  <c r="P129" i="23"/>
  <c r="K131" i="23"/>
  <c r="O129" i="23"/>
  <c r="K131" i="22"/>
  <c r="L130" i="22"/>
  <c r="S129" i="22"/>
  <c r="M129" i="22"/>
  <c r="P129" i="22"/>
  <c r="T129" i="22"/>
  <c r="N129" i="22"/>
  <c r="U128" i="22"/>
  <c r="L130" i="21"/>
  <c r="S129" i="21"/>
  <c r="M129" i="21"/>
  <c r="P129" i="21"/>
  <c r="T129" i="21"/>
  <c r="N129" i="21"/>
  <c r="O129" i="21"/>
  <c r="K133" i="21"/>
  <c r="U128" i="21"/>
  <c r="I51" i="1"/>
  <c r="P132" i="28" l="1"/>
  <c r="S132" i="28"/>
  <c r="N132" i="28"/>
  <c r="T132" i="28"/>
  <c r="L133" i="28"/>
  <c r="M132" i="28"/>
  <c r="O132" i="28"/>
  <c r="U131" i="28"/>
  <c r="L133" i="26"/>
  <c r="P132" i="26"/>
  <c r="S132" i="26"/>
  <c r="T132" i="26"/>
  <c r="M132" i="26"/>
  <c r="N132" i="26"/>
  <c r="O132" i="26"/>
  <c r="K135" i="26"/>
  <c r="U131" i="26"/>
  <c r="S131" i="25"/>
  <c r="U131" i="25" s="1"/>
  <c r="L133" i="25"/>
  <c r="P132" i="25"/>
  <c r="T132" i="25"/>
  <c r="M132" i="25"/>
  <c r="N132" i="25"/>
  <c r="O132" i="25"/>
  <c r="K135" i="25"/>
  <c r="P132" i="24"/>
  <c r="T132" i="24"/>
  <c r="N132" i="24"/>
  <c r="S132" i="24"/>
  <c r="L133" i="24"/>
  <c r="M132" i="24"/>
  <c r="O132" i="24"/>
  <c r="U131" i="24"/>
  <c r="U129" i="23"/>
  <c r="K132" i="23"/>
  <c r="P130" i="23"/>
  <c r="L131" i="23"/>
  <c r="M130" i="23"/>
  <c r="T130" i="23"/>
  <c r="S130" i="23"/>
  <c r="N130" i="23"/>
  <c r="U129" i="22"/>
  <c r="P130" i="22"/>
  <c r="T130" i="22"/>
  <c r="N130" i="22"/>
  <c r="M130" i="22"/>
  <c r="L131" i="22"/>
  <c r="O131" i="22" s="1"/>
  <c r="S130" i="22"/>
  <c r="O130" i="22"/>
  <c r="K132" i="22"/>
  <c r="K134" i="21"/>
  <c r="U129" i="21"/>
  <c r="P130" i="21"/>
  <c r="T130" i="21"/>
  <c r="N130" i="21"/>
  <c r="M130" i="21"/>
  <c r="S130" i="21"/>
  <c r="L131" i="21"/>
  <c r="O130" i="21"/>
  <c r="T133" i="28" l="1"/>
  <c r="N133" i="28"/>
  <c r="P133" i="28"/>
  <c r="L134" i="28"/>
  <c r="M133" i="28"/>
  <c r="S133" i="28"/>
  <c r="O133" i="28"/>
  <c r="U132" i="28"/>
  <c r="T133" i="26"/>
  <c r="N133" i="26"/>
  <c r="S133" i="26"/>
  <c r="M133" i="26"/>
  <c r="L134" i="26"/>
  <c r="P133" i="26"/>
  <c r="O133" i="26"/>
  <c r="S132" i="25"/>
  <c r="U132" i="25" s="1"/>
  <c r="U132" i="26"/>
  <c r="T133" i="25"/>
  <c r="N133" i="25"/>
  <c r="M133" i="25"/>
  <c r="L134" i="25"/>
  <c r="P133" i="25"/>
  <c r="O133" i="25"/>
  <c r="U132" i="24"/>
  <c r="T133" i="24"/>
  <c r="N133" i="24"/>
  <c r="L134" i="24"/>
  <c r="S133" i="24"/>
  <c r="M133" i="24"/>
  <c r="P133" i="24"/>
  <c r="O133" i="24"/>
  <c r="S131" i="23"/>
  <c r="T131" i="23"/>
  <c r="P131" i="23"/>
  <c r="L132" i="23"/>
  <c r="O132" i="23" s="1"/>
  <c r="N131" i="23"/>
  <c r="M131" i="23"/>
  <c r="U130" i="23"/>
  <c r="K133" i="23"/>
  <c r="O131" i="23"/>
  <c r="U130" i="22"/>
  <c r="K133" i="22"/>
  <c r="T131" i="22"/>
  <c r="N131" i="22"/>
  <c r="L132" i="22"/>
  <c r="O132" i="22" s="1"/>
  <c r="S131" i="22"/>
  <c r="M131" i="22"/>
  <c r="P131" i="22"/>
  <c r="T131" i="21"/>
  <c r="N131" i="21"/>
  <c r="L132" i="21"/>
  <c r="S131" i="21"/>
  <c r="M131" i="21"/>
  <c r="P131" i="21"/>
  <c r="O131" i="21"/>
  <c r="U130" i="21"/>
  <c r="K135" i="21"/>
  <c r="U133" i="28" l="1"/>
  <c r="L135" i="28"/>
  <c r="S134" i="28"/>
  <c r="M134" i="28"/>
  <c r="T134" i="28"/>
  <c r="N134" i="28"/>
  <c r="P134" i="28"/>
  <c r="O134" i="28"/>
  <c r="U133" i="26"/>
  <c r="S133" i="25"/>
  <c r="U133" i="25" s="1"/>
  <c r="L135" i="26"/>
  <c r="S134" i="26"/>
  <c r="M134" i="26"/>
  <c r="N134" i="26"/>
  <c r="P134" i="26"/>
  <c r="T134" i="26"/>
  <c r="O134" i="26"/>
  <c r="L135" i="25"/>
  <c r="M134" i="25"/>
  <c r="N134" i="25"/>
  <c r="P134" i="25"/>
  <c r="T134" i="25"/>
  <c r="O134" i="25"/>
  <c r="U133" i="24"/>
  <c r="L135" i="24"/>
  <c r="S134" i="24"/>
  <c r="M134" i="24"/>
  <c r="T134" i="24"/>
  <c r="N134" i="24"/>
  <c r="P134" i="24"/>
  <c r="O134" i="24"/>
  <c r="T132" i="23"/>
  <c r="N132" i="23"/>
  <c r="M132" i="23"/>
  <c r="P132" i="23"/>
  <c r="L133" i="23"/>
  <c r="O133" i="23" s="1"/>
  <c r="S132" i="23"/>
  <c r="U131" i="23"/>
  <c r="U131" i="22"/>
  <c r="K134" i="23"/>
  <c r="T132" i="22"/>
  <c r="N132" i="22"/>
  <c r="L133" i="22"/>
  <c r="O133" i="22" s="1"/>
  <c r="S132" i="22"/>
  <c r="M132" i="22"/>
  <c r="P132" i="22"/>
  <c r="K134" i="22"/>
  <c r="T132" i="21"/>
  <c r="N132" i="21"/>
  <c r="L133" i="21"/>
  <c r="S132" i="21"/>
  <c r="M132" i="21"/>
  <c r="P132" i="21"/>
  <c r="O132" i="21"/>
  <c r="U131" i="21"/>
  <c r="U134" i="26" l="1"/>
  <c r="P135" i="28"/>
  <c r="S135" i="28"/>
  <c r="M135" i="28"/>
  <c r="N135" i="28"/>
  <c r="T135" i="28"/>
  <c r="O135" i="28"/>
  <c r="U134" i="28"/>
  <c r="S134" i="25"/>
  <c r="U134" i="25" s="1"/>
  <c r="P135" i="26"/>
  <c r="S135" i="26"/>
  <c r="T135" i="26"/>
  <c r="M135" i="26"/>
  <c r="N135" i="26"/>
  <c r="O135" i="26"/>
  <c r="P135" i="25"/>
  <c r="T135" i="25"/>
  <c r="M135" i="25"/>
  <c r="N135" i="25"/>
  <c r="O135" i="25"/>
  <c r="P135" i="24"/>
  <c r="S135" i="24"/>
  <c r="M135" i="24"/>
  <c r="N135" i="24"/>
  <c r="T135" i="24"/>
  <c r="O135" i="24"/>
  <c r="U134" i="24"/>
  <c r="K135" i="23"/>
  <c r="L134" i="23"/>
  <c r="S133" i="23"/>
  <c r="M133" i="23"/>
  <c r="N133" i="23"/>
  <c r="T133" i="23"/>
  <c r="P133" i="23"/>
  <c r="U132" i="23"/>
  <c r="K135" i="22"/>
  <c r="L134" i="22"/>
  <c r="S133" i="22"/>
  <c r="M133" i="22"/>
  <c r="P133" i="22"/>
  <c r="T133" i="22"/>
  <c r="N133" i="22"/>
  <c r="U132" i="22"/>
  <c r="L134" i="21"/>
  <c r="S133" i="21"/>
  <c r="M133" i="21"/>
  <c r="P133" i="21"/>
  <c r="T133" i="21"/>
  <c r="N133" i="21"/>
  <c r="O133" i="21"/>
  <c r="U132" i="21"/>
  <c r="U135" i="28" l="1"/>
  <c r="U20" i="28" s="1"/>
  <c r="C33" i="28" s="1"/>
  <c r="S135" i="25"/>
  <c r="U135" i="25" s="1"/>
  <c r="U20" i="25" s="1"/>
  <c r="C33" i="25" s="1"/>
  <c r="U135" i="26"/>
  <c r="U20" i="26" s="1"/>
  <c r="C33" i="26" s="1"/>
  <c r="U135" i="24"/>
  <c r="U20" i="24" s="1"/>
  <c r="C33" i="24" s="1"/>
  <c r="C34" i="24" s="1"/>
  <c r="U133" i="23"/>
  <c r="P134" i="23"/>
  <c r="S134" i="23"/>
  <c r="M134" i="23"/>
  <c r="T134" i="23"/>
  <c r="L135" i="23"/>
  <c r="O135" i="23" s="1"/>
  <c r="N134" i="23"/>
  <c r="O134" i="23"/>
  <c r="U133" i="22"/>
  <c r="P134" i="22"/>
  <c r="T134" i="22"/>
  <c r="N134" i="22"/>
  <c r="L135" i="22"/>
  <c r="O135" i="22" s="1"/>
  <c r="S134" i="22"/>
  <c r="M134" i="22"/>
  <c r="O134" i="22"/>
  <c r="U133" i="21"/>
  <c r="P134" i="21"/>
  <c r="T134" i="21"/>
  <c r="N134" i="21"/>
  <c r="L135" i="21"/>
  <c r="S134" i="21"/>
  <c r="M134" i="21"/>
  <c r="O134" i="21"/>
  <c r="E49" i="1"/>
  <c r="C34" i="28" l="1"/>
  <c r="C34" i="25"/>
  <c r="C34" i="26"/>
  <c r="U134" i="23"/>
  <c r="T135" i="23"/>
  <c r="M135" i="23"/>
  <c r="S135" i="23"/>
  <c r="P135" i="23"/>
  <c r="N135" i="23"/>
  <c r="U134" i="22"/>
  <c r="T135" i="22"/>
  <c r="N135" i="22"/>
  <c r="S135" i="22"/>
  <c r="M135" i="22"/>
  <c r="P135" i="22"/>
  <c r="U134" i="21"/>
  <c r="T135" i="21"/>
  <c r="N135" i="21"/>
  <c r="S135" i="21"/>
  <c r="M135" i="21"/>
  <c r="P135" i="21"/>
  <c r="O135" i="21"/>
  <c r="E51" i="1"/>
  <c r="U135" i="23" l="1"/>
  <c r="U20" i="23" s="1"/>
  <c r="C33" i="23" s="1"/>
  <c r="U135" i="22"/>
  <c r="U20" i="22" s="1"/>
  <c r="C33" i="22" s="1"/>
  <c r="U135" i="21"/>
  <c r="U20" i="21" s="1"/>
  <c r="C33" i="21" s="1"/>
  <c r="C34" i="21" s="1"/>
  <c r="H49" i="1"/>
  <c r="D49" i="1"/>
  <c r="C34" i="23" l="1"/>
  <c r="C34" i="22"/>
  <c r="H51" i="1"/>
  <c r="D51" i="1"/>
  <c r="I52" i="1" l="1"/>
  <c r="I53" i="1"/>
  <c r="K24" i="20"/>
  <c r="K25" i="20" s="1"/>
  <c r="C17" i="20"/>
  <c r="C27" i="20" s="1"/>
  <c r="K24" i="19"/>
  <c r="K25" i="19" s="1"/>
  <c r="C17" i="19"/>
  <c r="C27" i="19" s="1"/>
  <c r="L23" i="20" l="1"/>
  <c r="C29" i="20" s="1"/>
  <c r="C30" i="20" s="1"/>
  <c r="L24" i="20"/>
  <c r="K26" i="20"/>
  <c r="K26" i="19"/>
  <c r="L23" i="19"/>
  <c r="C29" i="19" s="1"/>
  <c r="K24" i="16"/>
  <c r="K25" i="16" s="1"/>
  <c r="K26" i="16" s="1"/>
  <c r="C17" i="16"/>
  <c r="C27" i="16" s="1"/>
  <c r="G46" i="1"/>
  <c r="C30" i="19" l="1"/>
  <c r="C28" i="20"/>
  <c r="T24" i="20" s="1"/>
  <c r="L23" i="16"/>
  <c r="C29" i="16" s="1"/>
  <c r="L24" i="19"/>
  <c r="C28" i="19" s="1"/>
  <c r="K27" i="20"/>
  <c r="N24" i="20"/>
  <c r="P24" i="20"/>
  <c r="R24" i="20" s="1"/>
  <c r="Q24" i="20" s="1"/>
  <c r="L25" i="20"/>
  <c r="K27" i="19"/>
  <c r="L24" i="16"/>
  <c r="K27" i="16"/>
  <c r="G48" i="1"/>
  <c r="C30" i="16" l="1"/>
  <c r="C28" i="16"/>
  <c r="N24" i="16"/>
  <c r="P24" i="19"/>
  <c r="R24" i="19" s="1"/>
  <c r="Q24" i="19" s="1"/>
  <c r="O24" i="19" s="1"/>
  <c r="T24" i="19"/>
  <c r="L25" i="19"/>
  <c r="N25" i="19" s="1"/>
  <c r="M24" i="19"/>
  <c r="N24" i="19"/>
  <c r="O24" i="20"/>
  <c r="M24" i="20"/>
  <c r="S24" i="20" s="1"/>
  <c r="U24" i="20" s="1"/>
  <c r="K28" i="20"/>
  <c r="L26" i="20"/>
  <c r="M25" i="20"/>
  <c r="N25" i="20"/>
  <c r="T25" i="20"/>
  <c r="P25" i="20"/>
  <c r="R25" i="20" s="1"/>
  <c r="Q25" i="20" s="1"/>
  <c r="O25" i="20" s="1"/>
  <c r="K28" i="19"/>
  <c r="L25" i="16"/>
  <c r="P25" i="16" s="1"/>
  <c r="M24" i="16"/>
  <c r="P24" i="16"/>
  <c r="R24" i="16" s="1"/>
  <c r="Q24" i="16" s="1"/>
  <c r="O24" i="16" s="1"/>
  <c r="K28" i="16"/>
  <c r="G50" i="1"/>
  <c r="G47" i="1"/>
  <c r="T24" i="16" l="1"/>
  <c r="S24" i="16"/>
  <c r="S24" i="19"/>
  <c r="U24" i="19" s="1"/>
  <c r="L26" i="19"/>
  <c r="N26" i="19" s="1"/>
  <c r="M25" i="19"/>
  <c r="S25" i="19" s="1"/>
  <c r="T25" i="19"/>
  <c r="P25" i="19"/>
  <c r="R25" i="19" s="1"/>
  <c r="Q25" i="19" s="1"/>
  <c r="O25" i="19" s="1"/>
  <c r="S25" i="20"/>
  <c r="U25" i="20" s="1"/>
  <c r="M26" i="20"/>
  <c r="L27" i="20"/>
  <c r="P26" i="20"/>
  <c r="R26" i="20" s="1"/>
  <c r="Q26" i="20" s="1"/>
  <c r="O26" i="20" s="1"/>
  <c r="T26" i="20"/>
  <c r="N26" i="20"/>
  <c r="K29" i="20"/>
  <c r="K29" i="19"/>
  <c r="R25" i="16"/>
  <c r="Q25" i="16" s="1"/>
  <c r="O25" i="16" s="1"/>
  <c r="L26" i="16"/>
  <c r="L27" i="16" s="1"/>
  <c r="N25" i="16"/>
  <c r="T25" i="16"/>
  <c r="M25" i="16"/>
  <c r="K29" i="16"/>
  <c r="U24" i="16" l="1"/>
  <c r="S26" i="20"/>
  <c r="U26" i="20" s="1"/>
  <c r="L27" i="19"/>
  <c r="L28" i="19" s="1"/>
  <c r="T26" i="19"/>
  <c r="M26" i="19"/>
  <c r="S26" i="19" s="1"/>
  <c r="P26" i="19"/>
  <c r="R26" i="19" s="1"/>
  <c r="Q26" i="19" s="1"/>
  <c r="O26" i="19" s="1"/>
  <c r="U25" i="19"/>
  <c r="N27" i="20"/>
  <c r="M27" i="20"/>
  <c r="T27" i="20"/>
  <c r="S27" i="20"/>
  <c r="L28" i="20"/>
  <c r="P27" i="20"/>
  <c r="R27" i="20" s="1"/>
  <c r="Q27" i="20" s="1"/>
  <c r="O27" i="20" s="1"/>
  <c r="K30" i="20"/>
  <c r="K30" i="19"/>
  <c r="S25" i="16"/>
  <c r="U25" i="16" s="1"/>
  <c r="P26" i="16"/>
  <c r="R26" i="16" s="1"/>
  <c r="Q26" i="16" s="1"/>
  <c r="O26" i="16" s="1"/>
  <c r="T26" i="16"/>
  <c r="N26" i="16"/>
  <c r="M26" i="16"/>
  <c r="M27" i="16"/>
  <c r="L28" i="16"/>
  <c r="P27" i="16"/>
  <c r="T27" i="16"/>
  <c r="N27" i="16"/>
  <c r="K30" i="16"/>
  <c r="N27" i="19" l="1"/>
  <c r="T27" i="19"/>
  <c r="M27" i="19"/>
  <c r="P27" i="19"/>
  <c r="R27" i="19" s="1"/>
  <c r="Q27" i="19" s="1"/>
  <c r="O27" i="19" s="1"/>
  <c r="U26" i="19"/>
  <c r="U27" i="20"/>
  <c r="K31" i="20"/>
  <c r="N28" i="20"/>
  <c r="M28" i="20"/>
  <c r="S28" i="20"/>
  <c r="L29" i="20"/>
  <c r="P28" i="20"/>
  <c r="R28" i="20" s="1"/>
  <c r="Q28" i="20" s="1"/>
  <c r="O28" i="20" s="1"/>
  <c r="T28" i="20"/>
  <c r="S27" i="16"/>
  <c r="U27" i="16" s="1"/>
  <c r="K31" i="19"/>
  <c r="N28" i="19"/>
  <c r="M28" i="19"/>
  <c r="T28" i="19"/>
  <c r="P28" i="19"/>
  <c r="L29" i="19"/>
  <c r="R27" i="16"/>
  <c r="Q27" i="16" s="1"/>
  <c r="O27" i="16" s="1"/>
  <c r="S26" i="16"/>
  <c r="U26" i="16" s="1"/>
  <c r="K31" i="16"/>
  <c r="M28" i="16"/>
  <c r="L29" i="16"/>
  <c r="P28" i="16"/>
  <c r="T28" i="16"/>
  <c r="N28" i="16"/>
  <c r="C8" i="1"/>
  <c r="C7" i="1"/>
  <c r="D36" i="1" s="1"/>
  <c r="C6" i="1"/>
  <c r="I54" i="1" l="1"/>
  <c r="I55" i="1" s="1"/>
  <c r="S27" i="19"/>
  <c r="U27" i="19" s="1"/>
  <c r="S28" i="19"/>
  <c r="U28" i="19" s="1"/>
  <c r="R28" i="19"/>
  <c r="Q28" i="19" s="1"/>
  <c r="O28" i="19" s="1"/>
  <c r="N29" i="20"/>
  <c r="M29" i="20"/>
  <c r="T29" i="20"/>
  <c r="S29" i="20"/>
  <c r="L30" i="20"/>
  <c r="P29" i="20"/>
  <c r="R29" i="20" s="1"/>
  <c r="Q29" i="20" s="1"/>
  <c r="O29" i="20" s="1"/>
  <c r="K32" i="20"/>
  <c r="U28" i="20"/>
  <c r="K32" i="19"/>
  <c r="N29" i="19"/>
  <c r="M29" i="19"/>
  <c r="L30" i="19"/>
  <c r="P29" i="19"/>
  <c r="T29" i="19"/>
  <c r="R28" i="16"/>
  <c r="Q28" i="16" s="1"/>
  <c r="O28" i="16" s="1"/>
  <c r="S28" i="16"/>
  <c r="U28" i="16" s="1"/>
  <c r="M29" i="16"/>
  <c r="T29" i="16"/>
  <c r="P29" i="16"/>
  <c r="L30" i="16"/>
  <c r="N29" i="16"/>
  <c r="K32" i="16"/>
  <c r="K24" i="10"/>
  <c r="K25" i="10" s="1"/>
  <c r="C17" i="10"/>
  <c r="C27" i="10" s="1"/>
  <c r="K24" i="7"/>
  <c r="K25" i="7" s="1"/>
  <c r="K26" i="7" s="1"/>
  <c r="C17" i="7"/>
  <c r="C27" i="7" s="1"/>
  <c r="K24" i="5"/>
  <c r="C17" i="5"/>
  <c r="C27" i="5" s="1"/>
  <c r="D19" i="1"/>
  <c r="F43" i="1"/>
  <c r="D15" i="1"/>
  <c r="D43" i="1"/>
  <c r="H46" i="1"/>
  <c r="E43" i="1"/>
  <c r="R29" i="16" l="1"/>
  <c r="Q29" i="16" s="1"/>
  <c r="O29" i="16" s="1"/>
  <c r="S29" i="16"/>
  <c r="U29" i="16" s="1"/>
  <c r="L23" i="5"/>
  <c r="C29" i="5" s="1"/>
  <c r="L23" i="7"/>
  <c r="C29" i="7" s="1"/>
  <c r="L23" i="10"/>
  <c r="C29" i="10" s="1"/>
  <c r="C30" i="10" s="1"/>
  <c r="R29" i="19"/>
  <c r="Q29" i="19" s="1"/>
  <c r="O29" i="19" s="1"/>
  <c r="S29" i="19"/>
  <c r="U29" i="19" s="1"/>
  <c r="U29" i="20"/>
  <c r="K33" i="20"/>
  <c r="N30" i="20"/>
  <c r="M30" i="20"/>
  <c r="S30" i="20"/>
  <c r="L31" i="20"/>
  <c r="P30" i="20"/>
  <c r="R30" i="20" s="1"/>
  <c r="Q30" i="20" s="1"/>
  <c r="O30" i="20" s="1"/>
  <c r="T30" i="20"/>
  <c r="N30" i="19"/>
  <c r="M30" i="19"/>
  <c r="T30" i="19"/>
  <c r="L31" i="19"/>
  <c r="P30" i="19"/>
  <c r="K33" i="19"/>
  <c r="K33" i="16"/>
  <c r="M30" i="16"/>
  <c r="L31" i="16"/>
  <c r="P30" i="16"/>
  <c r="T30" i="16"/>
  <c r="N30" i="16"/>
  <c r="L24" i="10"/>
  <c r="K26" i="10"/>
  <c r="K27" i="7"/>
  <c r="K25" i="5"/>
  <c r="D42" i="1"/>
  <c r="F42" i="1"/>
  <c r="D14" i="1"/>
  <c r="E42" i="1"/>
  <c r="F41" i="1"/>
  <c r="E41" i="1"/>
  <c r="H48" i="1"/>
  <c r="D23" i="1"/>
  <c r="D27" i="1" l="1"/>
  <c r="D33" i="1" s="1"/>
  <c r="D35" i="1" s="1"/>
  <c r="C30" i="7"/>
  <c r="C30" i="5"/>
  <c r="C28" i="10"/>
  <c r="R30" i="16"/>
  <c r="Q30" i="16" s="1"/>
  <c r="O30" i="16" s="1"/>
  <c r="R30" i="19"/>
  <c r="Q30" i="19" s="1"/>
  <c r="O30" i="19" s="1"/>
  <c r="S30" i="19"/>
  <c r="U30" i="19" s="1"/>
  <c r="U30" i="20"/>
  <c r="N31" i="20"/>
  <c r="M31" i="20"/>
  <c r="L32" i="20"/>
  <c r="T31" i="20"/>
  <c r="S31" i="20"/>
  <c r="P31" i="20"/>
  <c r="R31" i="20" s="1"/>
  <c r="Q31" i="20" s="1"/>
  <c r="O31" i="20" s="1"/>
  <c r="K34" i="20"/>
  <c r="K34" i="19"/>
  <c r="N31" i="19"/>
  <c r="M31" i="19"/>
  <c r="P31" i="19"/>
  <c r="L32" i="19"/>
  <c r="T31" i="19"/>
  <c r="S30" i="16"/>
  <c r="U30" i="16" s="1"/>
  <c r="M31" i="16"/>
  <c r="P31" i="16"/>
  <c r="T31" i="16"/>
  <c r="L32" i="16"/>
  <c r="N31" i="16"/>
  <c r="K34" i="16"/>
  <c r="L24" i="7"/>
  <c r="C28" i="7" s="1"/>
  <c r="N24" i="10"/>
  <c r="P24" i="10"/>
  <c r="R24" i="10" s="1"/>
  <c r="Q24" i="10" s="1"/>
  <c r="L25" i="10"/>
  <c r="K27" i="10"/>
  <c r="L24" i="5"/>
  <c r="C28" i="5" s="1"/>
  <c r="K28" i="7"/>
  <c r="K26" i="5"/>
  <c r="H47" i="1"/>
  <c r="E46" i="1"/>
  <c r="F50" i="1"/>
  <c r="F46" i="1"/>
  <c r="R31" i="16" l="1"/>
  <c r="Q31" i="16" s="1"/>
  <c r="O31" i="16" s="1"/>
  <c r="R31" i="19"/>
  <c r="Q31" i="19" s="1"/>
  <c r="O31" i="19" s="1"/>
  <c r="L25" i="7"/>
  <c r="L26" i="7" s="1"/>
  <c r="N26" i="7" s="1"/>
  <c r="M24" i="10"/>
  <c r="S24" i="10" s="1"/>
  <c r="S31" i="19"/>
  <c r="U31" i="19" s="1"/>
  <c r="K35" i="20"/>
  <c r="U31" i="20"/>
  <c r="S32" i="20"/>
  <c r="N32" i="20"/>
  <c r="T32" i="20"/>
  <c r="L33" i="20"/>
  <c r="P32" i="20"/>
  <c r="R32" i="20" s="1"/>
  <c r="Q32" i="20" s="1"/>
  <c r="O32" i="20" s="1"/>
  <c r="M32" i="20"/>
  <c r="N32" i="19"/>
  <c r="L33" i="19"/>
  <c r="P32" i="19"/>
  <c r="M32" i="19"/>
  <c r="T32" i="19"/>
  <c r="K35" i="19"/>
  <c r="S31" i="16"/>
  <c r="U31" i="16" s="1"/>
  <c r="N32" i="16"/>
  <c r="M32" i="16"/>
  <c r="P32" i="16"/>
  <c r="T32" i="16"/>
  <c r="L33" i="16"/>
  <c r="K35" i="16"/>
  <c r="O24" i="10"/>
  <c r="T24" i="10"/>
  <c r="P24" i="7"/>
  <c r="R24" i="7" s="1"/>
  <c r="Q24" i="7" s="1"/>
  <c r="O24" i="7" s="1"/>
  <c r="N24" i="7"/>
  <c r="N25" i="10"/>
  <c r="L26" i="10"/>
  <c r="P25" i="10"/>
  <c r="R25" i="10" s="1"/>
  <c r="Q25" i="10" s="1"/>
  <c r="O25" i="10" s="1"/>
  <c r="M25" i="10"/>
  <c r="T25" i="10"/>
  <c r="K28" i="10"/>
  <c r="N24" i="5"/>
  <c r="L25" i="5"/>
  <c r="P24" i="5"/>
  <c r="R24" i="5" s="1"/>
  <c r="Q24" i="5" s="1"/>
  <c r="O24" i="5" s="1"/>
  <c r="M24" i="5"/>
  <c r="M24" i="7"/>
  <c r="K29" i="7"/>
  <c r="K27" i="5"/>
  <c r="D20" i="1"/>
  <c r="F48" i="1"/>
  <c r="D21" i="1"/>
  <c r="E47" i="1"/>
  <c r="F47" i="1"/>
  <c r="E48" i="1"/>
  <c r="R32" i="16" l="1"/>
  <c r="Q32" i="16" s="1"/>
  <c r="O32" i="16" s="1"/>
  <c r="M26" i="7"/>
  <c r="S26" i="7" s="1"/>
  <c r="P26" i="7"/>
  <c r="P25" i="7"/>
  <c r="R25" i="7" s="1"/>
  <c r="Q25" i="7" s="1"/>
  <c r="O25" i="7" s="1"/>
  <c r="L27" i="7"/>
  <c r="M27" i="7" s="1"/>
  <c r="M25" i="7"/>
  <c r="N25" i="7"/>
  <c r="R32" i="19"/>
  <c r="Q32" i="19" s="1"/>
  <c r="O32" i="19" s="1"/>
  <c r="S32" i="19"/>
  <c r="U32" i="19" s="1"/>
  <c r="U32" i="20"/>
  <c r="K36" i="20"/>
  <c r="S33" i="20"/>
  <c r="N33" i="20"/>
  <c r="L34" i="20"/>
  <c r="P33" i="20"/>
  <c r="R33" i="20" s="1"/>
  <c r="Q33" i="20" s="1"/>
  <c r="O33" i="20" s="1"/>
  <c r="M33" i="20"/>
  <c r="T33" i="20"/>
  <c r="N33" i="19"/>
  <c r="T33" i="19"/>
  <c r="L34" i="19"/>
  <c r="P33" i="19"/>
  <c r="M33" i="19"/>
  <c r="K36" i="19"/>
  <c r="S32" i="16"/>
  <c r="U32" i="16" s="1"/>
  <c r="N33" i="16"/>
  <c r="M33" i="16"/>
  <c r="T33" i="16"/>
  <c r="L34" i="16"/>
  <c r="P33" i="16"/>
  <c r="K36" i="16"/>
  <c r="T24" i="5"/>
  <c r="U24" i="10"/>
  <c r="T24" i="7"/>
  <c r="T25" i="7"/>
  <c r="S24" i="7"/>
  <c r="T26" i="7"/>
  <c r="S25" i="10"/>
  <c r="U25" i="10" s="1"/>
  <c r="T26" i="10"/>
  <c r="L27" i="10"/>
  <c r="M26" i="10"/>
  <c r="N26" i="10"/>
  <c r="P26" i="10"/>
  <c r="R26" i="10" s="1"/>
  <c r="Q26" i="10" s="1"/>
  <c r="O26" i="10" s="1"/>
  <c r="K29" i="10"/>
  <c r="N25" i="5"/>
  <c r="P25" i="5"/>
  <c r="R25" i="5" s="1"/>
  <c r="Q25" i="5" s="1"/>
  <c r="O25" i="5" s="1"/>
  <c r="T25" i="5"/>
  <c r="L26" i="5"/>
  <c r="M25" i="5"/>
  <c r="S24" i="5"/>
  <c r="K30" i="7"/>
  <c r="K28" i="5"/>
  <c r="R33" i="16" l="1"/>
  <c r="Q33" i="16" s="1"/>
  <c r="O33" i="16" s="1"/>
  <c r="S33" i="19"/>
  <c r="U33" i="19" s="1"/>
  <c r="P27" i="7"/>
  <c r="T27" i="7"/>
  <c r="L28" i="7"/>
  <c r="P28" i="7" s="1"/>
  <c r="N27" i="7"/>
  <c r="S27" i="7" s="1"/>
  <c r="S25" i="7"/>
  <c r="U25" i="7" s="1"/>
  <c r="R33" i="19"/>
  <c r="Q33" i="19" s="1"/>
  <c r="O33" i="19" s="1"/>
  <c r="K37" i="20"/>
  <c r="L35" i="20"/>
  <c r="S34" i="20"/>
  <c r="N34" i="20"/>
  <c r="T34" i="20"/>
  <c r="P34" i="20"/>
  <c r="R34" i="20" s="1"/>
  <c r="Q34" i="20" s="1"/>
  <c r="O34" i="20" s="1"/>
  <c r="M34" i="20"/>
  <c r="U33" i="20"/>
  <c r="L35" i="19"/>
  <c r="N34" i="19"/>
  <c r="P34" i="19"/>
  <c r="M34" i="19"/>
  <c r="T34" i="19"/>
  <c r="K37" i="19"/>
  <c r="S33" i="16"/>
  <c r="U33" i="16" s="1"/>
  <c r="K37" i="16"/>
  <c r="N34" i="16"/>
  <c r="M34" i="16"/>
  <c r="L35" i="16"/>
  <c r="P34" i="16"/>
  <c r="T34" i="16"/>
  <c r="R26" i="7"/>
  <c r="Q26" i="7" s="1"/>
  <c r="O26" i="7" s="1"/>
  <c r="U24" i="7"/>
  <c r="U24" i="5"/>
  <c r="S26" i="10"/>
  <c r="U26" i="10" s="1"/>
  <c r="U26" i="7"/>
  <c r="K30" i="10"/>
  <c r="N27" i="10"/>
  <c r="L28" i="10"/>
  <c r="P27" i="10"/>
  <c r="R27" i="10" s="1"/>
  <c r="Q27" i="10" s="1"/>
  <c r="O27" i="10" s="1"/>
  <c r="M27" i="10"/>
  <c r="T27" i="10"/>
  <c r="N26" i="5"/>
  <c r="M26" i="5"/>
  <c r="T26" i="5"/>
  <c r="P26" i="5"/>
  <c r="R26" i="5" s="1"/>
  <c r="Q26" i="5" s="1"/>
  <c r="O26" i="5" s="1"/>
  <c r="L27" i="5"/>
  <c r="S25" i="5"/>
  <c r="U25" i="5" s="1"/>
  <c r="K31" i="7"/>
  <c r="K29" i="5"/>
  <c r="C33" i="1" l="1"/>
  <c r="C35" i="1"/>
  <c r="R34" i="16"/>
  <c r="Q34" i="16" s="1"/>
  <c r="O34" i="16" s="1"/>
  <c r="U27" i="7"/>
  <c r="M28" i="7"/>
  <c r="T28" i="7"/>
  <c r="N28" i="7"/>
  <c r="L29" i="7"/>
  <c r="T29" i="7" s="1"/>
  <c r="R34" i="19"/>
  <c r="Q34" i="19" s="1"/>
  <c r="O34" i="19" s="1"/>
  <c r="S34" i="19"/>
  <c r="U34" i="19" s="1"/>
  <c r="T35" i="20"/>
  <c r="P35" i="20"/>
  <c r="R35" i="20" s="1"/>
  <c r="Q35" i="20" s="1"/>
  <c r="O35" i="20" s="1"/>
  <c r="L36" i="20"/>
  <c r="S35" i="20"/>
  <c r="N35" i="20"/>
  <c r="M35" i="20"/>
  <c r="U34" i="20"/>
  <c r="K38" i="20"/>
  <c r="K38" i="19"/>
  <c r="T35" i="19"/>
  <c r="P35" i="19"/>
  <c r="L36" i="19"/>
  <c r="M35" i="19"/>
  <c r="N35" i="19"/>
  <c r="S34" i="16"/>
  <c r="U34" i="16" s="1"/>
  <c r="K38" i="16"/>
  <c r="L36" i="16"/>
  <c r="N35" i="16"/>
  <c r="T35" i="16"/>
  <c r="P35" i="16"/>
  <c r="M35" i="16"/>
  <c r="R27" i="7"/>
  <c r="Q27" i="7" s="1"/>
  <c r="O27" i="7" s="1"/>
  <c r="S27" i="10"/>
  <c r="U27" i="10" s="1"/>
  <c r="T28" i="10"/>
  <c r="L29" i="10"/>
  <c r="P28" i="10"/>
  <c r="R28" i="10" s="1"/>
  <c r="Q28" i="10" s="1"/>
  <c r="O28" i="10" s="1"/>
  <c r="M28" i="10"/>
  <c r="N28" i="10"/>
  <c r="K31" i="10"/>
  <c r="S26" i="5"/>
  <c r="U26" i="5" s="1"/>
  <c r="N27" i="5"/>
  <c r="P27" i="5"/>
  <c r="R27" i="5" s="1"/>
  <c r="Q27" i="5" s="1"/>
  <c r="O27" i="5" s="1"/>
  <c r="T27" i="5"/>
  <c r="L28" i="5"/>
  <c r="M27" i="5"/>
  <c r="K32" i="7"/>
  <c r="K30" i="5"/>
  <c r="S28" i="10" l="1"/>
  <c r="U28" i="10" s="1"/>
  <c r="R35" i="16"/>
  <c r="Q35" i="16" s="1"/>
  <c r="O35" i="16" s="1"/>
  <c r="L30" i="7"/>
  <c r="T30" i="7" s="1"/>
  <c r="P29" i="7"/>
  <c r="N29" i="7"/>
  <c r="M29" i="7"/>
  <c r="R35" i="19"/>
  <c r="Q35" i="19" s="1"/>
  <c r="O35" i="19" s="1"/>
  <c r="S28" i="7"/>
  <c r="U28" i="7" s="1"/>
  <c r="S35" i="19"/>
  <c r="U35" i="19" s="1"/>
  <c r="M36" i="20"/>
  <c r="T36" i="20"/>
  <c r="P36" i="20"/>
  <c r="R36" i="20" s="1"/>
  <c r="Q36" i="20" s="1"/>
  <c r="O36" i="20" s="1"/>
  <c r="N36" i="20"/>
  <c r="S36" i="20"/>
  <c r="L37" i="20"/>
  <c r="K39" i="20"/>
  <c r="U35" i="20"/>
  <c r="M36" i="19"/>
  <c r="T36" i="19"/>
  <c r="P36" i="19"/>
  <c r="L37" i="19"/>
  <c r="N36" i="19"/>
  <c r="K39" i="19"/>
  <c r="S35" i="16"/>
  <c r="U35" i="16" s="1"/>
  <c r="T36" i="16"/>
  <c r="P36" i="16"/>
  <c r="L37" i="16"/>
  <c r="M36" i="16"/>
  <c r="N36" i="16"/>
  <c r="K39" i="16"/>
  <c r="R28" i="7"/>
  <c r="Q28" i="7" s="1"/>
  <c r="O28" i="7" s="1"/>
  <c r="K32" i="10"/>
  <c r="N29" i="10"/>
  <c r="L30" i="10"/>
  <c r="P29" i="10"/>
  <c r="R29" i="10" s="1"/>
  <c r="Q29" i="10" s="1"/>
  <c r="O29" i="10" s="1"/>
  <c r="S29" i="10"/>
  <c r="M29" i="10"/>
  <c r="T29" i="10"/>
  <c r="S27" i="5"/>
  <c r="U27" i="5" s="1"/>
  <c r="M28" i="5"/>
  <c r="P28" i="5"/>
  <c r="R28" i="5" s="1"/>
  <c r="Q28" i="5" s="1"/>
  <c r="O28" i="5" s="1"/>
  <c r="L29" i="5"/>
  <c r="N28" i="5"/>
  <c r="T28" i="5"/>
  <c r="K33" i="7"/>
  <c r="K31" i="5"/>
  <c r="R36" i="19" l="1"/>
  <c r="Q36" i="19" s="1"/>
  <c r="O36" i="19" s="1"/>
  <c r="R36" i="16"/>
  <c r="Q36" i="16" s="1"/>
  <c r="O36" i="16" s="1"/>
  <c r="N30" i="7"/>
  <c r="P30" i="7"/>
  <c r="S29" i="7"/>
  <c r="U29" i="7" s="1"/>
  <c r="M30" i="7"/>
  <c r="L31" i="7"/>
  <c r="M31" i="7" s="1"/>
  <c r="S36" i="19"/>
  <c r="U36" i="19" s="1"/>
  <c r="N37" i="20"/>
  <c r="M37" i="20"/>
  <c r="S37" i="20"/>
  <c r="P37" i="20"/>
  <c r="R37" i="20" s="1"/>
  <c r="Q37" i="20" s="1"/>
  <c r="O37" i="20" s="1"/>
  <c r="L38" i="20"/>
  <c r="T37" i="20"/>
  <c r="U36" i="20"/>
  <c r="K40" i="20"/>
  <c r="N37" i="19"/>
  <c r="M37" i="19"/>
  <c r="L38" i="19"/>
  <c r="T37" i="19"/>
  <c r="P37" i="19"/>
  <c r="K40" i="19"/>
  <c r="S36" i="16"/>
  <c r="U36" i="16" s="1"/>
  <c r="K40" i="16"/>
  <c r="M37" i="16"/>
  <c r="T37" i="16"/>
  <c r="P37" i="16"/>
  <c r="N37" i="16"/>
  <c r="L38" i="16"/>
  <c r="R29" i="7"/>
  <c r="Q29" i="7" s="1"/>
  <c r="O29" i="7" s="1"/>
  <c r="U29" i="10"/>
  <c r="S30" i="10"/>
  <c r="T30" i="10"/>
  <c r="P30" i="10"/>
  <c r="R30" i="10" s="1"/>
  <c r="Q30" i="10" s="1"/>
  <c r="O30" i="10" s="1"/>
  <c r="M30" i="10"/>
  <c r="N30" i="10"/>
  <c r="L31" i="10"/>
  <c r="K33" i="10"/>
  <c r="S28" i="5"/>
  <c r="U28" i="5" s="1"/>
  <c r="M29" i="5"/>
  <c r="L30" i="5"/>
  <c r="T29" i="5"/>
  <c r="N29" i="5"/>
  <c r="P29" i="5"/>
  <c r="R29" i="5" s="1"/>
  <c r="Q29" i="5" s="1"/>
  <c r="O29" i="5" s="1"/>
  <c r="K34" i="7"/>
  <c r="K32" i="5"/>
  <c r="R37" i="19" l="1"/>
  <c r="Q37" i="19" s="1"/>
  <c r="O37" i="19" s="1"/>
  <c r="R37" i="16"/>
  <c r="Q37" i="16" s="1"/>
  <c r="O37" i="16" s="1"/>
  <c r="S30" i="7"/>
  <c r="U30" i="7" s="1"/>
  <c r="P31" i="7"/>
  <c r="N31" i="7"/>
  <c r="S31" i="7" s="1"/>
  <c r="L32" i="7"/>
  <c r="T32" i="7" s="1"/>
  <c r="T31" i="7"/>
  <c r="S37" i="19"/>
  <c r="U37" i="19" s="1"/>
  <c r="U37" i="20"/>
  <c r="K41" i="20"/>
  <c r="L39" i="20"/>
  <c r="S38" i="20"/>
  <c r="N38" i="20"/>
  <c r="P38" i="20"/>
  <c r="R38" i="20" s="1"/>
  <c r="Q38" i="20" s="1"/>
  <c r="O38" i="20" s="1"/>
  <c r="M38" i="20"/>
  <c r="T38" i="20"/>
  <c r="L39" i="19"/>
  <c r="N38" i="19"/>
  <c r="T38" i="19"/>
  <c r="P38" i="19"/>
  <c r="M38" i="19"/>
  <c r="K41" i="19"/>
  <c r="S37" i="16"/>
  <c r="U37" i="16" s="1"/>
  <c r="N38" i="16"/>
  <c r="M38" i="16"/>
  <c r="T38" i="16"/>
  <c r="P38" i="16"/>
  <c r="L39" i="16"/>
  <c r="K41" i="16"/>
  <c r="R30" i="7"/>
  <c r="Q30" i="7" s="1"/>
  <c r="O30" i="7" s="1"/>
  <c r="N31" i="10"/>
  <c r="L32" i="10"/>
  <c r="P31" i="10"/>
  <c r="R31" i="10" s="1"/>
  <c r="Q31" i="10" s="1"/>
  <c r="O31" i="10" s="1"/>
  <c r="S31" i="10"/>
  <c r="M31" i="10"/>
  <c r="T31" i="10"/>
  <c r="K34" i="10"/>
  <c r="U30" i="10"/>
  <c r="S29" i="5"/>
  <c r="U29" i="5" s="1"/>
  <c r="N30" i="5"/>
  <c r="T30" i="5"/>
  <c r="M30" i="5"/>
  <c r="L31" i="5"/>
  <c r="P30" i="5"/>
  <c r="R30" i="5" s="1"/>
  <c r="Q30" i="5" s="1"/>
  <c r="O30" i="5" s="1"/>
  <c r="K35" i="7"/>
  <c r="K33" i="5"/>
  <c r="R38" i="19" l="1"/>
  <c r="Q38" i="19" s="1"/>
  <c r="O38" i="19" s="1"/>
  <c r="R38" i="16"/>
  <c r="Q38" i="16" s="1"/>
  <c r="O38" i="16" s="1"/>
  <c r="U31" i="7"/>
  <c r="L33" i="7"/>
  <c r="N33" i="7" s="1"/>
  <c r="N32" i="7"/>
  <c r="M32" i="7"/>
  <c r="P32" i="7"/>
  <c r="S38" i="19"/>
  <c r="U38" i="19" s="1"/>
  <c r="U38" i="20"/>
  <c r="T39" i="20"/>
  <c r="P39" i="20"/>
  <c r="R39" i="20" s="1"/>
  <c r="Q39" i="20" s="1"/>
  <c r="O39" i="20" s="1"/>
  <c r="L40" i="20"/>
  <c r="S39" i="20"/>
  <c r="M39" i="20"/>
  <c r="N39" i="20"/>
  <c r="K42" i="20"/>
  <c r="T39" i="19"/>
  <c r="P39" i="19"/>
  <c r="L40" i="19"/>
  <c r="N39" i="19"/>
  <c r="M39" i="19"/>
  <c r="K42" i="19"/>
  <c r="S38" i="16"/>
  <c r="U38" i="16" s="1"/>
  <c r="L40" i="16"/>
  <c r="N39" i="16"/>
  <c r="P39" i="16"/>
  <c r="T39" i="16"/>
  <c r="M39" i="16"/>
  <c r="K42" i="16"/>
  <c r="R31" i="7"/>
  <c r="Q31" i="7" s="1"/>
  <c r="O31" i="7" s="1"/>
  <c r="U31" i="10"/>
  <c r="S32" i="10"/>
  <c r="T32" i="10"/>
  <c r="M32" i="10"/>
  <c r="L33" i="10"/>
  <c r="P32" i="10"/>
  <c r="R32" i="10" s="1"/>
  <c r="Q32" i="10" s="1"/>
  <c r="O32" i="10" s="1"/>
  <c r="N32" i="10"/>
  <c r="K35" i="10"/>
  <c r="S30" i="5"/>
  <c r="U30" i="5" s="1"/>
  <c r="N31" i="5"/>
  <c r="L32" i="5"/>
  <c r="P31" i="5"/>
  <c r="R31" i="5" s="1"/>
  <c r="Q31" i="5" s="1"/>
  <c r="O31" i="5" s="1"/>
  <c r="M31" i="5"/>
  <c r="T31" i="5"/>
  <c r="K36" i="7"/>
  <c r="K34" i="5"/>
  <c r="R39" i="19" l="1"/>
  <c r="Q39" i="19" s="1"/>
  <c r="O39" i="19" s="1"/>
  <c r="R39" i="16"/>
  <c r="Q39" i="16" s="1"/>
  <c r="O39" i="16" s="1"/>
  <c r="S32" i="7"/>
  <c r="U32" i="7" s="1"/>
  <c r="L34" i="7"/>
  <c r="L35" i="7" s="1"/>
  <c r="P33" i="7"/>
  <c r="T33" i="7"/>
  <c r="M33" i="7"/>
  <c r="S33" i="7" s="1"/>
  <c r="S39" i="19"/>
  <c r="U39" i="19" s="1"/>
  <c r="M40" i="20"/>
  <c r="T40" i="20"/>
  <c r="P40" i="20"/>
  <c r="R40" i="20" s="1"/>
  <c r="Q40" i="20" s="1"/>
  <c r="O40" i="20" s="1"/>
  <c r="L41" i="20"/>
  <c r="N40" i="20"/>
  <c r="S40" i="20"/>
  <c r="K43" i="20"/>
  <c r="U39" i="20"/>
  <c r="K43" i="19"/>
  <c r="M40" i="19"/>
  <c r="T40" i="19"/>
  <c r="P40" i="19"/>
  <c r="N40" i="19"/>
  <c r="L41" i="19"/>
  <c r="S39" i="16"/>
  <c r="U39" i="16" s="1"/>
  <c r="K43" i="16"/>
  <c r="T40" i="16"/>
  <c r="P40" i="16"/>
  <c r="L41" i="16"/>
  <c r="M40" i="16"/>
  <c r="N40" i="16"/>
  <c r="R32" i="7"/>
  <c r="Q32" i="7" s="1"/>
  <c r="O32" i="7" s="1"/>
  <c r="K36" i="10"/>
  <c r="L34" i="10"/>
  <c r="P33" i="10"/>
  <c r="R33" i="10" s="1"/>
  <c r="Q33" i="10" s="1"/>
  <c r="O33" i="10" s="1"/>
  <c r="T33" i="10"/>
  <c r="M33" i="10"/>
  <c r="S33" i="10"/>
  <c r="N33" i="10"/>
  <c r="U32" i="10"/>
  <c r="L33" i="5"/>
  <c r="T32" i="5"/>
  <c r="N32" i="5"/>
  <c r="P32" i="5"/>
  <c r="R32" i="5" s="1"/>
  <c r="Q32" i="5" s="1"/>
  <c r="O32" i="5" s="1"/>
  <c r="M32" i="5"/>
  <c r="S31" i="5"/>
  <c r="U31" i="5" s="1"/>
  <c r="K37" i="7"/>
  <c r="K35" i="5"/>
  <c r="R40" i="19" l="1"/>
  <c r="Q40" i="19" s="1"/>
  <c r="O40" i="19" s="1"/>
  <c r="R40" i="16"/>
  <c r="Q40" i="16" s="1"/>
  <c r="O40" i="16" s="1"/>
  <c r="U33" i="7"/>
  <c r="N34" i="7"/>
  <c r="M34" i="7"/>
  <c r="T34" i="7"/>
  <c r="P34" i="7"/>
  <c r="S40" i="19"/>
  <c r="U40" i="19" s="1"/>
  <c r="N41" i="20"/>
  <c r="M41" i="20"/>
  <c r="L42" i="20"/>
  <c r="T41" i="20"/>
  <c r="S41" i="20"/>
  <c r="P41" i="20"/>
  <c r="R41" i="20" s="1"/>
  <c r="Q41" i="20" s="1"/>
  <c r="O41" i="20" s="1"/>
  <c r="U40" i="20"/>
  <c r="K44" i="20"/>
  <c r="N41" i="19"/>
  <c r="M41" i="19"/>
  <c r="P41" i="19"/>
  <c r="L42" i="19"/>
  <c r="T41" i="19"/>
  <c r="K44" i="19"/>
  <c r="S40" i="16"/>
  <c r="U40" i="16" s="1"/>
  <c r="M41" i="16"/>
  <c r="T41" i="16"/>
  <c r="P41" i="16"/>
  <c r="L42" i="16"/>
  <c r="N41" i="16"/>
  <c r="K44" i="16"/>
  <c r="R33" i="7"/>
  <c r="Q33" i="7" s="1"/>
  <c r="O33" i="7" s="1"/>
  <c r="U33" i="10"/>
  <c r="S34" i="10"/>
  <c r="T34" i="10"/>
  <c r="M34" i="10"/>
  <c r="P34" i="10"/>
  <c r="R34" i="10" s="1"/>
  <c r="Q34" i="10" s="1"/>
  <c r="O34" i="10" s="1"/>
  <c r="N34" i="10"/>
  <c r="L35" i="10"/>
  <c r="K37" i="10"/>
  <c r="S32" i="5"/>
  <c r="U32" i="5" s="1"/>
  <c r="M33" i="5"/>
  <c r="T33" i="5"/>
  <c r="N33" i="5"/>
  <c r="L34" i="5"/>
  <c r="P33" i="5"/>
  <c r="R33" i="5" s="1"/>
  <c r="Q33" i="5" s="1"/>
  <c r="O33" i="5" s="1"/>
  <c r="K38" i="7"/>
  <c r="P35" i="7"/>
  <c r="M35" i="7"/>
  <c r="L36" i="7"/>
  <c r="N35" i="7"/>
  <c r="T35" i="7"/>
  <c r="K36" i="5"/>
  <c r="R41" i="19" l="1"/>
  <c r="Q41" i="19" s="1"/>
  <c r="O41" i="19" s="1"/>
  <c r="R41" i="16"/>
  <c r="Q41" i="16" s="1"/>
  <c r="O41" i="16" s="1"/>
  <c r="S34" i="7"/>
  <c r="U34" i="7" s="1"/>
  <c r="S41" i="19"/>
  <c r="U41" i="19" s="1"/>
  <c r="U41" i="20"/>
  <c r="L43" i="20"/>
  <c r="S42" i="20"/>
  <c r="N42" i="20"/>
  <c r="T42" i="20"/>
  <c r="P42" i="20"/>
  <c r="R42" i="20" s="1"/>
  <c r="Q42" i="20" s="1"/>
  <c r="O42" i="20" s="1"/>
  <c r="M42" i="20"/>
  <c r="K45" i="20"/>
  <c r="K45" i="19"/>
  <c r="L43" i="19"/>
  <c r="N42" i="19"/>
  <c r="P42" i="19"/>
  <c r="M42" i="19"/>
  <c r="T42" i="19"/>
  <c r="S41" i="16"/>
  <c r="U41" i="16" s="1"/>
  <c r="N42" i="16"/>
  <c r="M42" i="16"/>
  <c r="L43" i="16"/>
  <c r="T42" i="16"/>
  <c r="P42" i="16"/>
  <c r="K45" i="16"/>
  <c r="R34" i="7"/>
  <c r="Q34" i="7" s="1"/>
  <c r="O34" i="7" s="1"/>
  <c r="P35" i="10"/>
  <c r="R35" i="10" s="1"/>
  <c r="Q35" i="10" s="1"/>
  <c r="O35" i="10" s="1"/>
  <c r="M35" i="10"/>
  <c r="S35" i="10"/>
  <c r="L36" i="10"/>
  <c r="N35" i="10"/>
  <c r="T35" i="10"/>
  <c r="U34" i="10"/>
  <c r="K38" i="10"/>
  <c r="S33" i="5"/>
  <c r="U33" i="5" s="1"/>
  <c r="M34" i="5"/>
  <c r="N34" i="5"/>
  <c r="P34" i="5"/>
  <c r="R34" i="5" s="1"/>
  <c r="Q34" i="5" s="1"/>
  <c r="O34" i="5" s="1"/>
  <c r="L35" i="5"/>
  <c r="T34" i="5"/>
  <c r="S35" i="7"/>
  <c r="U35" i="7" s="1"/>
  <c r="K39" i="7"/>
  <c r="M36" i="7"/>
  <c r="P36" i="7"/>
  <c r="N36" i="7"/>
  <c r="T36" i="7"/>
  <c r="L37" i="7"/>
  <c r="K37" i="5"/>
  <c r="S42" i="16" l="1"/>
  <c r="U42" i="16" s="1"/>
  <c r="R42" i="19"/>
  <c r="Q42" i="19" s="1"/>
  <c r="O42" i="19" s="1"/>
  <c r="R42" i="16"/>
  <c r="Q42" i="16" s="1"/>
  <c r="O42" i="16" s="1"/>
  <c r="S42" i="19"/>
  <c r="U42" i="19" s="1"/>
  <c r="U42" i="20"/>
  <c r="R35" i="7"/>
  <c r="Q35" i="7" s="1"/>
  <c r="O35" i="7" s="1"/>
  <c r="K46" i="20"/>
  <c r="T43" i="20"/>
  <c r="P43" i="20"/>
  <c r="R43" i="20" s="1"/>
  <c r="Q43" i="20" s="1"/>
  <c r="O43" i="20" s="1"/>
  <c r="L44" i="20"/>
  <c r="S43" i="20"/>
  <c r="N43" i="20"/>
  <c r="M43" i="20"/>
  <c r="T43" i="19"/>
  <c r="P43" i="19"/>
  <c r="L44" i="19"/>
  <c r="M43" i="19"/>
  <c r="N43" i="19"/>
  <c r="K46" i="19"/>
  <c r="K46" i="16"/>
  <c r="L44" i="16"/>
  <c r="N43" i="16"/>
  <c r="T43" i="16"/>
  <c r="P43" i="16"/>
  <c r="M43" i="16"/>
  <c r="K39" i="10"/>
  <c r="U35" i="10"/>
  <c r="M36" i="10"/>
  <c r="N36" i="10"/>
  <c r="L37" i="10"/>
  <c r="T36" i="10"/>
  <c r="P36" i="10"/>
  <c r="R36" i="10" s="1"/>
  <c r="Q36" i="10" s="1"/>
  <c r="O36" i="10" s="1"/>
  <c r="S36" i="10"/>
  <c r="S34" i="5"/>
  <c r="U34" i="5" s="1"/>
  <c r="S36" i="7"/>
  <c r="U36" i="7" s="1"/>
  <c r="T35" i="5"/>
  <c r="P35" i="5"/>
  <c r="R35" i="5" s="1"/>
  <c r="Q35" i="5" s="1"/>
  <c r="O35" i="5" s="1"/>
  <c r="N35" i="5"/>
  <c r="M35" i="5"/>
  <c r="L36" i="5"/>
  <c r="K40" i="7"/>
  <c r="M37" i="7"/>
  <c r="L38" i="7"/>
  <c r="T37" i="7"/>
  <c r="N37" i="7"/>
  <c r="P37" i="7"/>
  <c r="K38" i="5"/>
  <c r="S43" i="16" l="1"/>
  <c r="U43" i="16" s="1"/>
  <c r="R43" i="19"/>
  <c r="Q43" i="19" s="1"/>
  <c r="O43" i="19" s="1"/>
  <c r="R43" i="16"/>
  <c r="Q43" i="16" s="1"/>
  <c r="O43" i="16" s="1"/>
  <c r="S43" i="19"/>
  <c r="U43" i="19" s="1"/>
  <c r="R36" i="7"/>
  <c r="Q36" i="7" s="1"/>
  <c r="O36" i="7" s="1"/>
  <c r="U43" i="20"/>
  <c r="M44" i="20"/>
  <c r="T44" i="20"/>
  <c r="P44" i="20"/>
  <c r="R44" i="20" s="1"/>
  <c r="Q44" i="20" s="1"/>
  <c r="O44" i="20" s="1"/>
  <c r="N44" i="20"/>
  <c r="S44" i="20"/>
  <c r="L45" i="20"/>
  <c r="K47" i="20"/>
  <c r="K47" i="19"/>
  <c r="M44" i="19"/>
  <c r="T44" i="19"/>
  <c r="P44" i="19"/>
  <c r="L45" i="19"/>
  <c r="N44" i="19"/>
  <c r="T44" i="16"/>
  <c r="P44" i="16"/>
  <c r="L45" i="16"/>
  <c r="N44" i="16"/>
  <c r="M44" i="16"/>
  <c r="K47" i="16"/>
  <c r="K40" i="10"/>
  <c r="S37" i="10"/>
  <c r="T37" i="10"/>
  <c r="L38" i="10"/>
  <c r="M37" i="10"/>
  <c r="N37" i="10"/>
  <c r="P37" i="10"/>
  <c r="R37" i="10" s="1"/>
  <c r="Q37" i="10" s="1"/>
  <c r="O37" i="10" s="1"/>
  <c r="U36" i="10"/>
  <c r="S37" i="7"/>
  <c r="U37" i="7" s="1"/>
  <c r="T36" i="5"/>
  <c r="L37" i="5"/>
  <c r="M36" i="5"/>
  <c r="N36" i="5"/>
  <c r="P36" i="5"/>
  <c r="R36" i="5" s="1"/>
  <c r="Q36" i="5" s="1"/>
  <c r="O36" i="5" s="1"/>
  <c r="S35" i="5"/>
  <c r="U35" i="5" s="1"/>
  <c r="K41" i="7"/>
  <c r="L39" i="7"/>
  <c r="T38" i="7"/>
  <c r="M38" i="7"/>
  <c r="P38" i="7"/>
  <c r="N38" i="7"/>
  <c r="K39" i="5"/>
  <c r="S44" i="16" l="1"/>
  <c r="U44" i="16" s="1"/>
  <c r="R44" i="19"/>
  <c r="Q44" i="19" s="1"/>
  <c r="O44" i="19" s="1"/>
  <c r="R44" i="16"/>
  <c r="Q44" i="16" s="1"/>
  <c r="O44" i="16" s="1"/>
  <c r="S44" i="19"/>
  <c r="U44" i="19" s="1"/>
  <c r="R37" i="7"/>
  <c r="Q37" i="7" s="1"/>
  <c r="O37" i="7" s="1"/>
  <c r="U44" i="20"/>
  <c r="N45" i="20"/>
  <c r="M45" i="20"/>
  <c r="S45" i="20"/>
  <c r="P45" i="20"/>
  <c r="R45" i="20" s="1"/>
  <c r="Q45" i="20" s="1"/>
  <c r="O45" i="20" s="1"/>
  <c r="L46" i="20"/>
  <c r="T45" i="20"/>
  <c r="K48" i="20"/>
  <c r="N45" i="19"/>
  <c r="M45" i="19"/>
  <c r="L46" i="19"/>
  <c r="T45" i="19"/>
  <c r="P45" i="19"/>
  <c r="R45" i="19" s="1"/>
  <c r="Q45" i="19" s="1"/>
  <c r="O45" i="19" s="1"/>
  <c r="K48" i="19"/>
  <c r="M45" i="16"/>
  <c r="T45" i="16"/>
  <c r="P45" i="16"/>
  <c r="N45" i="16"/>
  <c r="L46" i="16"/>
  <c r="K48" i="16"/>
  <c r="U37" i="10"/>
  <c r="K41" i="10"/>
  <c r="L39" i="10"/>
  <c r="P38" i="10"/>
  <c r="R38" i="10" s="1"/>
  <c r="Q38" i="10" s="1"/>
  <c r="O38" i="10" s="1"/>
  <c r="T38" i="10"/>
  <c r="N38" i="10"/>
  <c r="M38" i="10"/>
  <c r="S38" i="10"/>
  <c r="S38" i="7"/>
  <c r="U38" i="7" s="1"/>
  <c r="S36" i="5"/>
  <c r="U36" i="5" s="1"/>
  <c r="L38" i="5"/>
  <c r="N37" i="5"/>
  <c r="M37" i="5"/>
  <c r="T37" i="5"/>
  <c r="P37" i="5"/>
  <c r="R37" i="5" s="1"/>
  <c r="Q37" i="5" s="1"/>
  <c r="O37" i="5" s="1"/>
  <c r="K42" i="7"/>
  <c r="T39" i="7"/>
  <c r="L40" i="7"/>
  <c r="M39" i="7"/>
  <c r="N39" i="7"/>
  <c r="P39" i="7"/>
  <c r="K40" i="5"/>
  <c r="S45" i="16" l="1"/>
  <c r="U45" i="16" s="1"/>
  <c r="R45" i="16"/>
  <c r="Q45" i="16" s="1"/>
  <c r="O45" i="16" s="1"/>
  <c r="R38" i="7"/>
  <c r="Q38" i="7" s="1"/>
  <c r="O38" i="7" s="1"/>
  <c r="S45" i="19"/>
  <c r="U45" i="19" s="1"/>
  <c r="U45" i="20"/>
  <c r="K49" i="20"/>
  <c r="L47" i="20"/>
  <c r="S46" i="20"/>
  <c r="N46" i="20"/>
  <c r="P46" i="20"/>
  <c r="R46" i="20" s="1"/>
  <c r="Q46" i="20" s="1"/>
  <c r="O46" i="20" s="1"/>
  <c r="M46" i="20"/>
  <c r="T46" i="20"/>
  <c r="L47" i="19"/>
  <c r="N46" i="19"/>
  <c r="T46" i="19"/>
  <c r="P46" i="19"/>
  <c r="R46" i="19" s="1"/>
  <c r="Q46" i="19" s="1"/>
  <c r="O46" i="19" s="1"/>
  <c r="M46" i="19"/>
  <c r="K49" i="19"/>
  <c r="N46" i="16"/>
  <c r="M46" i="16"/>
  <c r="T46" i="16"/>
  <c r="P46" i="16"/>
  <c r="L47" i="16"/>
  <c r="K49" i="16"/>
  <c r="S39" i="7"/>
  <c r="U39" i="7" s="1"/>
  <c r="U38" i="10"/>
  <c r="T39" i="10"/>
  <c r="M39" i="10"/>
  <c r="N39" i="10"/>
  <c r="S39" i="10"/>
  <c r="L40" i="10"/>
  <c r="P39" i="10"/>
  <c r="R39" i="10" s="1"/>
  <c r="Q39" i="10" s="1"/>
  <c r="O39" i="10" s="1"/>
  <c r="K42" i="10"/>
  <c r="S37" i="5"/>
  <c r="U37" i="5" s="1"/>
  <c r="P38" i="5"/>
  <c r="R38" i="5" s="1"/>
  <c r="Q38" i="5" s="1"/>
  <c r="O38" i="5" s="1"/>
  <c r="M38" i="5"/>
  <c r="T38" i="5"/>
  <c r="L39" i="5"/>
  <c r="N38" i="5"/>
  <c r="K43" i="7"/>
  <c r="T40" i="7"/>
  <c r="N40" i="7"/>
  <c r="L41" i="7"/>
  <c r="M40" i="7"/>
  <c r="P40" i="7"/>
  <c r="K41" i="5"/>
  <c r="S46" i="16" l="1"/>
  <c r="U46" i="16" s="1"/>
  <c r="R46" i="16"/>
  <c r="Q46" i="16" s="1"/>
  <c r="O46" i="16" s="1"/>
  <c r="U46" i="20"/>
  <c r="R39" i="7"/>
  <c r="Q39" i="7" s="1"/>
  <c r="O39" i="7" s="1"/>
  <c r="S46" i="19"/>
  <c r="U46" i="19" s="1"/>
  <c r="K50" i="20"/>
  <c r="T47" i="20"/>
  <c r="P47" i="20"/>
  <c r="R47" i="20" s="1"/>
  <c r="Q47" i="20" s="1"/>
  <c r="O47" i="20" s="1"/>
  <c r="L48" i="20"/>
  <c r="S47" i="20"/>
  <c r="M47" i="20"/>
  <c r="N47" i="20"/>
  <c r="K50" i="19"/>
  <c r="T47" i="19"/>
  <c r="P47" i="19"/>
  <c r="R47" i="19" s="1"/>
  <c r="Q47" i="19" s="1"/>
  <c r="O47" i="19" s="1"/>
  <c r="L48" i="19"/>
  <c r="N47" i="19"/>
  <c r="M47" i="19"/>
  <c r="K50" i="16"/>
  <c r="L48" i="16"/>
  <c r="N47" i="16"/>
  <c r="P47" i="16"/>
  <c r="T47" i="16"/>
  <c r="M47" i="16"/>
  <c r="U39" i="10"/>
  <c r="K43" i="10"/>
  <c r="S40" i="10"/>
  <c r="N40" i="10"/>
  <c r="L41" i="10"/>
  <c r="M40" i="10"/>
  <c r="P40" i="10"/>
  <c r="R40" i="10" s="1"/>
  <c r="Q40" i="10" s="1"/>
  <c r="O40" i="10" s="1"/>
  <c r="T40" i="10"/>
  <c r="S38" i="5"/>
  <c r="U38" i="5" s="1"/>
  <c r="S40" i="7"/>
  <c r="U40" i="7" s="1"/>
  <c r="M39" i="5"/>
  <c r="N39" i="5"/>
  <c r="P39" i="5"/>
  <c r="R39" i="5" s="1"/>
  <c r="Q39" i="5" s="1"/>
  <c r="O39" i="5" s="1"/>
  <c r="L40" i="5"/>
  <c r="T39" i="5"/>
  <c r="K44" i="7"/>
  <c r="N41" i="7"/>
  <c r="T41" i="7"/>
  <c r="L42" i="7"/>
  <c r="P41" i="7"/>
  <c r="M41" i="7"/>
  <c r="K42" i="5"/>
  <c r="S47" i="16" l="1"/>
  <c r="U47" i="16" s="1"/>
  <c r="R47" i="16"/>
  <c r="Q47" i="16" s="1"/>
  <c r="O47" i="16" s="1"/>
  <c r="R40" i="7"/>
  <c r="Q40" i="7" s="1"/>
  <c r="O40" i="7" s="1"/>
  <c r="S47" i="19"/>
  <c r="U47" i="19" s="1"/>
  <c r="U47" i="20"/>
  <c r="M48" i="20"/>
  <c r="T48" i="20"/>
  <c r="P48" i="20"/>
  <c r="R48" i="20" s="1"/>
  <c r="Q48" i="20" s="1"/>
  <c r="O48" i="20" s="1"/>
  <c r="L49" i="20"/>
  <c r="N48" i="20"/>
  <c r="S48" i="20"/>
  <c r="K51" i="20"/>
  <c r="M48" i="19"/>
  <c r="T48" i="19"/>
  <c r="P48" i="19"/>
  <c r="R48" i="19" s="1"/>
  <c r="Q48" i="19" s="1"/>
  <c r="O48" i="19" s="1"/>
  <c r="N48" i="19"/>
  <c r="L49" i="19"/>
  <c r="K51" i="19"/>
  <c r="T48" i="16"/>
  <c r="P48" i="16"/>
  <c r="L49" i="16"/>
  <c r="S48" i="16"/>
  <c r="M48" i="16"/>
  <c r="N48" i="16"/>
  <c r="K51" i="16"/>
  <c r="K44" i="10"/>
  <c r="N41" i="10"/>
  <c r="L42" i="10"/>
  <c r="P41" i="10"/>
  <c r="R41" i="10" s="1"/>
  <c r="Q41" i="10" s="1"/>
  <c r="O41" i="10" s="1"/>
  <c r="S41" i="10"/>
  <c r="T41" i="10"/>
  <c r="M41" i="10"/>
  <c r="U40" i="10"/>
  <c r="S39" i="5"/>
  <c r="U39" i="5" s="1"/>
  <c r="P40" i="5"/>
  <c r="R40" i="5" s="1"/>
  <c r="Q40" i="5" s="1"/>
  <c r="O40" i="5" s="1"/>
  <c r="N40" i="5"/>
  <c r="L41" i="5"/>
  <c r="T40" i="5"/>
  <c r="M40" i="5"/>
  <c r="S41" i="7"/>
  <c r="U41" i="7" s="1"/>
  <c r="K45" i="7"/>
  <c r="N42" i="7"/>
  <c r="P42" i="7"/>
  <c r="M42" i="7"/>
  <c r="L43" i="7"/>
  <c r="T42" i="7"/>
  <c r="K43" i="5"/>
  <c r="R48" i="16" l="1"/>
  <c r="Q48" i="16" s="1"/>
  <c r="O48" i="16" s="1"/>
  <c r="R41" i="7"/>
  <c r="Q41" i="7" s="1"/>
  <c r="O41" i="7" s="1"/>
  <c r="S48" i="19"/>
  <c r="U48" i="19" s="1"/>
  <c r="U48" i="20"/>
  <c r="K52" i="20"/>
  <c r="N49" i="20"/>
  <c r="M49" i="20"/>
  <c r="L50" i="20"/>
  <c r="T49" i="20"/>
  <c r="S49" i="20"/>
  <c r="P49" i="20"/>
  <c r="R49" i="20" s="1"/>
  <c r="Q49" i="20" s="1"/>
  <c r="O49" i="20" s="1"/>
  <c r="N49" i="19"/>
  <c r="M49" i="19"/>
  <c r="P49" i="19"/>
  <c r="R49" i="19" s="1"/>
  <c r="Q49" i="19" s="1"/>
  <c r="O49" i="19" s="1"/>
  <c r="L50" i="19"/>
  <c r="T49" i="19"/>
  <c r="K52" i="19"/>
  <c r="U48" i="16"/>
  <c r="M49" i="16"/>
  <c r="T49" i="16"/>
  <c r="P49" i="16"/>
  <c r="N49" i="16"/>
  <c r="L50" i="16"/>
  <c r="S49" i="16"/>
  <c r="K52" i="16"/>
  <c r="S42" i="7"/>
  <c r="U42" i="7" s="1"/>
  <c r="K45" i="10"/>
  <c r="U41" i="10"/>
  <c r="S42" i="10"/>
  <c r="T42" i="10"/>
  <c r="M42" i="10"/>
  <c r="P42" i="10"/>
  <c r="R42" i="10" s="1"/>
  <c r="Q42" i="10" s="1"/>
  <c r="O42" i="10" s="1"/>
  <c r="N42" i="10"/>
  <c r="L43" i="10"/>
  <c r="T41" i="5"/>
  <c r="M41" i="5"/>
  <c r="P41" i="5"/>
  <c r="R41" i="5" s="1"/>
  <c r="Q41" i="5" s="1"/>
  <c r="O41" i="5" s="1"/>
  <c r="L42" i="5"/>
  <c r="N41" i="5"/>
  <c r="S40" i="5"/>
  <c r="U40" i="5" s="1"/>
  <c r="K46" i="7"/>
  <c r="P43" i="7"/>
  <c r="M43" i="7"/>
  <c r="N43" i="7"/>
  <c r="T43" i="7"/>
  <c r="L44" i="7"/>
  <c r="K44" i="5"/>
  <c r="R49" i="16" l="1"/>
  <c r="Q49" i="16" s="1"/>
  <c r="O49" i="16" s="1"/>
  <c r="R42" i="7"/>
  <c r="Q42" i="7" s="1"/>
  <c r="O42" i="7" s="1"/>
  <c r="S49" i="19"/>
  <c r="U49" i="19" s="1"/>
  <c r="U49" i="20"/>
  <c r="K53" i="20"/>
  <c r="L51" i="20"/>
  <c r="S50" i="20"/>
  <c r="N50" i="20"/>
  <c r="T50" i="20"/>
  <c r="P50" i="20"/>
  <c r="R50" i="20" s="1"/>
  <c r="Q50" i="20" s="1"/>
  <c r="O50" i="20" s="1"/>
  <c r="M50" i="20"/>
  <c r="K53" i="19"/>
  <c r="L51" i="19"/>
  <c r="N50" i="19"/>
  <c r="P50" i="19"/>
  <c r="R50" i="19" s="1"/>
  <c r="Q50" i="19" s="1"/>
  <c r="O50" i="19" s="1"/>
  <c r="M50" i="19"/>
  <c r="T50" i="19"/>
  <c r="U49" i="16"/>
  <c r="K53" i="16"/>
  <c r="N50" i="16"/>
  <c r="M50" i="16"/>
  <c r="L51" i="16"/>
  <c r="S50" i="16"/>
  <c r="P50" i="16"/>
  <c r="T50" i="16"/>
  <c r="S43" i="7"/>
  <c r="U43" i="7" s="1"/>
  <c r="P43" i="10"/>
  <c r="R43" i="10" s="1"/>
  <c r="Q43" i="10" s="1"/>
  <c r="O43" i="10" s="1"/>
  <c r="M43" i="10"/>
  <c r="N43" i="10"/>
  <c r="L44" i="10"/>
  <c r="S43" i="10"/>
  <c r="T43" i="10"/>
  <c r="U42" i="10"/>
  <c r="K46" i="10"/>
  <c r="S41" i="5"/>
  <c r="U41" i="5" s="1"/>
  <c r="P42" i="5"/>
  <c r="R42" i="5" s="1"/>
  <c r="Q42" i="5" s="1"/>
  <c r="O42" i="5" s="1"/>
  <c r="N42" i="5"/>
  <c r="L43" i="5"/>
  <c r="M42" i="5"/>
  <c r="T42" i="5"/>
  <c r="K47" i="7"/>
  <c r="M44" i="7"/>
  <c r="P44" i="7"/>
  <c r="N44" i="7"/>
  <c r="L45" i="7"/>
  <c r="T44" i="7"/>
  <c r="K45" i="5"/>
  <c r="R50" i="16" l="1"/>
  <c r="Q50" i="16" s="1"/>
  <c r="O50" i="16" s="1"/>
  <c r="R43" i="7"/>
  <c r="Q43" i="7" s="1"/>
  <c r="O43" i="7" s="1"/>
  <c r="S50" i="19"/>
  <c r="U50" i="19" s="1"/>
  <c r="U50" i="20"/>
  <c r="T51" i="20"/>
  <c r="P51" i="20"/>
  <c r="R51" i="20" s="1"/>
  <c r="Q51" i="20" s="1"/>
  <c r="O51" i="20" s="1"/>
  <c r="L52" i="20"/>
  <c r="S51" i="20"/>
  <c r="N51" i="20"/>
  <c r="M51" i="20"/>
  <c r="K54" i="20"/>
  <c r="T51" i="19"/>
  <c r="P51" i="19"/>
  <c r="R51" i="19" s="1"/>
  <c r="Q51" i="19" s="1"/>
  <c r="O51" i="19" s="1"/>
  <c r="L52" i="19"/>
  <c r="M51" i="19"/>
  <c r="N51" i="19"/>
  <c r="K54" i="19"/>
  <c r="K54" i="16"/>
  <c r="L52" i="16"/>
  <c r="S51" i="16"/>
  <c r="N51" i="16"/>
  <c r="T51" i="16"/>
  <c r="P51" i="16"/>
  <c r="M51" i="16"/>
  <c r="U50" i="16"/>
  <c r="K47" i="10"/>
  <c r="M44" i="10"/>
  <c r="N44" i="10"/>
  <c r="L45" i="10"/>
  <c r="S44" i="10"/>
  <c r="P44" i="10"/>
  <c r="R44" i="10" s="1"/>
  <c r="Q44" i="10" s="1"/>
  <c r="O44" i="10" s="1"/>
  <c r="T44" i="10"/>
  <c r="U43" i="10"/>
  <c r="S42" i="5"/>
  <c r="U42" i="5" s="1"/>
  <c r="S44" i="7"/>
  <c r="U44" i="7" s="1"/>
  <c r="M43" i="5"/>
  <c r="T43" i="5"/>
  <c r="P43" i="5"/>
  <c r="R43" i="5" s="1"/>
  <c r="Q43" i="5" s="1"/>
  <c r="O43" i="5" s="1"/>
  <c r="L44" i="5"/>
  <c r="N43" i="5"/>
  <c r="K48" i="7"/>
  <c r="M45" i="7"/>
  <c r="L46" i="7"/>
  <c r="P45" i="7"/>
  <c r="T45" i="7"/>
  <c r="N45" i="7"/>
  <c r="K46" i="5"/>
  <c r="R51" i="16" l="1"/>
  <c r="Q51" i="16" s="1"/>
  <c r="O51" i="16" s="1"/>
  <c r="R44" i="7"/>
  <c r="Q44" i="7" s="1"/>
  <c r="O44" i="7" s="1"/>
  <c r="S51" i="19"/>
  <c r="U51" i="19" s="1"/>
  <c r="K55" i="20"/>
  <c r="M52" i="20"/>
  <c r="T52" i="20"/>
  <c r="P52" i="20"/>
  <c r="R52" i="20" s="1"/>
  <c r="Q52" i="20" s="1"/>
  <c r="O52" i="20" s="1"/>
  <c r="N52" i="20"/>
  <c r="S52" i="20"/>
  <c r="L53" i="20"/>
  <c r="U51" i="20"/>
  <c r="K55" i="19"/>
  <c r="M52" i="19"/>
  <c r="T52" i="19"/>
  <c r="P52" i="19"/>
  <c r="R52" i="19" s="1"/>
  <c r="Q52" i="19" s="1"/>
  <c r="O52" i="19" s="1"/>
  <c r="L53" i="19"/>
  <c r="N52" i="19"/>
  <c r="T52" i="16"/>
  <c r="P52" i="16"/>
  <c r="L53" i="16"/>
  <c r="S52" i="16"/>
  <c r="N52" i="16"/>
  <c r="M52" i="16"/>
  <c r="U51" i="16"/>
  <c r="K55" i="16"/>
  <c r="S45" i="10"/>
  <c r="T45" i="10"/>
  <c r="L46" i="10"/>
  <c r="P45" i="10"/>
  <c r="R45" i="10" s="1"/>
  <c r="Q45" i="10" s="1"/>
  <c r="O45" i="10" s="1"/>
  <c r="M45" i="10"/>
  <c r="N45" i="10"/>
  <c r="K48" i="10"/>
  <c r="U44" i="10"/>
  <c r="S43" i="5"/>
  <c r="U43" i="5" s="1"/>
  <c r="N44" i="5"/>
  <c r="M44" i="5"/>
  <c r="P44" i="5"/>
  <c r="R44" i="5" s="1"/>
  <c r="Q44" i="5" s="1"/>
  <c r="O44" i="5" s="1"/>
  <c r="T44" i="5"/>
  <c r="L45" i="5"/>
  <c r="S45" i="7"/>
  <c r="U45" i="7" s="1"/>
  <c r="K49" i="7"/>
  <c r="L47" i="7"/>
  <c r="T46" i="7"/>
  <c r="M46" i="7"/>
  <c r="P46" i="7"/>
  <c r="N46" i="7"/>
  <c r="K47" i="5"/>
  <c r="R52" i="16" l="1"/>
  <c r="Q52" i="16" s="1"/>
  <c r="O52" i="16" s="1"/>
  <c r="R45" i="7"/>
  <c r="Q45" i="7" s="1"/>
  <c r="O45" i="7" s="1"/>
  <c r="S52" i="19"/>
  <c r="U52" i="19" s="1"/>
  <c r="N53" i="20"/>
  <c r="M53" i="20"/>
  <c r="S53" i="20"/>
  <c r="P53" i="20"/>
  <c r="R53" i="20" s="1"/>
  <c r="Q53" i="20" s="1"/>
  <c r="O53" i="20" s="1"/>
  <c r="L54" i="20"/>
  <c r="T53" i="20"/>
  <c r="U52" i="20"/>
  <c r="K56" i="20"/>
  <c r="N53" i="19"/>
  <c r="M53" i="19"/>
  <c r="L54" i="19"/>
  <c r="T53" i="19"/>
  <c r="P53" i="19"/>
  <c r="R53" i="19" s="1"/>
  <c r="Q53" i="19" s="1"/>
  <c r="O53" i="19" s="1"/>
  <c r="K56" i="19"/>
  <c r="U52" i="16"/>
  <c r="M53" i="16"/>
  <c r="T53" i="16"/>
  <c r="P53" i="16"/>
  <c r="N53" i="16"/>
  <c r="S53" i="16"/>
  <c r="L54" i="16"/>
  <c r="K56" i="16"/>
  <c r="L47" i="10"/>
  <c r="P46" i="10"/>
  <c r="R46" i="10" s="1"/>
  <c r="Q46" i="10" s="1"/>
  <c r="O46" i="10" s="1"/>
  <c r="T46" i="10"/>
  <c r="M46" i="10"/>
  <c r="S46" i="10"/>
  <c r="N46" i="10"/>
  <c r="U45" i="10"/>
  <c r="K49" i="10"/>
  <c r="S44" i="5"/>
  <c r="U44" i="5" s="1"/>
  <c r="L46" i="5"/>
  <c r="M45" i="5"/>
  <c r="N45" i="5"/>
  <c r="T45" i="5"/>
  <c r="P45" i="5"/>
  <c r="R45" i="5" s="1"/>
  <c r="Q45" i="5" s="1"/>
  <c r="O45" i="5" s="1"/>
  <c r="S46" i="7"/>
  <c r="U46" i="7" s="1"/>
  <c r="K50" i="7"/>
  <c r="T47" i="7"/>
  <c r="L48" i="7"/>
  <c r="P47" i="7"/>
  <c r="N47" i="7"/>
  <c r="M47" i="7"/>
  <c r="K48" i="5"/>
  <c r="R53" i="16" l="1"/>
  <c r="Q53" i="16" s="1"/>
  <c r="O53" i="16" s="1"/>
  <c r="R46" i="7"/>
  <c r="Q46" i="7" s="1"/>
  <c r="O46" i="7" s="1"/>
  <c r="S53" i="19"/>
  <c r="U53" i="19" s="1"/>
  <c r="K57" i="20"/>
  <c r="U53" i="20"/>
  <c r="L55" i="20"/>
  <c r="S54" i="20"/>
  <c r="N54" i="20"/>
  <c r="P54" i="20"/>
  <c r="R54" i="20" s="1"/>
  <c r="Q54" i="20" s="1"/>
  <c r="O54" i="20" s="1"/>
  <c r="M54" i="20"/>
  <c r="T54" i="20"/>
  <c r="L55" i="19"/>
  <c r="N54" i="19"/>
  <c r="T54" i="19"/>
  <c r="P54" i="19"/>
  <c r="R54" i="19" s="1"/>
  <c r="Q54" i="19" s="1"/>
  <c r="O54" i="19" s="1"/>
  <c r="M54" i="19"/>
  <c r="K57" i="19"/>
  <c r="U53" i="16"/>
  <c r="N54" i="16"/>
  <c r="M54" i="16"/>
  <c r="S54" i="16"/>
  <c r="T54" i="16"/>
  <c r="P54" i="16"/>
  <c r="L55" i="16"/>
  <c r="K57" i="16"/>
  <c r="K50" i="10"/>
  <c r="U46" i="10"/>
  <c r="T47" i="10"/>
  <c r="M47" i="10"/>
  <c r="N47" i="10"/>
  <c r="L48" i="10"/>
  <c r="P47" i="10"/>
  <c r="R47" i="10" s="1"/>
  <c r="Q47" i="10" s="1"/>
  <c r="O47" i="10" s="1"/>
  <c r="S47" i="10"/>
  <c r="S45" i="5"/>
  <c r="U45" i="5" s="1"/>
  <c r="L47" i="5"/>
  <c r="P46" i="5"/>
  <c r="R46" i="5" s="1"/>
  <c r="Q46" i="5" s="1"/>
  <c r="O46" i="5" s="1"/>
  <c r="N46" i="5"/>
  <c r="M46" i="5"/>
  <c r="T46" i="5"/>
  <c r="S47" i="7"/>
  <c r="U47" i="7" s="1"/>
  <c r="T48" i="7"/>
  <c r="N48" i="7"/>
  <c r="L49" i="7"/>
  <c r="M48" i="7"/>
  <c r="P48" i="7"/>
  <c r="K51" i="7"/>
  <c r="K49" i="5"/>
  <c r="R54" i="16" l="1"/>
  <c r="Q54" i="16" s="1"/>
  <c r="O54" i="16" s="1"/>
  <c r="R47" i="7"/>
  <c r="Q47" i="7" s="1"/>
  <c r="O47" i="7" s="1"/>
  <c r="U54" i="20"/>
  <c r="S54" i="19"/>
  <c r="U54" i="19" s="1"/>
  <c r="T55" i="20"/>
  <c r="P55" i="20"/>
  <c r="R55" i="20" s="1"/>
  <c r="Q55" i="20" s="1"/>
  <c r="O55" i="20" s="1"/>
  <c r="L56" i="20"/>
  <c r="S55" i="20"/>
  <c r="N55" i="20"/>
  <c r="M55" i="20"/>
  <c r="K58" i="20"/>
  <c r="K58" i="19"/>
  <c r="T55" i="19"/>
  <c r="P55" i="19"/>
  <c r="R55" i="19" s="1"/>
  <c r="Q55" i="19" s="1"/>
  <c r="O55" i="19" s="1"/>
  <c r="L56" i="19"/>
  <c r="N55" i="19"/>
  <c r="M55" i="19"/>
  <c r="U54" i="16"/>
  <c r="L56" i="16"/>
  <c r="S55" i="16"/>
  <c r="N55" i="16"/>
  <c r="P55" i="16"/>
  <c r="M55" i="16"/>
  <c r="T55" i="16"/>
  <c r="K58" i="16"/>
  <c r="S46" i="5"/>
  <c r="U46" i="5" s="1"/>
  <c r="U47" i="10"/>
  <c r="K51" i="10"/>
  <c r="S48" i="10"/>
  <c r="N48" i="10"/>
  <c r="L49" i="10"/>
  <c r="M48" i="10"/>
  <c r="P48" i="10"/>
  <c r="R48" i="10" s="1"/>
  <c r="Q48" i="10" s="1"/>
  <c r="O48" i="10" s="1"/>
  <c r="T48" i="10"/>
  <c r="T47" i="5"/>
  <c r="L48" i="5"/>
  <c r="P47" i="5"/>
  <c r="R47" i="5" s="1"/>
  <c r="Q47" i="5" s="1"/>
  <c r="O47" i="5" s="1"/>
  <c r="M47" i="5"/>
  <c r="N47" i="5"/>
  <c r="S48" i="7"/>
  <c r="U48" i="7" s="1"/>
  <c r="N49" i="7"/>
  <c r="T49" i="7"/>
  <c r="L50" i="7"/>
  <c r="P49" i="7"/>
  <c r="M49" i="7"/>
  <c r="K52" i="7"/>
  <c r="K50" i="5"/>
  <c r="R55" i="16" l="1"/>
  <c r="Q55" i="16" s="1"/>
  <c r="O55" i="16" s="1"/>
  <c r="R48" i="7"/>
  <c r="Q48" i="7" s="1"/>
  <c r="O48" i="7" s="1"/>
  <c r="S55" i="19"/>
  <c r="U55" i="19" s="1"/>
  <c r="M56" i="20"/>
  <c r="T56" i="20"/>
  <c r="P56" i="20"/>
  <c r="R56" i="20" s="1"/>
  <c r="Q56" i="20" s="1"/>
  <c r="O56" i="20" s="1"/>
  <c r="L57" i="20"/>
  <c r="S56" i="20"/>
  <c r="N56" i="20"/>
  <c r="K59" i="20"/>
  <c r="U55" i="20"/>
  <c r="M56" i="19"/>
  <c r="T56" i="19"/>
  <c r="P56" i="19"/>
  <c r="R56" i="19" s="1"/>
  <c r="Q56" i="19" s="1"/>
  <c r="O56" i="19" s="1"/>
  <c r="N56" i="19"/>
  <c r="L57" i="19"/>
  <c r="K59" i="19"/>
  <c r="U55" i="16"/>
  <c r="K59" i="16"/>
  <c r="T56" i="16"/>
  <c r="P56" i="16"/>
  <c r="L57" i="16"/>
  <c r="S56" i="16"/>
  <c r="M56" i="16"/>
  <c r="N56" i="16"/>
  <c r="U48" i="10"/>
  <c r="S47" i="5"/>
  <c r="U47" i="5" s="1"/>
  <c r="K52" i="10"/>
  <c r="S49" i="7"/>
  <c r="U49" i="7" s="1"/>
  <c r="N49" i="10"/>
  <c r="L50" i="10"/>
  <c r="P49" i="10"/>
  <c r="R49" i="10" s="1"/>
  <c r="Q49" i="10" s="1"/>
  <c r="O49" i="10" s="1"/>
  <c r="S49" i="10"/>
  <c r="T49" i="10"/>
  <c r="M49" i="10"/>
  <c r="M48" i="5"/>
  <c r="L49" i="5"/>
  <c r="T48" i="5"/>
  <c r="N48" i="5"/>
  <c r="P48" i="5"/>
  <c r="R48" i="5" s="1"/>
  <c r="Q48" i="5" s="1"/>
  <c r="O48" i="5" s="1"/>
  <c r="N50" i="7"/>
  <c r="P50" i="7"/>
  <c r="T50" i="7"/>
  <c r="L51" i="7"/>
  <c r="M50" i="7"/>
  <c r="K53" i="7"/>
  <c r="K51" i="5"/>
  <c r="R56" i="16" l="1"/>
  <c r="Q56" i="16" s="1"/>
  <c r="O56" i="16" s="1"/>
  <c r="R49" i="7"/>
  <c r="Q49" i="7" s="1"/>
  <c r="O49" i="7" s="1"/>
  <c r="S56" i="19"/>
  <c r="U56" i="19" s="1"/>
  <c r="N57" i="20"/>
  <c r="M57" i="20"/>
  <c r="T57" i="20"/>
  <c r="P57" i="20"/>
  <c r="R57" i="20" s="1"/>
  <c r="Q57" i="20" s="1"/>
  <c r="O57" i="20" s="1"/>
  <c r="L58" i="20"/>
  <c r="S57" i="20"/>
  <c r="U56" i="20"/>
  <c r="K60" i="20"/>
  <c r="N57" i="19"/>
  <c r="M57" i="19"/>
  <c r="P57" i="19"/>
  <c r="R57" i="19" s="1"/>
  <c r="Q57" i="19" s="1"/>
  <c r="O57" i="19" s="1"/>
  <c r="L58" i="19"/>
  <c r="T57" i="19"/>
  <c r="K60" i="19"/>
  <c r="U56" i="16"/>
  <c r="M57" i="16"/>
  <c r="T57" i="16"/>
  <c r="P57" i="16"/>
  <c r="S57" i="16"/>
  <c r="L58" i="16"/>
  <c r="N57" i="16"/>
  <c r="K60" i="16"/>
  <c r="U49" i="10"/>
  <c r="S50" i="10"/>
  <c r="T50" i="10"/>
  <c r="M50" i="10"/>
  <c r="P50" i="10"/>
  <c r="R50" i="10" s="1"/>
  <c r="Q50" i="10" s="1"/>
  <c r="O50" i="10" s="1"/>
  <c r="N50" i="10"/>
  <c r="L51" i="10"/>
  <c r="K53" i="10"/>
  <c r="S50" i="7"/>
  <c r="U50" i="7" s="1"/>
  <c r="S48" i="5"/>
  <c r="U48" i="5" s="1"/>
  <c r="P49" i="5"/>
  <c r="R49" i="5" s="1"/>
  <c r="Q49" i="5" s="1"/>
  <c r="O49" i="5" s="1"/>
  <c r="L50" i="5"/>
  <c r="N49" i="5"/>
  <c r="M49" i="5"/>
  <c r="T49" i="5"/>
  <c r="P51" i="7"/>
  <c r="M51" i="7"/>
  <c r="N51" i="7"/>
  <c r="L52" i="7"/>
  <c r="T51" i="7"/>
  <c r="K54" i="7"/>
  <c r="K52" i="5"/>
  <c r="R57" i="16" l="1"/>
  <c r="Q57" i="16" s="1"/>
  <c r="O57" i="16" s="1"/>
  <c r="R50" i="7"/>
  <c r="Q50" i="7" s="1"/>
  <c r="O50" i="7" s="1"/>
  <c r="S57" i="19"/>
  <c r="U57" i="19" s="1"/>
  <c r="U57" i="20"/>
  <c r="K61" i="20"/>
  <c r="L59" i="20"/>
  <c r="S58" i="20"/>
  <c r="N58" i="20"/>
  <c r="M58" i="20"/>
  <c r="T58" i="20"/>
  <c r="P58" i="20"/>
  <c r="R58" i="20" s="1"/>
  <c r="Q58" i="20" s="1"/>
  <c r="O58" i="20" s="1"/>
  <c r="K61" i="19"/>
  <c r="L59" i="19"/>
  <c r="N58" i="19"/>
  <c r="P58" i="19"/>
  <c r="R58" i="19" s="1"/>
  <c r="Q58" i="19" s="1"/>
  <c r="O58" i="19" s="1"/>
  <c r="M58" i="19"/>
  <c r="T58" i="19"/>
  <c r="U57" i="16"/>
  <c r="K61" i="16"/>
  <c r="N58" i="16"/>
  <c r="M58" i="16"/>
  <c r="L59" i="16"/>
  <c r="S58" i="16"/>
  <c r="P58" i="16"/>
  <c r="T58" i="16"/>
  <c r="S51" i="7"/>
  <c r="U51" i="7" s="1"/>
  <c r="U50" i="10"/>
  <c r="P51" i="10"/>
  <c r="R51" i="10" s="1"/>
  <c r="Q51" i="10" s="1"/>
  <c r="O51" i="10" s="1"/>
  <c r="M51" i="10"/>
  <c r="N51" i="10"/>
  <c r="T51" i="10"/>
  <c r="S51" i="10"/>
  <c r="L52" i="10"/>
  <c r="K54" i="10"/>
  <c r="S49" i="5"/>
  <c r="U49" i="5" s="1"/>
  <c r="P50" i="5"/>
  <c r="R50" i="5" s="1"/>
  <c r="Q50" i="5" s="1"/>
  <c r="O50" i="5" s="1"/>
  <c r="M50" i="5"/>
  <c r="T50" i="5"/>
  <c r="L51" i="5"/>
  <c r="N50" i="5"/>
  <c r="K55" i="7"/>
  <c r="M52" i="7"/>
  <c r="S52" i="7" s="1"/>
  <c r="P52" i="7"/>
  <c r="N52" i="7"/>
  <c r="L53" i="7"/>
  <c r="T52" i="7"/>
  <c r="K53" i="5"/>
  <c r="R58" i="16" l="1"/>
  <c r="Q58" i="16" s="1"/>
  <c r="O58" i="16" s="1"/>
  <c r="R51" i="7"/>
  <c r="Q51" i="7" s="1"/>
  <c r="O51" i="7" s="1"/>
  <c r="S58" i="19"/>
  <c r="U58" i="19" s="1"/>
  <c r="U58" i="20"/>
  <c r="T59" i="20"/>
  <c r="P59" i="20"/>
  <c r="R59" i="20" s="1"/>
  <c r="Q59" i="20" s="1"/>
  <c r="O59" i="20" s="1"/>
  <c r="L60" i="20"/>
  <c r="S59" i="20"/>
  <c r="N59" i="20"/>
  <c r="M59" i="20"/>
  <c r="K62" i="20"/>
  <c r="T59" i="19"/>
  <c r="P59" i="19"/>
  <c r="R59" i="19" s="1"/>
  <c r="Q59" i="19" s="1"/>
  <c r="O59" i="19" s="1"/>
  <c r="L60" i="19"/>
  <c r="M59" i="19"/>
  <c r="N59" i="19"/>
  <c r="K62" i="19"/>
  <c r="K62" i="16"/>
  <c r="L60" i="16"/>
  <c r="S59" i="16"/>
  <c r="N59" i="16"/>
  <c r="T59" i="16"/>
  <c r="M59" i="16"/>
  <c r="P59" i="16"/>
  <c r="U58" i="16"/>
  <c r="U51" i="10"/>
  <c r="K55" i="10"/>
  <c r="M52" i="10"/>
  <c r="N52" i="10"/>
  <c r="L53" i="10"/>
  <c r="S52" i="10"/>
  <c r="T52" i="10"/>
  <c r="P52" i="10"/>
  <c r="R52" i="10" s="1"/>
  <c r="Q52" i="10" s="1"/>
  <c r="O52" i="10" s="1"/>
  <c r="S50" i="5"/>
  <c r="U50" i="5" s="1"/>
  <c r="M51" i="5"/>
  <c r="N51" i="5"/>
  <c r="T51" i="5"/>
  <c r="P51" i="5"/>
  <c r="R51" i="5" s="1"/>
  <c r="Q51" i="5" s="1"/>
  <c r="O51" i="5" s="1"/>
  <c r="L52" i="5"/>
  <c r="U52" i="7"/>
  <c r="K56" i="7"/>
  <c r="M53" i="7"/>
  <c r="S53" i="7" s="1"/>
  <c r="L54" i="7"/>
  <c r="P53" i="7"/>
  <c r="N53" i="7"/>
  <c r="T53" i="7"/>
  <c r="K54" i="5"/>
  <c r="R59" i="16" l="1"/>
  <c r="Q59" i="16" s="1"/>
  <c r="O59" i="16" s="1"/>
  <c r="R52" i="7"/>
  <c r="Q52" i="7" s="1"/>
  <c r="O52" i="7" s="1"/>
  <c r="S59" i="19"/>
  <c r="U59" i="19" s="1"/>
  <c r="U59" i="20"/>
  <c r="K63" i="20"/>
  <c r="M60" i="20"/>
  <c r="T60" i="20"/>
  <c r="P60" i="20"/>
  <c r="R60" i="20" s="1"/>
  <c r="Q60" i="20" s="1"/>
  <c r="O60" i="20" s="1"/>
  <c r="L61" i="20"/>
  <c r="S60" i="20"/>
  <c r="N60" i="20"/>
  <c r="K63" i="19"/>
  <c r="M60" i="19"/>
  <c r="T60" i="19"/>
  <c r="P60" i="19"/>
  <c r="R60" i="19" s="1"/>
  <c r="Q60" i="19" s="1"/>
  <c r="O60" i="19" s="1"/>
  <c r="L61" i="19"/>
  <c r="N60" i="19"/>
  <c r="T60" i="16"/>
  <c r="P60" i="16"/>
  <c r="L61" i="16"/>
  <c r="S60" i="16"/>
  <c r="N60" i="16"/>
  <c r="M60" i="16"/>
  <c r="U59" i="16"/>
  <c r="K63" i="16"/>
  <c r="K56" i="10"/>
  <c r="U52" i="10"/>
  <c r="S53" i="10"/>
  <c r="T53" i="10"/>
  <c r="L54" i="10"/>
  <c r="P53" i="10"/>
  <c r="R53" i="10" s="1"/>
  <c r="Q53" i="10" s="1"/>
  <c r="O53" i="10" s="1"/>
  <c r="N53" i="10"/>
  <c r="M53" i="10"/>
  <c r="S51" i="5"/>
  <c r="U51" i="5" s="1"/>
  <c r="N52" i="5"/>
  <c r="L53" i="5"/>
  <c r="P52" i="5"/>
  <c r="R52" i="5" s="1"/>
  <c r="Q52" i="5" s="1"/>
  <c r="O52" i="5" s="1"/>
  <c r="T52" i="5"/>
  <c r="M52" i="5"/>
  <c r="U53" i="7"/>
  <c r="K57" i="7"/>
  <c r="L55" i="7"/>
  <c r="T54" i="7"/>
  <c r="M54" i="7"/>
  <c r="S54" i="7" s="1"/>
  <c r="N54" i="7"/>
  <c r="P54" i="7"/>
  <c r="K55" i="5"/>
  <c r="R60" i="16" l="1"/>
  <c r="Q60" i="16" s="1"/>
  <c r="O60" i="16" s="1"/>
  <c r="R53" i="7"/>
  <c r="Q53" i="7" s="1"/>
  <c r="O53" i="7" s="1"/>
  <c r="S60" i="19"/>
  <c r="U60" i="19" s="1"/>
  <c r="U60" i="20"/>
  <c r="N61" i="20"/>
  <c r="M61" i="20"/>
  <c r="T61" i="20"/>
  <c r="P61" i="20"/>
  <c r="R61" i="20" s="1"/>
  <c r="Q61" i="20" s="1"/>
  <c r="O61" i="20" s="1"/>
  <c r="S61" i="20"/>
  <c r="L62" i="20"/>
  <c r="K64" i="20"/>
  <c r="N61" i="19"/>
  <c r="M61" i="19"/>
  <c r="L62" i="19"/>
  <c r="T61" i="19"/>
  <c r="P61" i="19"/>
  <c r="R61" i="19" s="1"/>
  <c r="Q61" i="19" s="1"/>
  <c r="O61" i="19" s="1"/>
  <c r="K64" i="19"/>
  <c r="M61" i="16"/>
  <c r="T61" i="16"/>
  <c r="P61" i="16"/>
  <c r="N61" i="16"/>
  <c r="L62" i="16"/>
  <c r="S61" i="16"/>
  <c r="K64" i="16"/>
  <c r="U60" i="16"/>
  <c r="S52" i="5"/>
  <c r="U52" i="5" s="1"/>
  <c r="K57" i="10"/>
  <c r="U53" i="10"/>
  <c r="L55" i="10"/>
  <c r="P54" i="10"/>
  <c r="R54" i="10" s="1"/>
  <c r="Q54" i="10" s="1"/>
  <c r="O54" i="10" s="1"/>
  <c r="T54" i="10"/>
  <c r="M54" i="10"/>
  <c r="S54" i="10"/>
  <c r="N54" i="10"/>
  <c r="P53" i="5"/>
  <c r="R53" i="5" s="1"/>
  <c r="Q53" i="5" s="1"/>
  <c r="O53" i="5" s="1"/>
  <c r="M53" i="5"/>
  <c r="L54" i="5"/>
  <c r="N53" i="5"/>
  <c r="T53" i="5"/>
  <c r="K58" i="7"/>
  <c r="U54" i="7"/>
  <c r="T55" i="7"/>
  <c r="L56" i="7"/>
  <c r="M55" i="7"/>
  <c r="N55" i="7"/>
  <c r="P55" i="7"/>
  <c r="S55" i="7"/>
  <c r="K56" i="5"/>
  <c r="R61" i="16" l="1"/>
  <c r="Q61" i="16" s="1"/>
  <c r="O61" i="16" s="1"/>
  <c r="R54" i="7"/>
  <c r="Q54" i="7" s="1"/>
  <c r="O54" i="7" s="1"/>
  <c r="S61" i="19"/>
  <c r="U61" i="19" s="1"/>
  <c r="U61" i="20"/>
  <c r="L63" i="20"/>
  <c r="S62" i="20"/>
  <c r="N62" i="20"/>
  <c r="M62" i="20"/>
  <c r="T62" i="20"/>
  <c r="P62" i="20"/>
  <c r="R62" i="20" s="1"/>
  <c r="Q62" i="20" s="1"/>
  <c r="O62" i="20" s="1"/>
  <c r="K65" i="20"/>
  <c r="L63" i="19"/>
  <c r="N62" i="19"/>
  <c r="T62" i="19"/>
  <c r="P62" i="19"/>
  <c r="R62" i="19" s="1"/>
  <c r="Q62" i="19" s="1"/>
  <c r="O62" i="19" s="1"/>
  <c r="M62" i="19"/>
  <c r="K65" i="19"/>
  <c r="U61" i="16"/>
  <c r="K65" i="16"/>
  <c r="N62" i="16"/>
  <c r="M62" i="16"/>
  <c r="S62" i="16"/>
  <c r="T62" i="16"/>
  <c r="P62" i="16"/>
  <c r="L63" i="16"/>
  <c r="U54" i="10"/>
  <c r="K58" i="10"/>
  <c r="T55" i="10"/>
  <c r="M55" i="10"/>
  <c r="N55" i="10"/>
  <c r="S55" i="10"/>
  <c r="L56" i="10"/>
  <c r="P55" i="10"/>
  <c r="R55" i="10" s="1"/>
  <c r="Q55" i="10" s="1"/>
  <c r="O55" i="10" s="1"/>
  <c r="T54" i="5"/>
  <c r="P54" i="5"/>
  <c r="R54" i="5" s="1"/>
  <c r="Q54" i="5" s="1"/>
  <c r="O54" i="5" s="1"/>
  <c r="L55" i="5"/>
  <c r="N54" i="5"/>
  <c r="M54" i="5"/>
  <c r="S53" i="5"/>
  <c r="U53" i="5" s="1"/>
  <c r="T56" i="7"/>
  <c r="N56" i="7"/>
  <c r="S56" i="7" s="1"/>
  <c r="L57" i="7"/>
  <c r="M56" i="7"/>
  <c r="P56" i="7"/>
  <c r="K59" i="7"/>
  <c r="U55" i="7"/>
  <c r="K57" i="5"/>
  <c r="R62" i="16" l="1"/>
  <c r="Q62" i="16" s="1"/>
  <c r="O62" i="16" s="1"/>
  <c r="R55" i="7"/>
  <c r="Q55" i="7" s="1"/>
  <c r="O55" i="7" s="1"/>
  <c r="S62" i="19"/>
  <c r="U62" i="19" s="1"/>
  <c r="U62" i="20"/>
  <c r="K66" i="20"/>
  <c r="T63" i="20"/>
  <c r="P63" i="20"/>
  <c r="R63" i="20" s="1"/>
  <c r="Q63" i="20" s="1"/>
  <c r="O63" i="20" s="1"/>
  <c r="L64" i="20"/>
  <c r="S63" i="20"/>
  <c r="N63" i="20"/>
  <c r="M63" i="20"/>
  <c r="K66" i="19"/>
  <c r="T63" i="19"/>
  <c r="P63" i="19"/>
  <c r="R63" i="19" s="1"/>
  <c r="Q63" i="19" s="1"/>
  <c r="O63" i="19" s="1"/>
  <c r="L64" i="19"/>
  <c r="N63" i="19"/>
  <c r="M63" i="19"/>
  <c r="U62" i="16"/>
  <c r="K66" i="16"/>
  <c r="L64" i="16"/>
  <c r="S63" i="16"/>
  <c r="N63" i="16"/>
  <c r="P63" i="16"/>
  <c r="M63" i="16"/>
  <c r="T63" i="16"/>
  <c r="U55" i="10"/>
  <c r="S56" i="10"/>
  <c r="N56" i="10"/>
  <c r="L57" i="10"/>
  <c r="T56" i="10"/>
  <c r="M56" i="10"/>
  <c r="P56" i="10"/>
  <c r="R56" i="10" s="1"/>
  <c r="Q56" i="10" s="1"/>
  <c r="O56" i="10" s="1"/>
  <c r="K59" i="10"/>
  <c r="S54" i="5"/>
  <c r="U54" i="5" s="1"/>
  <c r="P55" i="5"/>
  <c r="R55" i="5" s="1"/>
  <c r="Q55" i="5" s="1"/>
  <c r="O55" i="5" s="1"/>
  <c r="N55" i="5"/>
  <c r="L56" i="5"/>
  <c r="M55" i="5"/>
  <c r="T55" i="5"/>
  <c r="N57" i="7"/>
  <c r="S57" i="7" s="1"/>
  <c r="T57" i="7"/>
  <c r="L58" i="7"/>
  <c r="P57" i="7"/>
  <c r="M57" i="7"/>
  <c r="U56" i="7"/>
  <c r="K60" i="7"/>
  <c r="K58" i="5"/>
  <c r="R63" i="16" l="1"/>
  <c r="Q63" i="16" s="1"/>
  <c r="O63" i="16" s="1"/>
  <c r="R56" i="7"/>
  <c r="Q56" i="7" s="1"/>
  <c r="O56" i="7" s="1"/>
  <c r="S63" i="19"/>
  <c r="U63" i="19" s="1"/>
  <c r="U63" i="16"/>
  <c r="U63" i="20"/>
  <c r="M64" i="20"/>
  <c r="T64" i="20"/>
  <c r="P64" i="20"/>
  <c r="R64" i="20" s="1"/>
  <c r="Q64" i="20" s="1"/>
  <c r="O64" i="20" s="1"/>
  <c r="L65" i="20"/>
  <c r="S64" i="20"/>
  <c r="N64" i="20"/>
  <c r="K67" i="20"/>
  <c r="M64" i="19"/>
  <c r="T64" i="19"/>
  <c r="P64" i="19"/>
  <c r="R64" i="19" s="1"/>
  <c r="Q64" i="19" s="1"/>
  <c r="O64" i="19" s="1"/>
  <c r="L65" i="19"/>
  <c r="N64" i="19"/>
  <c r="K67" i="19"/>
  <c r="K67" i="16"/>
  <c r="T64" i="16"/>
  <c r="P64" i="16"/>
  <c r="L65" i="16"/>
  <c r="S64" i="16"/>
  <c r="M64" i="16"/>
  <c r="N64" i="16"/>
  <c r="S55" i="5"/>
  <c r="U55" i="5" s="1"/>
  <c r="N57" i="10"/>
  <c r="L58" i="10"/>
  <c r="P57" i="10"/>
  <c r="R57" i="10" s="1"/>
  <c r="Q57" i="10" s="1"/>
  <c r="O57" i="10" s="1"/>
  <c r="S57" i="10"/>
  <c r="T57" i="10"/>
  <c r="M57" i="10"/>
  <c r="K60" i="10"/>
  <c r="U56" i="10"/>
  <c r="N56" i="5"/>
  <c r="M56" i="5"/>
  <c r="T56" i="5"/>
  <c r="L57" i="5"/>
  <c r="P56" i="5"/>
  <c r="R56" i="5" s="1"/>
  <c r="Q56" i="5" s="1"/>
  <c r="O56" i="5" s="1"/>
  <c r="U57" i="7"/>
  <c r="S58" i="7"/>
  <c r="N58" i="7"/>
  <c r="P58" i="7"/>
  <c r="L59" i="7"/>
  <c r="M58" i="7"/>
  <c r="T58" i="7"/>
  <c r="K61" i="7"/>
  <c r="K59" i="5"/>
  <c r="R64" i="16" l="1"/>
  <c r="Q64" i="16" s="1"/>
  <c r="O64" i="16" s="1"/>
  <c r="R57" i="7"/>
  <c r="Q57" i="7" s="1"/>
  <c r="O57" i="7" s="1"/>
  <c r="S64" i="19"/>
  <c r="U64" i="19" s="1"/>
  <c r="U64" i="20"/>
  <c r="K68" i="20"/>
  <c r="N65" i="20"/>
  <c r="M65" i="20"/>
  <c r="T65" i="20"/>
  <c r="P65" i="20"/>
  <c r="R65" i="20" s="1"/>
  <c r="Q65" i="20" s="1"/>
  <c r="O65" i="20" s="1"/>
  <c r="L66" i="20"/>
  <c r="S65" i="20"/>
  <c r="K68" i="19"/>
  <c r="N65" i="19"/>
  <c r="M65" i="19"/>
  <c r="T65" i="19"/>
  <c r="P65" i="19"/>
  <c r="R65" i="19" s="1"/>
  <c r="Q65" i="19" s="1"/>
  <c r="O65" i="19" s="1"/>
  <c r="L66" i="19"/>
  <c r="U64" i="16"/>
  <c r="M65" i="16"/>
  <c r="T65" i="16"/>
  <c r="P65" i="16"/>
  <c r="S65" i="16"/>
  <c r="L66" i="16"/>
  <c r="N65" i="16"/>
  <c r="K68" i="16"/>
  <c r="S58" i="10"/>
  <c r="T58" i="10"/>
  <c r="M58" i="10"/>
  <c r="P58" i="10"/>
  <c r="R58" i="10" s="1"/>
  <c r="Q58" i="10" s="1"/>
  <c r="O58" i="10" s="1"/>
  <c r="L59" i="10"/>
  <c r="N58" i="10"/>
  <c r="K61" i="10"/>
  <c r="U57" i="10"/>
  <c r="S56" i="5"/>
  <c r="U56" i="5" s="1"/>
  <c r="T57" i="5"/>
  <c r="N57" i="5"/>
  <c r="L58" i="5"/>
  <c r="M57" i="5"/>
  <c r="P57" i="5"/>
  <c r="R57" i="5" s="1"/>
  <c r="Q57" i="5" s="1"/>
  <c r="O57" i="5" s="1"/>
  <c r="K62" i="7"/>
  <c r="U58" i="7"/>
  <c r="P59" i="7"/>
  <c r="S59" i="7"/>
  <c r="M59" i="7"/>
  <c r="N59" i="7"/>
  <c r="T59" i="7"/>
  <c r="L60" i="7"/>
  <c r="K60" i="5"/>
  <c r="R65" i="16" l="1"/>
  <c r="Q65" i="16" s="1"/>
  <c r="O65" i="16" s="1"/>
  <c r="R58" i="7"/>
  <c r="Q58" i="7" s="1"/>
  <c r="O58" i="7" s="1"/>
  <c r="S65" i="19"/>
  <c r="U65" i="19" s="1"/>
  <c r="U65" i="20"/>
  <c r="L67" i="20"/>
  <c r="S66" i="20"/>
  <c r="N66" i="20"/>
  <c r="M66" i="20"/>
  <c r="T66" i="20"/>
  <c r="P66" i="20"/>
  <c r="R66" i="20" s="1"/>
  <c r="Q66" i="20" s="1"/>
  <c r="O66" i="20" s="1"/>
  <c r="K69" i="20"/>
  <c r="K69" i="19"/>
  <c r="L67" i="19"/>
  <c r="N66" i="19"/>
  <c r="M66" i="19"/>
  <c r="T66" i="19"/>
  <c r="P66" i="19"/>
  <c r="R66" i="19" s="1"/>
  <c r="Q66" i="19" s="1"/>
  <c r="O66" i="19" s="1"/>
  <c r="U65" i="16"/>
  <c r="K69" i="16"/>
  <c r="N66" i="16"/>
  <c r="M66" i="16"/>
  <c r="L67" i="16"/>
  <c r="P66" i="16"/>
  <c r="T66" i="16"/>
  <c r="S66" i="16"/>
  <c r="S57" i="5"/>
  <c r="U57" i="5" s="1"/>
  <c r="P59" i="10"/>
  <c r="R59" i="10" s="1"/>
  <c r="Q59" i="10" s="1"/>
  <c r="O59" i="10" s="1"/>
  <c r="M59" i="10"/>
  <c r="N59" i="10"/>
  <c r="S59" i="10"/>
  <c r="T59" i="10"/>
  <c r="L60" i="10"/>
  <c r="U58" i="10"/>
  <c r="K62" i="10"/>
  <c r="P58" i="5"/>
  <c r="R58" i="5" s="1"/>
  <c r="Q58" i="5" s="1"/>
  <c r="O58" i="5" s="1"/>
  <c r="L59" i="5"/>
  <c r="M58" i="5"/>
  <c r="T58" i="5"/>
  <c r="N58" i="5"/>
  <c r="M60" i="7"/>
  <c r="S60" i="7" s="1"/>
  <c r="P60" i="7"/>
  <c r="L61" i="7"/>
  <c r="T60" i="7"/>
  <c r="N60" i="7"/>
  <c r="K63" i="7"/>
  <c r="U59" i="7"/>
  <c r="K61" i="5"/>
  <c r="R66" i="16" l="1"/>
  <c r="Q66" i="16" s="1"/>
  <c r="O66" i="16" s="1"/>
  <c r="R59" i="7"/>
  <c r="Q59" i="7" s="1"/>
  <c r="O59" i="7" s="1"/>
  <c r="S66" i="19"/>
  <c r="U66" i="19" s="1"/>
  <c r="U66" i="20"/>
  <c r="K70" i="20"/>
  <c r="P67" i="20"/>
  <c r="T67" i="20"/>
  <c r="N67" i="20"/>
  <c r="S67" i="20"/>
  <c r="M67" i="20"/>
  <c r="L68" i="20"/>
  <c r="O67" i="20"/>
  <c r="P67" i="19"/>
  <c r="T67" i="19"/>
  <c r="N67" i="19"/>
  <c r="M67" i="19"/>
  <c r="L68" i="19"/>
  <c r="O67" i="19"/>
  <c r="K70" i="19"/>
  <c r="U66" i="16"/>
  <c r="K70" i="16"/>
  <c r="T67" i="16"/>
  <c r="N67" i="16"/>
  <c r="L68" i="16"/>
  <c r="M67" i="16"/>
  <c r="S67" i="16"/>
  <c r="P67" i="16"/>
  <c r="O67" i="16"/>
  <c r="U59" i="10"/>
  <c r="M60" i="10"/>
  <c r="N60" i="10"/>
  <c r="L61" i="10"/>
  <c r="S60" i="10"/>
  <c r="P60" i="10"/>
  <c r="R60" i="10" s="1"/>
  <c r="Q60" i="10" s="1"/>
  <c r="O60" i="10" s="1"/>
  <c r="T60" i="10"/>
  <c r="S58" i="5"/>
  <c r="U58" i="5" s="1"/>
  <c r="K63" i="10"/>
  <c r="L60" i="5"/>
  <c r="N59" i="5"/>
  <c r="P59" i="5"/>
  <c r="R59" i="5" s="1"/>
  <c r="Q59" i="5" s="1"/>
  <c r="O59" i="5" s="1"/>
  <c r="T59" i="5"/>
  <c r="M59" i="5"/>
  <c r="K64" i="7"/>
  <c r="M61" i="7"/>
  <c r="S61" i="7" s="1"/>
  <c r="L62" i="7"/>
  <c r="P61" i="7"/>
  <c r="N61" i="7"/>
  <c r="T61" i="7"/>
  <c r="U60" i="7"/>
  <c r="K62" i="5"/>
  <c r="R60" i="7" l="1"/>
  <c r="Q60" i="7" s="1"/>
  <c r="O60" i="7" s="1"/>
  <c r="S67" i="19"/>
  <c r="U67" i="19" s="1"/>
  <c r="U67" i="20"/>
  <c r="T68" i="20"/>
  <c r="N68" i="20"/>
  <c r="L69" i="20"/>
  <c r="S68" i="20"/>
  <c r="M68" i="20"/>
  <c r="P68" i="20"/>
  <c r="O68" i="20"/>
  <c r="K71" i="20"/>
  <c r="T68" i="19"/>
  <c r="N68" i="19"/>
  <c r="L69" i="19"/>
  <c r="M68" i="19"/>
  <c r="P68" i="19"/>
  <c r="O68" i="19"/>
  <c r="K71" i="19"/>
  <c r="U67" i="16"/>
  <c r="T68" i="16"/>
  <c r="N68" i="16"/>
  <c r="L69" i="16"/>
  <c r="S68" i="16"/>
  <c r="M68" i="16"/>
  <c r="P68" i="16"/>
  <c r="O68" i="16"/>
  <c r="K71" i="16"/>
  <c r="K64" i="10"/>
  <c r="S61" i="10"/>
  <c r="T61" i="10"/>
  <c r="L62" i="10"/>
  <c r="P61" i="10"/>
  <c r="R61" i="10" s="1"/>
  <c r="Q61" i="10" s="1"/>
  <c r="O61" i="10" s="1"/>
  <c r="M61" i="10"/>
  <c r="N61" i="10"/>
  <c r="U60" i="10"/>
  <c r="T60" i="5"/>
  <c r="L61" i="5"/>
  <c r="N60" i="5"/>
  <c r="P60" i="5"/>
  <c r="R60" i="5" s="1"/>
  <c r="Q60" i="5" s="1"/>
  <c r="O60" i="5" s="1"/>
  <c r="M60" i="5"/>
  <c r="S59" i="5"/>
  <c r="U59" i="5" s="1"/>
  <c r="K65" i="7"/>
  <c r="L63" i="7"/>
  <c r="T62" i="7"/>
  <c r="M62" i="7"/>
  <c r="P62" i="7"/>
  <c r="S62" i="7"/>
  <c r="N62" i="7"/>
  <c r="U61" i="7"/>
  <c r="K63" i="5"/>
  <c r="R61" i="7" l="1"/>
  <c r="Q61" i="7" s="1"/>
  <c r="O61" i="7" s="1"/>
  <c r="S68" i="19"/>
  <c r="U68" i="19" s="1"/>
  <c r="U68" i="20"/>
  <c r="K72" i="20"/>
  <c r="T69" i="20"/>
  <c r="N69" i="20"/>
  <c r="L70" i="20"/>
  <c r="S69" i="20"/>
  <c r="M69" i="20"/>
  <c r="P69" i="20"/>
  <c r="O69" i="20"/>
  <c r="T69" i="19"/>
  <c r="N69" i="19"/>
  <c r="M69" i="19"/>
  <c r="L70" i="19"/>
  <c r="P69" i="19"/>
  <c r="O69" i="19"/>
  <c r="K72" i="19"/>
  <c r="L70" i="16"/>
  <c r="S69" i="16"/>
  <c r="M69" i="16"/>
  <c r="P69" i="16"/>
  <c r="T69" i="16"/>
  <c r="N69" i="16"/>
  <c r="O69" i="16"/>
  <c r="U68" i="16"/>
  <c r="K72" i="16"/>
  <c r="S60" i="5"/>
  <c r="U60" i="5" s="1"/>
  <c r="K65" i="10"/>
  <c r="L63" i="10"/>
  <c r="P62" i="10"/>
  <c r="R62" i="10" s="1"/>
  <c r="Q62" i="10" s="1"/>
  <c r="O62" i="10" s="1"/>
  <c r="T62" i="10"/>
  <c r="M62" i="10"/>
  <c r="N62" i="10"/>
  <c r="S62" i="10"/>
  <c r="U61" i="10"/>
  <c r="U62" i="7"/>
  <c r="L62" i="5"/>
  <c r="N61" i="5"/>
  <c r="T61" i="5"/>
  <c r="M61" i="5"/>
  <c r="P61" i="5"/>
  <c r="R61" i="5" s="1"/>
  <c r="Q61" i="5" s="1"/>
  <c r="O61" i="5" s="1"/>
  <c r="K66" i="7"/>
  <c r="T63" i="7"/>
  <c r="L64" i="7"/>
  <c r="N63" i="7"/>
  <c r="S63" i="7"/>
  <c r="M63" i="7"/>
  <c r="P63" i="7"/>
  <c r="K64" i="5"/>
  <c r="R62" i="7" l="1"/>
  <c r="Q62" i="7" s="1"/>
  <c r="O62" i="7" s="1"/>
  <c r="S69" i="19"/>
  <c r="U69" i="19" s="1"/>
  <c r="U69" i="20"/>
  <c r="L71" i="20"/>
  <c r="S70" i="20"/>
  <c r="M70" i="20"/>
  <c r="P70" i="20"/>
  <c r="T70" i="20"/>
  <c r="N70" i="20"/>
  <c r="O70" i="20"/>
  <c r="K73" i="20"/>
  <c r="K73" i="19"/>
  <c r="P70" i="19"/>
  <c r="N70" i="19"/>
  <c r="L71" i="19"/>
  <c r="M70" i="19"/>
  <c r="T70" i="19"/>
  <c r="O70" i="19"/>
  <c r="U69" i="16"/>
  <c r="K73" i="16"/>
  <c r="T70" i="16"/>
  <c r="N70" i="16"/>
  <c r="L71" i="16"/>
  <c r="S70" i="16"/>
  <c r="M70" i="16"/>
  <c r="P70" i="16"/>
  <c r="O70" i="16"/>
  <c r="U62" i="10"/>
  <c r="K66" i="10"/>
  <c r="T63" i="10"/>
  <c r="M63" i="10"/>
  <c r="N63" i="10"/>
  <c r="P63" i="10"/>
  <c r="R63" i="10" s="1"/>
  <c r="Q63" i="10" s="1"/>
  <c r="O63" i="10" s="1"/>
  <c r="S63" i="10"/>
  <c r="L64" i="10"/>
  <c r="P62" i="5"/>
  <c r="R62" i="5" s="1"/>
  <c r="Q62" i="5" s="1"/>
  <c r="O62" i="5" s="1"/>
  <c r="N62" i="5"/>
  <c r="T62" i="5"/>
  <c r="M62" i="5"/>
  <c r="L63" i="5"/>
  <c r="S61" i="5"/>
  <c r="U61" i="5" s="1"/>
  <c r="U63" i="7"/>
  <c r="T64" i="7"/>
  <c r="N64" i="7"/>
  <c r="L65" i="7"/>
  <c r="S64" i="7"/>
  <c r="M64" i="7"/>
  <c r="P64" i="7"/>
  <c r="K67" i="7"/>
  <c r="K65" i="5"/>
  <c r="R63" i="7" l="1"/>
  <c r="Q63" i="7" s="1"/>
  <c r="O63" i="7" s="1"/>
  <c r="S70" i="19"/>
  <c r="U70" i="19" s="1"/>
  <c r="U70" i="20"/>
  <c r="K74" i="20"/>
  <c r="P71" i="20"/>
  <c r="T71" i="20"/>
  <c r="N71" i="20"/>
  <c r="M71" i="20"/>
  <c r="L72" i="20"/>
  <c r="S71" i="20"/>
  <c r="O71" i="20"/>
  <c r="T71" i="19"/>
  <c r="N71" i="19"/>
  <c r="L72" i="19"/>
  <c r="M71" i="19"/>
  <c r="P71" i="19"/>
  <c r="O71" i="19"/>
  <c r="K74" i="19"/>
  <c r="U70" i="16"/>
  <c r="L72" i="16"/>
  <c r="S71" i="16"/>
  <c r="M71" i="16"/>
  <c r="P71" i="16"/>
  <c r="T71" i="16"/>
  <c r="N71" i="16"/>
  <c r="O71" i="16"/>
  <c r="K74" i="16"/>
  <c r="U63" i="10"/>
  <c r="S62" i="5"/>
  <c r="U62" i="5" s="1"/>
  <c r="S64" i="10"/>
  <c r="N64" i="10"/>
  <c r="L65" i="10"/>
  <c r="P64" i="10"/>
  <c r="R64" i="10" s="1"/>
  <c r="Q64" i="10" s="1"/>
  <c r="O64" i="10" s="1"/>
  <c r="M64" i="10"/>
  <c r="T64" i="10"/>
  <c r="K67" i="10"/>
  <c r="U64" i="7"/>
  <c r="P63" i="5"/>
  <c r="R63" i="5" s="1"/>
  <c r="Q63" i="5" s="1"/>
  <c r="O63" i="5" s="1"/>
  <c r="N63" i="5"/>
  <c r="T63" i="5"/>
  <c r="M63" i="5"/>
  <c r="L64" i="5"/>
  <c r="N65" i="7"/>
  <c r="S65" i="7"/>
  <c r="T65" i="7"/>
  <c r="P65" i="7"/>
  <c r="M65" i="7"/>
  <c r="L66" i="7"/>
  <c r="K68" i="7"/>
  <c r="K66" i="5"/>
  <c r="R64" i="7" l="1"/>
  <c r="Q64" i="7" s="1"/>
  <c r="O64" i="7" s="1"/>
  <c r="S71" i="19"/>
  <c r="U71" i="19" s="1"/>
  <c r="U71" i="20"/>
  <c r="T72" i="20"/>
  <c r="N72" i="20"/>
  <c r="L73" i="20"/>
  <c r="S72" i="20"/>
  <c r="M72" i="20"/>
  <c r="P72" i="20"/>
  <c r="O72" i="20"/>
  <c r="K75" i="20"/>
  <c r="T72" i="19"/>
  <c r="N72" i="19"/>
  <c r="L73" i="19"/>
  <c r="M72" i="19"/>
  <c r="P72" i="19"/>
  <c r="O72" i="19"/>
  <c r="K75" i="19"/>
  <c r="U71" i="16"/>
  <c r="K75" i="16"/>
  <c r="P72" i="16"/>
  <c r="T72" i="16"/>
  <c r="S72" i="16"/>
  <c r="L73" i="16"/>
  <c r="N72" i="16"/>
  <c r="M72" i="16"/>
  <c r="O72" i="16"/>
  <c r="N65" i="10"/>
  <c r="L66" i="10"/>
  <c r="P65" i="10"/>
  <c r="R65" i="10" s="1"/>
  <c r="Q65" i="10" s="1"/>
  <c r="O65" i="10" s="1"/>
  <c r="S65" i="10"/>
  <c r="T65" i="10"/>
  <c r="M65" i="10"/>
  <c r="U64" i="10"/>
  <c r="S63" i="5"/>
  <c r="U63" i="5" s="1"/>
  <c r="K68" i="10"/>
  <c r="M64" i="5"/>
  <c r="T64" i="5"/>
  <c r="P64" i="5"/>
  <c r="R64" i="5" s="1"/>
  <c r="Q64" i="5" s="1"/>
  <c r="O64" i="5" s="1"/>
  <c r="L65" i="5"/>
  <c r="N64" i="5"/>
  <c r="S66" i="7"/>
  <c r="N66" i="7"/>
  <c r="P66" i="7"/>
  <c r="T66" i="7"/>
  <c r="L67" i="7"/>
  <c r="M66" i="7"/>
  <c r="U65" i="7"/>
  <c r="K69" i="7"/>
  <c r="K67" i="5"/>
  <c r="R65" i="7" l="1"/>
  <c r="Q65" i="7" s="1"/>
  <c r="O65" i="7" s="1"/>
  <c r="S72" i="19"/>
  <c r="U72" i="19" s="1"/>
  <c r="T73" i="20"/>
  <c r="N73" i="20"/>
  <c r="L74" i="20"/>
  <c r="S73" i="20"/>
  <c r="M73" i="20"/>
  <c r="P73" i="20"/>
  <c r="O73" i="20"/>
  <c r="U72" i="20"/>
  <c r="K76" i="20"/>
  <c r="L74" i="19"/>
  <c r="M73" i="19"/>
  <c r="P73" i="19"/>
  <c r="T73" i="19"/>
  <c r="N73" i="19"/>
  <c r="O73" i="19"/>
  <c r="K76" i="19"/>
  <c r="U72" i="16"/>
  <c r="T73" i="16"/>
  <c r="N73" i="16"/>
  <c r="L74" i="16"/>
  <c r="S73" i="16"/>
  <c r="P73" i="16"/>
  <c r="M73" i="16"/>
  <c r="O73" i="16"/>
  <c r="K76" i="16"/>
  <c r="S66" i="10"/>
  <c r="T66" i="10"/>
  <c r="M66" i="10"/>
  <c r="P66" i="10"/>
  <c r="R66" i="10" s="1"/>
  <c r="Q66" i="10" s="1"/>
  <c r="O66" i="10" s="1"/>
  <c r="N66" i="10"/>
  <c r="L67" i="10"/>
  <c r="U65" i="10"/>
  <c r="K69" i="10"/>
  <c r="S64" i="5"/>
  <c r="U64" i="5" s="1"/>
  <c r="L66" i="5"/>
  <c r="P65" i="5"/>
  <c r="R65" i="5" s="1"/>
  <c r="Q65" i="5" s="1"/>
  <c r="O65" i="5" s="1"/>
  <c r="N65" i="5"/>
  <c r="T65" i="5"/>
  <c r="M65" i="5"/>
  <c r="U66" i="7"/>
  <c r="K70" i="7"/>
  <c r="P67" i="7"/>
  <c r="L68" i="7"/>
  <c r="M67" i="7"/>
  <c r="N67" i="7"/>
  <c r="S67" i="7"/>
  <c r="T67" i="7"/>
  <c r="O67" i="7"/>
  <c r="K68" i="5"/>
  <c r="R66" i="7" l="1"/>
  <c r="Q66" i="7" s="1"/>
  <c r="O66" i="7" s="1"/>
  <c r="S73" i="19"/>
  <c r="U73" i="19" s="1"/>
  <c r="U73" i="20"/>
  <c r="L75" i="20"/>
  <c r="S74" i="20"/>
  <c r="M74" i="20"/>
  <c r="P74" i="20"/>
  <c r="T74" i="20"/>
  <c r="N74" i="20"/>
  <c r="O74" i="20"/>
  <c r="K77" i="20"/>
  <c r="K77" i="19"/>
  <c r="P74" i="19"/>
  <c r="T74" i="19"/>
  <c r="N74" i="19"/>
  <c r="L75" i="19"/>
  <c r="M74" i="19"/>
  <c r="O74" i="19"/>
  <c r="T74" i="16"/>
  <c r="N74" i="16"/>
  <c r="L75" i="16"/>
  <c r="S74" i="16"/>
  <c r="M74" i="16"/>
  <c r="P74" i="16"/>
  <c r="O74" i="16"/>
  <c r="K77" i="16"/>
  <c r="U73" i="16"/>
  <c r="K70" i="10"/>
  <c r="P67" i="10"/>
  <c r="S67" i="10"/>
  <c r="T67" i="10"/>
  <c r="L68" i="10"/>
  <c r="M67" i="10"/>
  <c r="N67" i="10"/>
  <c r="O67" i="10"/>
  <c r="U66" i="10"/>
  <c r="S65" i="5"/>
  <c r="U65" i="5" s="1"/>
  <c r="L67" i="5"/>
  <c r="T66" i="5"/>
  <c r="P66" i="5"/>
  <c r="R66" i="5" s="1"/>
  <c r="Q66" i="5" s="1"/>
  <c r="O66" i="5" s="1"/>
  <c r="M66" i="5"/>
  <c r="N66" i="5"/>
  <c r="U67" i="7"/>
  <c r="K71" i="7"/>
  <c r="T68" i="7"/>
  <c r="L69" i="7"/>
  <c r="M68" i="7"/>
  <c r="P68" i="7"/>
  <c r="S68" i="7"/>
  <c r="N68" i="7"/>
  <c r="O68" i="7"/>
  <c r="K69" i="5"/>
  <c r="S74" i="19" l="1"/>
  <c r="U74" i="19" s="1"/>
  <c r="U74" i="20"/>
  <c r="K78" i="20"/>
  <c r="P75" i="20"/>
  <c r="T75" i="20"/>
  <c r="N75" i="20"/>
  <c r="L76" i="20"/>
  <c r="S75" i="20"/>
  <c r="M75" i="20"/>
  <c r="O75" i="20"/>
  <c r="T75" i="19"/>
  <c r="N75" i="19"/>
  <c r="P75" i="19"/>
  <c r="L76" i="19"/>
  <c r="M75" i="19"/>
  <c r="O75" i="19"/>
  <c r="K78" i="19"/>
  <c r="L76" i="16"/>
  <c r="S75" i="16"/>
  <c r="M75" i="16"/>
  <c r="P75" i="16"/>
  <c r="N75" i="16"/>
  <c r="T75" i="16"/>
  <c r="O75" i="16"/>
  <c r="K78" i="16"/>
  <c r="U74" i="16"/>
  <c r="P68" i="10"/>
  <c r="S68" i="10"/>
  <c r="L69" i="10"/>
  <c r="M68" i="10"/>
  <c r="T68" i="10"/>
  <c r="N68" i="10"/>
  <c r="O68" i="10"/>
  <c r="K71" i="10"/>
  <c r="U67" i="10"/>
  <c r="U68" i="7"/>
  <c r="S66" i="5"/>
  <c r="U66" i="5" s="1"/>
  <c r="O67" i="5"/>
  <c r="P67" i="5"/>
  <c r="M67" i="5"/>
  <c r="T67" i="5"/>
  <c r="N67" i="5"/>
  <c r="L68" i="5"/>
  <c r="N69" i="7"/>
  <c r="S69" i="7"/>
  <c r="P69" i="7"/>
  <c r="T69" i="7"/>
  <c r="L70" i="7"/>
  <c r="M69" i="7"/>
  <c r="O69" i="7"/>
  <c r="K72" i="7"/>
  <c r="K70" i="5"/>
  <c r="S75" i="19" l="1"/>
  <c r="U75" i="19" s="1"/>
  <c r="K79" i="20"/>
  <c r="U75" i="20"/>
  <c r="T76" i="20"/>
  <c r="N76" i="20"/>
  <c r="L77" i="20"/>
  <c r="S76" i="20"/>
  <c r="M76" i="20"/>
  <c r="P76" i="20"/>
  <c r="O76" i="20"/>
  <c r="U75" i="16"/>
  <c r="K79" i="19"/>
  <c r="T76" i="19"/>
  <c r="N76" i="19"/>
  <c r="L77" i="19"/>
  <c r="M76" i="19"/>
  <c r="P76" i="19"/>
  <c r="O76" i="19"/>
  <c r="K79" i="16"/>
  <c r="P76" i="16"/>
  <c r="T76" i="16"/>
  <c r="N76" i="16"/>
  <c r="L77" i="16"/>
  <c r="S76" i="16"/>
  <c r="M76" i="16"/>
  <c r="O76" i="16"/>
  <c r="U68" i="10"/>
  <c r="K72" i="10"/>
  <c r="N69" i="10"/>
  <c r="P69" i="10"/>
  <c r="T69" i="10"/>
  <c r="L70" i="10"/>
  <c r="M69" i="10"/>
  <c r="S69" i="10"/>
  <c r="O69" i="10"/>
  <c r="S67" i="5"/>
  <c r="U67" i="5" s="1"/>
  <c r="P68" i="5"/>
  <c r="T68" i="5"/>
  <c r="N68" i="5"/>
  <c r="O68" i="5"/>
  <c r="M68" i="5"/>
  <c r="L69" i="5"/>
  <c r="L71" i="7"/>
  <c r="M70" i="7"/>
  <c r="P70" i="7"/>
  <c r="T70" i="7"/>
  <c r="N70" i="7"/>
  <c r="S70" i="7"/>
  <c r="O70" i="7"/>
  <c r="K73" i="7"/>
  <c r="U69" i="7"/>
  <c r="K71" i="5"/>
  <c r="S76" i="19" l="1"/>
  <c r="U76" i="19" s="1"/>
  <c r="U76" i="20"/>
  <c r="T77" i="20"/>
  <c r="N77" i="20"/>
  <c r="L78" i="20"/>
  <c r="S77" i="20"/>
  <c r="M77" i="20"/>
  <c r="P77" i="20"/>
  <c r="O77" i="20"/>
  <c r="K80" i="20"/>
  <c r="L78" i="19"/>
  <c r="M77" i="19"/>
  <c r="P77" i="19"/>
  <c r="N77" i="19"/>
  <c r="T77" i="19"/>
  <c r="O77" i="19"/>
  <c r="K80" i="19"/>
  <c r="U76" i="16"/>
  <c r="T77" i="16"/>
  <c r="N77" i="16"/>
  <c r="L78" i="16"/>
  <c r="S77" i="16"/>
  <c r="M77" i="16"/>
  <c r="P77" i="16"/>
  <c r="O77" i="16"/>
  <c r="K80" i="16"/>
  <c r="K73" i="10"/>
  <c r="U69" i="10"/>
  <c r="L71" i="10"/>
  <c r="M70" i="10"/>
  <c r="N70" i="10"/>
  <c r="T70" i="10"/>
  <c r="S70" i="10"/>
  <c r="P70" i="10"/>
  <c r="O70" i="10"/>
  <c r="U70" i="7"/>
  <c r="S68" i="5"/>
  <c r="U68" i="5" s="1"/>
  <c r="O69" i="5"/>
  <c r="P69" i="5"/>
  <c r="N69" i="5"/>
  <c r="M69" i="5"/>
  <c r="L70" i="5"/>
  <c r="T69" i="5"/>
  <c r="K74" i="7"/>
  <c r="S71" i="7"/>
  <c r="T71" i="7"/>
  <c r="L72" i="7"/>
  <c r="N71" i="7"/>
  <c r="M71" i="7"/>
  <c r="P71" i="7"/>
  <c r="O71" i="7"/>
  <c r="K72" i="5"/>
  <c r="S77" i="19" l="1"/>
  <c r="U77" i="19" s="1"/>
  <c r="L79" i="20"/>
  <c r="S78" i="20"/>
  <c r="M78" i="20"/>
  <c r="P78" i="20"/>
  <c r="N78" i="20"/>
  <c r="T78" i="20"/>
  <c r="O78" i="20"/>
  <c r="U77" i="20"/>
  <c r="K81" i="20"/>
  <c r="K81" i="19"/>
  <c r="P78" i="19"/>
  <c r="N78" i="19"/>
  <c r="L79" i="19"/>
  <c r="M78" i="19"/>
  <c r="T78" i="19"/>
  <c r="O78" i="19"/>
  <c r="T78" i="16"/>
  <c r="N78" i="16"/>
  <c r="L79" i="16"/>
  <c r="S78" i="16"/>
  <c r="M78" i="16"/>
  <c r="P78" i="16"/>
  <c r="O78" i="16"/>
  <c r="K81" i="16"/>
  <c r="U77" i="16"/>
  <c r="U70" i="10"/>
  <c r="K74" i="10"/>
  <c r="L72" i="10"/>
  <c r="M71" i="10"/>
  <c r="N71" i="10"/>
  <c r="S71" i="10"/>
  <c r="T71" i="10"/>
  <c r="P71" i="10"/>
  <c r="O71" i="10"/>
  <c r="S69" i="5"/>
  <c r="U69" i="5" s="1"/>
  <c r="L71" i="5"/>
  <c r="P70" i="5"/>
  <c r="M70" i="5"/>
  <c r="T70" i="5"/>
  <c r="N70" i="5"/>
  <c r="O70" i="5"/>
  <c r="N72" i="7"/>
  <c r="P72" i="7"/>
  <c r="S72" i="7"/>
  <c r="M72" i="7"/>
  <c r="L73" i="7"/>
  <c r="T72" i="7"/>
  <c r="O72" i="7"/>
  <c r="U71" i="7"/>
  <c r="K75" i="7"/>
  <c r="K73" i="5"/>
  <c r="U78" i="20" l="1"/>
  <c r="S78" i="19"/>
  <c r="U78" i="19" s="1"/>
  <c r="K82" i="20"/>
  <c r="L80" i="20"/>
  <c r="S79" i="20"/>
  <c r="P79" i="20"/>
  <c r="M79" i="20"/>
  <c r="T79" i="20"/>
  <c r="N79" i="20"/>
  <c r="O79" i="20"/>
  <c r="T79" i="19"/>
  <c r="N79" i="19"/>
  <c r="L80" i="19"/>
  <c r="M79" i="19"/>
  <c r="P79" i="19"/>
  <c r="O79" i="19"/>
  <c r="K82" i="19"/>
  <c r="K82" i="16"/>
  <c r="L80" i="16"/>
  <c r="S79" i="16"/>
  <c r="M79" i="16"/>
  <c r="P79" i="16"/>
  <c r="N79" i="16"/>
  <c r="T79" i="16"/>
  <c r="O79" i="16"/>
  <c r="U78" i="16"/>
  <c r="L73" i="10"/>
  <c r="M72" i="10"/>
  <c r="P72" i="10"/>
  <c r="S72" i="10"/>
  <c r="N72" i="10"/>
  <c r="T72" i="10"/>
  <c r="O72" i="10"/>
  <c r="U71" i="10"/>
  <c r="K75" i="10"/>
  <c r="S70" i="5"/>
  <c r="U70" i="5" s="1"/>
  <c r="N71" i="5"/>
  <c r="L72" i="5"/>
  <c r="M71" i="5"/>
  <c r="T71" i="5"/>
  <c r="O71" i="5"/>
  <c r="P71" i="5"/>
  <c r="U72" i="7"/>
  <c r="K76" i="7"/>
  <c r="T73" i="7"/>
  <c r="L74" i="7"/>
  <c r="M73" i="7"/>
  <c r="P73" i="7"/>
  <c r="N73" i="7"/>
  <c r="S73" i="7"/>
  <c r="O73" i="7"/>
  <c r="K74" i="5"/>
  <c r="U79" i="16" l="1"/>
  <c r="S79" i="19"/>
  <c r="U79" i="19" s="1"/>
  <c r="U79" i="20"/>
  <c r="P80" i="20"/>
  <c r="T80" i="20"/>
  <c r="S80" i="20"/>
  <c r="N80" i="20"/>
  <c r="L81" i="20"/>
  <c r="M80" i="20"/>
  <c r="O80" i="20"/>
  <c r="K83" i="20"/>
  <c r="T80" i="19"/>
  <c r="N80" i="19"/>
  <c r="L81" i="19"/>
  <c r="M80" i="19"/>
  <c r="P80" i="19"/>
  <c r="O80" i="19"/>
  <c r="K83" i="19"/>
  <c r="P80" i="16"/>
  <c r="T80" i="16"/>
  <c r="N80" i="16"/>
  <c r="S80" i="16"/>
  <c r="M80" i="16"/>
  <c r="L81" i="16"/>
  <c r="O80" i="16"/>
  <c r="K83" i="16"/>
  <c r="K76" i="10"/>
  <c r="U72" i="10"/>
  <c r="T73" i="10"/>
  <c r="P73" i="10"/>
  <c r="N73" i="10"/>
  <c r="L74" i="10"/>
  <c r="M73" i="10"/>
  <c r="S73" i="10"/>
  <c r="O73" i="10"/>
  <c r="S71" i="5"/>
  <c r="U71" i="5" s="1"/>
  <c r="T72" i="5"/>
  <c r="M72" i="5"/>
  <c r="P72" i="5"/>
  <c r="L73" i="5"/>
  <c r="O72" i="5"/>
  <c r="N72" i="5"/>
  <c r="S74" i="7"/>
  <c r="N74" i="7"/>
  <c r="T74" i="7"/>
  <c r="M74" i="7"/>
  <c r="P74" i="7"/>
  <c r="L75" i="7"/>
  <c r="O74" i="7"/>
  <c r="K77" i="7"/>
  <c r="U73" i="7"/>
  <c r="K75" i="5"/>
  <c r="S80" i="19" l="1"/>
  <c r="U80" i="19" s="1"/>
  <c r="K84" i="20"/>
  <c r="U80" i="20"/>
  <c r="T81" i="20"/>
  <c r="N81" i="20"/>
  <c r="S81" i="20"/>
  <c r="P81" i="20"/>
  <c r="L82" i="20"/>
  <c r="M81" i="20"/>
  <c r="O81" i="20"/>
  <c r="L82" i="19"/>
  <c r="M81" i="19"/>
  <c r="P81" i="19"/>
  <c r="T81" i="19"/>
  <c r="N81" i="19"/>
  <c r="O81" i="19"/>
  <c r="K84" i="19"/>
  <c r="K84" i="16"/>
  <c r="T81" i="16"/>
  <c r="N81" i="16"/>
  <c r="L82" i="16"/>
  <c r="S81" i="16"/>
  <c r="M81" i="16"/>
  <c r="P81" i="16"/>
  <c r="O81" i="16"/>
  <c r="U80" i="16"/>
  <c r="U73" i="10"/>
  <c r="S74" i="10"/>
  <c r="T74" i="10"/>
  <c r="N74" i="10"/>
  <c r="P74" i="10"/>
  <c r="M74" i="10"/>
  <c r="L75" i="10"/>
  <c r="O74" i="10"/>
  <c r="K77" i="10"/>
  <c r="S72" i="5"/>
  <c r="U72" i="5" s="1"/>
  <c r="L74" i="5"/>
  <c r="O73" i="5"/>
  <c r="M73" i="5"/>
  <c r="T73" i="5"/>
  <c r="P73" i="5"/>
  <c r="N73" i="5"/>
  <c r="P75" i="7"/>
  <c r="L76" i="7"/>
  <c r="M75" i="7"/>
  <c r="N75" i="7"/>
  <c r="S75" i="7"/>
  <c r="T75" i="7"/>
  <c r="O75" i="7"/>
  <c r="K78" i="7"/>
  <c r="U74" i="7"/>
  <c r="K76" i="5"/>
  <c r="S81" i="19" l="1"/>
  <c r="U81" i="19" s="1"/>
  <c r="U81" i="20"/>
  <c r="T82" i="20"/>
  <c r="N82" i="20"/>
  <c r="L83" i="20"/>
  <c r="S82" i="20"/>
  <c r="M82" i="20"/>
  <c r="P82" i="20"/>
  <c r="O82" i="20"/>
  <c r="K85" i="20"/>
  <c r="K85" i="19"/>
  <c r="P82" i="19"/>
  <c r="T82" i="19"/>
  <c r="N82" i="19"/>
  <c r="M82" i="19"/>
  <c r="L83" i="19"/>
  <c r="O82" i="19"/>
  <c r="U81" i="16"/>
  <c r="T82" i="16"/>
  <c r="N82" i="16"/>
  <c r="L83" i="16"/>
  <c r="S82" i="16"/>
  <c r="M82" i="16"/>
  <c r="P82" i="16"/>
  <c r="O82" i="16"/>
  <c r="K85" i="16"/>
  <c r="K78" i="10"/>
  <c r="P75" i="10"/>
  <c r="S75" i="10"/>
  <c r="T75" i="10"/>
  <c r="L76" i="10"/>
  <c r="M75" i="10"/>
  <c r="N75" i="10"/>
  <c r="O75" i="10"/>
  <c r="U74" i="10"/>
  <c r="S73" i="5"/>
  <c r="U73" i="5" s="1"/>
  <c r="T74" i="5"/>
  <c r="P74" i="5"/>
  <c r="N74" i="5"/>
  <c r="M74" i="5"/>
  <c r="L75" i="5"/>
  <c r="O74" i="5"/>
  <c r="T76" i="7"/>
  <c r="L77" i="7"/>
  <c r="M76" i="7"/>
  <c r="S76" i="7"/>
  <c r="P76" i="7"/>
  <c r="N76" i="7"/>
  <c r="O76" i="7"/>
  <c r="U75" i="7"/>
  <c r="K79" i="7"/>
  <c r="K77" i="5"/>
  <c r="S82" i="19" l="1"/>
  <c r="U82" i="19" s="1"/>
  <c r="K86" i="20"/>
  <c r="L84" i="20"/>
  <c r="S83" i="20"/>
  <c r="M83" i="20"/>
  <c r="P83" i="20"/>
  <c r="T83" i="20"/>
  <c r="N83" i="20"/>
  <c r="O83" i="20"/>
  <c r="U82" i="20"/>
  <c r="K86" i="19"/>
  <c r="T83" i="19"/>
  <c r="N83" i="19"/>
  <c r="P83" i="19"/>
  <c r="L84" i="19"/>
  <c r="M83" i="19"/>
  <c r="O83" i="19"/>
  <c r="K86" i="16"/>
  <c r="L84" i="16"/>
  <c r="S83" i="16"/>
  <c r="M83" i="16"/>
  <c r="P83" i="16"/>
  <c r="T83" i="16"/>
  <c r="N83" i="16"/>
  <c r="O83" i="16"/>
  <c r="U82" i="16"/>
  <c r="U75" i="10"/>
  <c r="P76" i="10"/>
  <c r="S76" i="10"/>
  <c r="L77" i="10"/>
  <c r="M76" i="10"/>
  <c r="N76" i="10"/>
  <c r="T76" i="10"/>
  <c r="O76" i="10"/>
  <c r="K79" i="10"/>
  <c r="T75" i="5"/>
  <c r="P75" i="5"/>
  <c r="M75" i="5"/>
  <c r="N75" i="5"/>
  <c r="O75" i="5"/>
  <c r="L76" i="5"/>
  <c r="S74" i="5"/>
  <c r="U74" i="5" s="1"/>
  <c r="U76" i="7"/>
  <c r="K80" i="7"/>
  <c r="N77" i="7"/>
  <c r="S77" i="7"/>
  <c r="M77" i="7"/>
  <c r="P77" i="7"/>
  <c r="T77" i="7"/>
  <c r="L78" i="7"/>
  <c r="O77" i="7"/>
  <c r="K78" i="5"/>
  <c r="S83" i="19" l="1"/>
  <c r="U83" i="19" s="1"/>
  <c r="U83" i="20"/>
  <c r="P84" i="20"/>
  <c r="T84" i="20"/>
  <c r="N84" i="20"/>
  <c r="S84" i="20"/>
  <c r="M84" i="20"/>
  <c r="L85" i="20"/>
  <c r="O84" i="20"/>
  <c r="K87" i="20"/>
  <c r="T84" i="19"/>
  <c r="N84" i="19"/>
  <c r="L85" i="19"/>
  <c r="M84" i="19"/>
  <c r="P84" i="19"/>
  <c r="O84" i="19"/>
  <c r="K87" i="19"/>
  <c r="P84" i="16"/>
  <c r="T84" i="16"/>
  <c r="N84" i="16"/>
  <c r="M84" i="16"/>
  <c r="L85" i="16"/>
  <c r="S84" i="16"/>
  <c r="O84" i="16"/>
  <c r="U83" i="16"/>
  <c r="K87" i="16"/>
  <c r="N77" i="10"/>
  <c r="P77" i="10"/>
  <c r="L78" i="10"/>
  <c r="M77" i="10"/>
  <c r="S77" i="10"/>
  <c r="T77" i="10"/>
  <c r="O77" i="10"/>
  <c r="K80" i="10"/>
  <c r="U76" i="10"/>
  <c r="S75" i="5"/>
  <c r="U75" i="5" s="1"/>
  <c r="T76" i="5"/>
  <c r="M76" i="5"/>
  <c r="P76" i="5"/>
  <c r="N76" i="5"/>
  <c r="L77" i="5"/>
  <c r="O76" i="5"/>
  <c r="U77" i="7"/>
  <c r="K81" i="7"/>
  <c r="L79" i="7"/>
  <c r="M78" i="7"/>
  <c r="P78" i="7"/>
  <c r="T78" i="7"/>
  <c r="N78" i="7"/>
  <c r="S78" i="7"/>
  <c r="O78" i="7"/>
  <c r="K79" i="5"/>
  <c r="S84" i="19" l="1"/>
  <c r="U84" i="19" s="1"/>
  <c r="U84" i="20"/>
  <c r="K88" i="20"/>
  <c r="T85" i="20"/>
  <c r="N85" i="20"/>
  <c r="L86" i="20"/>
  <c r="S85" i="20"/>
  <c r="M85" i="20"/>
  <c r="P85" i="20"/>
  <c r="O85" i="20"/>
  <c r="L86" i="19"/>
  <c r="M85" i="19"/>
  <c r="P85" i="19"/>
  <c r="N85" i="19"/>
  <c r="T85" i="19"/>
  <c r="O85" i="19"/>
  <c r="K88" i="19"/>
  <c r="U84" i="16"/>
  <c r="K88" i="16"/>
  <c r="T85" i="16"/>
  <c r="N85" i="16"/>
  <c r="L86" i="16"/>
  <c r="S85" i="16"/>
  <c r="M85" i="16"/>
  <c r="P85" i="16"/>
  <c r="O85" i="16"/>
  <c r="L79" i="10"/>
  <c r="M78" i="10"/>
  <c r="N78" i="10"/>
  <c r="T78" i="10"/>
  <c r="S78" i="10"/>
  <c r="P78" i="10"/>
  <c r="O78" i="10"/>
  <c r="U77" i="10"/>
  <c r="K81" i="10"/>
  <c r="S76" i="5"/>
  <c r="U76" i="5" s="1"/>
  <c r="M77" i="5"/>
  <c r="L78" i="5"/>
  <c r="T77" i="5"/>
  <c r="P77" i="5"/>
  <c r="N77" i="5"/>
  <c r="O77" i="5"/>
  <c r="K82" i="7"/>
  <c r="U78" i="7"/>
  <c r="S79" i="7"/>
  <c r="T79" i="7"/>
  <c r="M79" i="7"/>
  <c r="N79" i="7"/>
  <c r="P79" i="7"/>
  <c r="L80" i="7"/>
  <c r="O79" i="7"/>
  <c r="K80" i="5"/>
  <c r="S85" i="19" l="1"/>
  <c r="U85" i="19" s="1"/>
  <c r="U85" i="20"/>
  <c r="T86" i="20"/>
  <c r="N86" i="20"/>
  <c r="L87" i="20"/>
  <c r="S86" i="20"/>
  <c r="M86" i="20"/>
  <c r="P86" i="20"/>
  <c r="O86" i="20"/>
  <c r="K89" i="20"/>
  <c r="K89" i="19"/>
  <c r="P86" i="19"/>
  <c r="N86" i="19"/>
  <c r="L87" i="19"/>
  <c r="M86" i="19"/>
  <c r="T86" i="19"/>
  <c r="O86" i="19"/>
  <c r="U85" i="16"/>
  <c r="T86" i="16"/>
  <c r="N86" i="16"/>
  <c r="L87" i="16"/>
  <c r="S86" i="16"/>
  <c r="M86" i="16"/>
  <c r="P86" i="16"/>
  <c r="O86" i="16"/>
  <c r="K89" i="16"/>
  <c r="U78" i="10"/>
  <c r="L80" i="10"/>
  <c r="M79" i="10"/>
  <c r="N79" i="10"/>
  <c r="S79" i="10"/>
  <c r="T79" i="10"/>
  <c r="P79" i="10"/>
  <c r="O79" i="10"/>
  <c r="K82" i="10"/>
  <c r="S77" i="5"/>
  <c r="U77" i="5" s="1"/>
  <c r="T78" i="5"/>
  <c r="N78" i="5"/>
  <c r="M78" i="5"/>
  <c r="P78" i="5"/>
  <c r="L79" i="5"/>
  <c r="O78" i="5"/>
  <c r="N80" i="7"/>
  <c r="P80" i="7"/>
  <c r="S80" i="7"/>
  <c r="L81" i="7"/>
  <c r="M80" i="7"/>
  <c r="T80" i="7"/>
  <c r="O80" i="7"/>
  <c r="U79" i="7"/>
  <c r="K83" i="7"/>
  <c r="K81" i="5"/>
  <c r="S86" i="19" l="1"/>
  <c r="U86" i="19" s="1"/>
  <c r="U86" i="20"/>
  <c r="K90" i="20"/>
  <c r="L88" i="20"/>
  <c r="S87" i="20"/>
  <c r="M87" i="20"/>
  <c r="P87" i="20"/>
  <c r="T87" i="20"/>
  <c r="N87" i="20"/>
  <c r="O87" i="20"/>
  <c r="T87" i="19"/>
  <c r="N87" i="19"/>
  <c r="L88" i="19"/>
  <c r="M87" i="19"/>
  <c r="P87" i="19"/>
  <c r="O87" i="19"/>
  <c r="K90" i="19"/>
  <c r="K90" i="16"/>
  <c r="L88" i="16"/>
  <c r="S87" i="16"/>
  <c r="M87" i="16"/>
  <c r="P87" i="16"/>
  <c r="T87" i="16"/>
  <c r="N87" i="16"/>
  <c r="O87" i="16"/>
  <c r="U86" i="16"/>
  <c r="L81" i="10"/>
  <c r="M80" i="10"/>
  <c r="P80" i="10"/>
  <c r="S80" i="10"/>
  <c r="N80" i="10"/>
  <c r="T80" i="10"/>
  <c r="O80" i="10"/>
  <c r="U79" i="10"/>
  <c r="K83" i="10"/>
  <c r="S78" i="5"/>
  <c r="U78" i="5" s="1"/>
  <c r="L80" i="5"/>
  <c r="N79" i="5"/>
  <c r="M79" i="5"/>
  <c r="T79" i="5"/>
  <c r="P79" i="5"/>
  <c r="O79" i="5"/>
  <c r="U80" i="7"/>
  <c r="K84" i="7"/>
  <c r="T81" i="7"/>
  <c r="L82" i="7"/>
  <c r="M81" i="7"/>
  <c r="P81" i="7"/>
  <c r="N81" i="7"/>
  <c r="S81" i="7"/>
  <c r="O81" i="7"/>
  <c r="K82" i="5"/>
  <c r="S87" i="19" l="1"/>
  <c r="U87" i="19" s="1"/>
  <c r="U87" i="20"/>
  <c r="P88" i="20"/>
  <c r="T88" i="20"/>
  <c r="N88" i="20"/>
  <c r="M88" i="20"/>
  <c r="L89" i="20"/>
  <c r="S88" i="20"/>
  <c r="O88" i="20"/>
  <c r="K91" i="20"/>
  <c r="T88" i="19"/>
  <c r="N88" i="19"/>
  <c r="L89" i="19"/>
  <c r="M88" i="19"/>
  <c r="P88" i="19"/>
  <c r="O88" i="19"/>
  <c r="K91" i="19"/>
  <c r="U87" i="16"/>
  <c r="K91" i="16"/>
  <c r="P88" i="16"/>
  <c r="T88" i="16"/>
  <c r="N88" i="16"/>
  <c r="L89" i="16"/>
  <c r="S88" i="16"/>
  <c r="M88" i="16"/>
  <c r="O88" i="16"/>
  <c r="U80" i="10"/>
  <c r="T81" i="10"/>
  <c r="P81" i="10"/>
  <c r="S81" i="10"/>
  <c r="M81" i="10"/>
  <c r="L82" i="10"/>
  <c r="N81" i="10"/>
  <c r="O81" i="10"/>
  <c r="K84" i="10"/>
  <c r="S79" i="5"/>
  <c r="U79" i="5" s="1"/>
  <c r="P80" i="5"/>
  <c r="M80" i="5"/>
  <c r="O80" i="5"/>
  <c r="L81" i="5"/>
  <c r="N80" i="5"/>
  <c r="T80" i="5"/>
  <c r="K85" i="7"/>
  <c r="U81" i="7"/>
  <c r="S82" i="7"/>
  <c r="N82" i="7"/>
  <c r="T82" i="7"/>
  <c r="P82" i="7"/>
  <c r="L83" i="7"/>
  <c r="M82" i="7"/>
  <c r="O82" i="7"/>
  <c r="K83" i="5"/>
  <c r="S88" i="19" l="1"/>
  <c r="U88" i="19" s="1"/>
  <c r="K92" i="20"/>
  <c r="U88" i="20"/>
  <c r="T89" i="20"/>
  <c r="N89" i="20"/>
  <c r="L90" i="20"/>
  <c r="S89" i="20"/>
  <c r="M89" i="20"/>
  <c r="P89" i="20"/>
  <c r="O89" i="20"/>
  <c r="L90" i="19"/>
  <c r="M89" i="19"/>
  <c r="P89" i="19"/>
  <c r="T89" i="19"/>
  <c r="N89" i="19"/>
  <c r="O89" i="19"/>
  <c r="K92" i="19"/>
  <c r="T89" i="16"/>
  <c r="N89" i="16"/>
  <c r="L90" i="16"/>
  <c r="S89" i="16"/>
  <c r="M89" i="16"/>
  <c r="P89" i="16"/>
  <c r="O89" i="16"/>
  <c r="K92" i="16"/>
  <c r="U88" i="16"/>
  <c r="U81" i="10"/>
  <c r="K85" i="10"/>
  <c r="S82" i="10"/>
  <c r="T82" i="10"/>
  <c r="N82" i="10"/>
  <c r="M82" i="10"/>
  <c r="P82" i="10"/>
  <c r="L83" i="10"/>
  <c r="O82" i="10"/>
  <c r="S80" i="5"/>
  <c r="U80" i="5" s="1"/>
  <c r="L82" i="5"/>
  <c r="M81" i="5"/>
  <c r="N81" i="5"/>
  <c r="P81" i="5"/>
  <c r="O81" i="5"/>
  <c r="T81" i="5"/>
  <c r="P83" i="7"/>
  <c r="L84" i="7"/>
  <c r="M83" i="7"/>
  <c r="N83" i="7"/>
  <c r="T83" i="7"/>
  <c r="S83" i="7"/>
  <c r="O83" i="7"/>
  <c r="K86" i="7"/>
  <c r="U82" i="7"/>
  <c r="K84" i="5"/>
  <c r="S89" i="19" l="1"/>
  <c r="U89" i="19" s="1"/>
  <c r="U89" i="20"/>
  <c r="T90" i="20"/>
  <c r="N90" i="20"/>
  <c r="L91" i="20"/>
  <c r="S90" i="20"/>
  <c r="M90" i="20"/>
  <c r="P90" i="20"/>
  <c r="O90" i="20"/>
  <c r="K93" i="20"/>
  <c r="K93" i="19"/>
  <c r="P90" i="19"/>
  <c r="T90" i="19"/>
  <c r="N90" i="19"/>
  <c r="L91" i="19"/>
  <c r="M90" i="19"/>
  <c r="O90" i="19"/>
  <c r="K93" i="16"/>
  <c r="T90" i="16"/>
  <c r="N90" i="16"/>
  <c r="L91" i="16"/>
  <c r="S90" i="16"/>
  <c r="M90" i="16"/>
  <c r="P90" i="16"/>
  <c r="O90" i="16"/>
  <c r="U89" i="16"/>
  <c r="S81" i="5"/>
  <c r="U81" i="5" s="1"/>
  <c r="K86" i="10"/>
  <c r="P83" i="10"/>
  <c r="S83" i="10"/>
  <c r="T83" i="10"/>
  <c r="L84" i="10"/>
  <c r="M83" i="10"/>
  <c r="N83" i="10"/>
  <c r="O83" i="10"/>
  <c r="U82" i="10"/>
  <c r="U83" i="7"/>
  <c r="N82" i="5"/>
  <c r="L83" i="5"/>
  <c r="M82" i="5"/>
  <c r="S82" i="5" s="1"/>
  <c r="O82" i="5"/>
  <c r="T82" i="5"/>
  <c r="P82" i="5"/>
  <c r="T84" i="7"/>
  <c r="L85" i="7"/>
  <c r="M84" i="7"/>
  <c r="P84" i="7"/>
  <c r="S84" i="7"/>
  <c r="N84" i="7"/>
  <c r="O84" i="7"/>
  <c r="K87" i="7"/>
  <c r="K85" i="5"/>
  <c r="S90" i="19" l="1"/>
  <c r="U90" i="19" s="1"/>
  <c r="K94" i="20"/>
  <c r="L92" i="20"/>
  <c r="S91" i="20"/>
  <c r="M91" i="20"/>
  <c r="P91" i="20"/>
  <c r="T91" i="20"/>
  <c r="N91" i="20"/>
  <c r="O91" i="20"/>
  <c r="U90" i="20"/>
  <c r="T91" i="19"/>
  <c r="N91" i="19"/>
  <c r="P91" i="19"/>
  <c r="L92" i="19"/>
  <c r="M91" i="19"/>
  <c r="O91" i="19"/>
  <c r="K94" i="19"/>
  <c r="U90" i="16"/>
  <c r="L92" i="16"/>
  <c r="S91" i="16"/>
  <c r="M91" i="16"/>
  <c r="P91" i="16"/>
  <c r="N91" i="16"/>
  <c r="T91" i="16"/>
  <c r="O91" i="16"/>
  <c r="K94" i="16"/>
  <c r="P84" i="10"/>
  <c r="S84" i="10"/>
  <c r="L85" i="10"/>
  <c r="M84" i="10"/>
  <c r="N84" i="10"/>
  <c r="T84" i="10"/>
  <c r="O84" i="10"/>
  <c r="U83" i="10"/>
  <c r="K87" i="10"/>
  <c r="T83" i="5"/>
  <c r="P83" i="5"/>
  <c r="M83" i="5"/>
  <c r="N83" i="5"/>
  <c r="O83" i="5"/>
  <c r="L84" i="5"/>
  <c r="U84" i="7"/>
  <c r="U82" i="5"/>
  <c r="N85" i="7"/>
  <c r="S85" i="7"/>
  <c r="P85" i="7"/>
  <c r="T85" i="7"/>
  <c r="L86" i="7"/>
  <c r="M85" i="7"/>
  <c r="O85" i="7"/>
  <c r="K88" i="7"/>
  <c r="K86" i="5"/>
  <c r="S83" i="5" l="1"/>
  <c r="U83" i="5" s="1"/>
  <c r="S91" i="19"/>
  <c r="U91" i="19" s="1"/>
  <c r="U91" i="20"/>
  <c r="P92" i="20"/>
  <c r="T92" i="20"/>
  <c r="N92" i="20"/>
  <c r="L93" i="20"/>
  <c r="S92" i="20"/>
  <c r="M92" i="20"/>
  <c r="O92" i="20"/>
  <c r="K95" i="20"/>
  <c r="K95" i="19"/>
  <c r="T92" i="19"/>
  <c r="N92" i="19"/>
  <c r="L93" i="19"/>
  <c r="M92" i="19"/>
  <c r="P92" i="19"/>
  <c r="O92" i="19"/>
  <c r="U91" i="16"/>
  <c r="K95" i="16"/>
  <c r="P92" i="16"/>
  <c r="T92" i="16"/>
  <c r="N92" i="16"/>
  <c r="L93" i="16"/>
  <c r="S92" i="16"/>
  <c r="M92" i="16"/>
  <c r="O92" i="16"/>
  <c r="N85" i="10"/>
  <c r="P85" i="10"/>
  <c r="M85" i="10"/>
  <c r="T85" i="10"/>
  <c r="L86" i="10"/>
  <c r="S85" i="10"/>
  <c r="O85" i="10"/>
  <c r="K88" i="10"/>
  <c r="U84" i="10"/>
  <c r="T84" i="5"/>
  <c r="P84" i="5"/>
  <c r="N84" i="5"/>
  <c r="M84" i="5"/>
  <c r="L85" i="5"/>
  <c r="O84" i="5"/>
  <c r="L87" i="7"/>
  <c r="M86" i="7"/>
  <c r="P86" i="7"/>
  <c r="T86" i="7"/>
  <c r="N86" i="7"/>
  <c r="S86" i="7"/>
  <c r="O86" i="7"/>
  <c r="U85" i="7"/>
  <c r="K89" i="7"/>
  <c r="K87" i="5"/>
  <c r="S84" i="5" l="1"/>
  <c r="U84" i="5" s="1"/>
  <c r="S92" i="19"/>
  <c r="U92" i="19" s="1"/>
  <c r="K96" i="20"/>
  <c r="T93" i="20"/>
  <c r="N93" i="20"/>
  <c r="L94" i="20"/>
  <c r="S93" i="20"/>
  <c r="M93" i="20"/>
  <c r="P93" i="20"/>
  <c r="O93" i="20"/>
  <c r="U92" i="20"/>
  <c r="L94" i="19"/>
  <c r="M93" i="19"/>
  <c r="P93" i="19"/>
  <c r="N93" i="19"/>
  <c r="T93" i="19"/>
  <c r="O93" i="19"/>
  <c r="K96" i="19"/>
  <c r="U92" i="16"/>
  <c r="T93" i="16"/>
  <c r="N93" i="16"/>
  <c r="L94" i="16"/>
  <c r="S93" i="16"/>
  <c r="M93" i="16"/>
  <c r="P93" i="16"/>
  <c r="O93" i="16"/>
  <c r="K96" i="16"/>
  <c r="U85" i="10"/>
  <c r="L87" i="10"/>
  <c r="M86" i="10"/>
  <c r="N86" i="10"/>
  <c r="T86" i="10"/>
  <c r="P86" i="10"/>
  <c r="S86" i="10"/>
  <c r="O86" i="10"/>
  <c r="K89" i="10"/>
  <c r="U86" i="7"/>
  <c r="P85" i="5"/>
  <c r="T85" i="5"/>
  <c r="M85" i="5"/>
  <c r="S85" i="5" s="1"/>
  <c r="N85" i="5"/>
  <c r="L86" i="5"/>
  <c r="O85" i="5"/>
  <c r="S87" i="7"/>
  <c r="T87" i="7"/>
  <c r="L88" i="7"/>
  <c r="N87" i="7"/>
  <c r="P87" i="7"/>
  <c r="M87" i="7"/>
  <c r="O87" i="7"/>
  <c r="K90" i="7"/>
  <c r="K88" i="5"/>
  <c r="S93" i="19" l="1"/>
  <c r="U93" i="19" s="1"/>
  <c r="U93" i="20"/>
  <c r="T94" i="20"/>
  <c r="N94" i="20"/>
  <c r="L95" i="20"/>
  <c r="S94" i="20"/>
  <c r="M94" i="20"/>
  <c r="P94" i="20"/>
  <c r="O94" i="20"/>
  <c r="K97" i="20"/>
  <c r="K97" i="19"/>
  <c r="P94" i="19"/>
  <c r="N94" i="19"/>
  <c r="L95" i="19"/>
  <c r="M94" i="19"/>
  <c r="T94" i="19"/>
  <c r="O94" i="19"/>
  <c r="K97" i="16"/>
  <c r="T94" i="16"/>
  <c r="N94" i="16"/>
  <c r="L95" i="16"/>
  <c r="S94" i="16"/>
  <c r="M94" i="16"/>
  <c r="P94" i="16"/>
  <c r="O94" i="16"/>
  <c r="U93" i="16"/>
  <c r="U86" i="10"/>
  <c r="L88" i="10"/>
  <c r="M87" i="10"/>
  <c r="N87" i="10"/>
  <c r="S87" i="10"/>
  <c r="T87" i="10"/>
  <c r="P87" i="10"/>
  <c r="O87" i="10"/>
  <c r="K90" i="10"/>
  <c r="U85" i="5"/>
  <c r="O86" i="5"/>
  <c r="N86" i="5"/>
  <c r="M86" i="5"/>
  <c r="L87" i="5"/>
  <c r="P86" i="5"/>
  <c r="T86" i="5"/>
  <c r="K91" i="7"/>
  <c r="N88" i="7"/>
  <c r="P88" i="7"/>
  <c r="S88" i="7"/>
  <c r="M88" i="7"/>
  <c r="T88" i="7"/>
  <c r="L89" i="7"/>
  <c r="O88" i="7"/>
  <c r="U87" i="7"/>
  <c r="K89" i="5"/>
  <c r="S86" i="5" l="1"/>
  <c r="U86" i="5" s="1"/>
  <c r="S94" i="19"/>
  <c r="U94" i="19" s="1"/>
  <c r="K98" i="20"/>
  <c r="L96" i="20"/>
  <c r="S95" i="20"/>
  <c r="M95" i="20"/>
  <c r="P95" i="20"/>
  <c r="N95" i="20"/>
  <c r="T95" i="20"/>
  <c r="O95" i="20"/>
  <c r="U94" i="20"/>
  <c r="T95" i="19"/>
  <c r="N95" i="19"/>
  <c r="L96" i="19"/>
  <c r="M95" i="19"/>
  <c r="P95" i="19"/>
  <c r="O95" i="19"/>
  <c r="K98" i="19"/>
  <c r="U94" i="16"/>
  <c r="L96" i="16"/>
  <c r="S95" i="16"/>
  <c r="M95" i="16"/>
  <c r="P95" i="16"/>
  <c r="T95" i="16"/>
  <c r="N95" i="16"/>
  <c r="O95" i="16"/>
  <c r="K98" i="16"/>
  <c r="L89" i="10"/>
  <c r="M88" i="10"/>
  <c r="P88" i="10"/>
  <c r="S88" i="10"/>
  <c r="T88" i="10"/>
  <c r="N88" i="10"/>
  <c r="O88" i="10"/>
  <c r="U87" i="10"/>
  <c r="K91" i="10"/>
  <c r="O87" i="5"/>
  <c r="M87" i="5"/>
  <c r="S87" i="5" s="1"/>
  <c r="T87" i="5"/>
  <c r="P87" i="5"/>
  <c r="N87" i="5"/>
  <c r="L88" i="5"/>
  <c r="K92" i="7"/>
  <c r="U88" i="7"/>
  <c r="T89" i="7"/>
  <c r="L90" i="7"/>
  <c r="M89" i="7"/>
  <c r="P89" i="7"/>
  <c r="S89" i="7"/>
  <c r="N89" i="7"/>
  <c r="O89" i="7"/>
  <c r="K90" i="5"/>
  <c r="S95" i="19" l="1"/>
  <c r="U95" i="19" s="1"/>
  <c r="U95" i="20"/>
  <c r="P96" i="20"/>
  <c r="T96" i="20"/>
  <c r="N96" i="20"/>
  <c r="L97" i="20"/>
  <c r="S96" i="20"/>
  <c r="M96" i="20"/>
  <c r="O96" i="20"/>
  <c r="K99" i="20"/>
  <c r="K99" i="19"/>
  <c r="T96" i="19"/>
  <c r="N96" i="19"/>
  <c r="L97" i="19"/>
  <c r="M96" i="19"/>
  <c r="P96" i="19"/>
  <c r="O96" i="19"/>
  <c r="U95" i="16"/>
  <c r="K99" i="16"/>
  <c r="P96" i="16"/>
  <c r="T96" i="16"/>
  <c r="N96" i="16"/>
  <c r="S96" i="16"/>
  <c r="M96" i="16"/>
  <c r="L97" i="16"/>
  <c r="O96" i="16"/>
  <c r="U88" i="10"/>
  <c r="T89" i="10"/>
  <c r="P89" i="10"/>
  <c r="S89" i="10"/>
  <c r="L90" i="10"/>
  <c r="M89" i="10"/>
  <c r="N89" i="10"/>
  <c r="O89" i="10"/>
  <c r="K92" i="10"/>
  <c r="U89" i="7"/>
  <c r="N88" i="5"/>
  <c r="P88" i="5"/>
  <c r="O88" i="5"/>
  <c r="L89" i="5"/>
  <c r="M88" i="5"/>
  <c r="S88" i="5" s="1"/>
  <c r="T88" i="5"/>
  <c r="U87" i="5"/>
  <c r="K93" i="7"/>
  <c r="S90" i="7"/>
  <c r="N90" i="7"/>
  <c r="T90" i="7"/>
  <c r="L91" i="7"/>
  <c r="M90" i="7"/>
  <c r="P90" i="7"/>
  <c r="O90" i="7"/>
  <c r="K91" i="5"/>
  <c r="S96" i="19" l="1"/>
  <c r="U96" i="19" s="1"/>
  <c r="K100" i="20"/>
  <c r="T97" i="20"/>
  <c r="N97" i="20"/>
  <c r="L98" i="20"/>
  <c r="S97" i="20"/>
  <c r="M97" i="20"/>
  <c r="P97" i="20"/>
  <c r="O97" i="20"/>
  <c r="U96" i="20"/>
  <c r="L98" i="19"/>
  <c r="M97" i="19"/>
  <c r="P97" i="19"/>
  <c r="T97" i="19"/>
  <c r="N97" i="19"/>
  <c r="O97" i="19"/>
  <c r="K100" i="19"/>
  <c r="U96" i="16"/>
  <c r="T97" i="16"/>
  <c r="N97" i="16"/>
  <c r="L98" i="16"/>
  <c r="S97" i="16"/>
  <c r="M97" i="16"/>
  <c r="P97" i="16"/>
  <c r="O97" i="16"/>
  <c r="K100" i="16"/>
  <c r="U89" i="10"/>
  <c r="K93" i="10"/>
  <c r="S90" i="10"/>
  <c r="T90" i="10"/>
  <c r="N90" i="10"/>
  <c r="L91" i="10"/>
  <c r="P90" i="10"/>
  <c r="M90" i="10"/>
  <c r="O90" i="10"/>
  <c r="U88" i="5"/>
  <c r="L90" i="5"/>
  <c r="T89" i="5"/>
  <c r="P89" i="5"/>
  <c r="N89" i="5"/>
  <c r="M89" i="5"/>
  <c r="O89" i="5"/>
  <c r="P91" i="7"/>
  <c r="L92" i="7"/>
  <c r="M91" i="7"/>
  <c r="N91" i="7"/>
  <c r="S91" i="7"/>
  <c r="T91" i="7"/>
  <c r="O91" i="7"/>
  <c r="U90" i="7"/>
  <c r="K94" i="7"/>
  <c r="K92" i="5"/>
  <c r="S89" i="5" l="1"/>
  <c r="U89" i="5" s="1"/>
  <c r="S97" i="19"/>
  <c r="U97" i="19" s="1"/>
  <c r="U97" i="20"/>
  <c r="K101" i="20"/>
  <c r="P98" i="20"/>
  <c r="N98" i="20"/>
  <c r="L99" i="20"/>
  <c r="M98" i="20"/>
  <c r="T98" i="20"/>
  <c r="S98" i="20"/>
  <c r="O98" i="20"/>
  <c r="K101" i="19"/>
  <c r="P98" i="19"/>
  <c r="T98" i="19"/>
  <c r="L99" i="19"/>
  <c r="N98" i="19"/>
  <c r="M98" i="19"/>
  <c r="O98" i="19"/>
  <c r="T98" i="16"/>
  <c r="N98" i="16"/>
  <c r="P98" i="16"/>
  <c r="M98" i="16"/>
  <c r="L99" i="16"/>
  <c r="S98" i="16"/>
  <c r="O98" i="16"/>
  <c r="K101" i="16"/>
  <c r="U97" i="16"/>
  <c r="U90" i="10"/>
  <c r="K94" i="10"/>
  <c r="P91" i="10"/>
  <c r="S91" i="10"/>
  <c r="T91" i="10"/>
  <c r="L92" i="10"/>
  <c r="M91" i="10"/>
  <c r="N91" i="10"/>
  <c r="O91" i="10"/>
  <c r="O90" i="5"/>
  <c r="P90" i="5"/>
  <c r="T90" i="5"/>
  <c r="L91" i="5"/>
  <c r="N90" i="5"/>
  <c r="M90" i="5"/>
  <c r="S90" i="5" s="1"/>
  <c r="K95" i="7"/>
  <c r="T92" i="7"/>
  <c r="L93" i="7"/>
  <c r="M92" i="7"/>
  <c r="S92" i="7"/>
  <c r="N92" i="7"/>
  <c r="P92" i="7"/>
  <c r="O92" i="7"/>
  <c r="U91" i="7"/>
  <c r="K93" i="5"/>
  <c r="S98" i="19" l="1"/>
  <c r="U98" i="19" s="1"/>
  <c r="U98" i="20"/>
  <c r="T99" i="20"/>
  <c r="N99" i="20"/>
  <c r="L100" i="20"/>
  <c r="M99" i="20"/>
  <c r="S99" i="20"/>
  <c r="P99" i="20"/>
  <c r="O99" i="20"/>
  <c r="K102" i="20"/>
  <c r="T99" i="19"/>
  <c r="N99" i="19"/>
  <c r="L100" i="19"/>
  <c r="P99" i="19"/>
  <c r="M99" i="19"/>
  <c r="O99" i="19"/>
  <c r="K102" i="19"/>
  <c r="K102" i="16"/>
  <c r="T99" i="16"/>
  <c r="N99" i="16"/>
  <c r="L100" i="16"/>
  <c r="S99" i="16"/>
  <c r="M99" i="16"/>
  <c r="P99" i="16"/>
  <c r="O99" i="16"/>
  <c r="U98" i="16"/>
  <c r="P92" i="10"/>
  <c r="S92" i="10"/>
  <c r="L93" i="10"/>
  <c r="M92" i="10"/>
  <c r="N92" i="10"/>
  <c r="T92" i="10"/>
  <c r="O92" i="10"/>
  <c r="K95" i="10"/>
  <c r="U91" i="10"/>
  <c r="U90" i="5"/>
  <c r="O91" i="5"/>
  <c r="M91" i="5"/>
  <c r="N91" i="5"/>
  <c r="L92" i="5"/>
  <c r="T91" i="5"/>
  <c r="P91" i="5"/>
  <c r="U92" i="7"/>
  <c r="K96" i="7"/>
  <c r="N93" i="7"/>
  <c r="S93" i="7"/>
  <c r="M93" i="7"/>
  <c r="P93" i="7"/>
  <c r="T93" i="7"/>
  <c r="L94" i="7"/>
  <c r="O93" i="7"/>
  <c r="K94" i="5"/>
  <c r="S91" i="5" l="1"/>
  <c r="U91" i="5" s="1"/>
  <c r="S99" i="19"/>
  <c r="U99" i="19" s="1"/>
  <c r="K103" i="20"/>
  <c r="T100" i="20"/>
  <c r="N100" i="20"/>
  <c r="L101" i="20"/>
  <c r="S100" i="20"/>
  <c r="M100" i="20"/>
  <c r="P100" i="20"/>
  <c r="O100" i="20"/>
  <c r="U99" i="20"/>
  <c r="T100" i="19"/>
  <c r="N100" i="19"/>
  <c r="L101" i="19"/>
  <c r="M100" i="19"/>
  <c r="P100" i="19"/>
  <c r="O100" i="19"/>
  <c r="K103" i="19"/>
  <c r="U99" i="16"/>
  <c r="T100" i="16"/>
  <c r="N100" i="16"/>
  <c r="L101" i="16"/>
  <c r="S100" i="16"/>
  <c r="M100" i="16"/>
  <c r="P100" i="16"/>
  <c r="O100" i="16"/>
  <c r="K103" i="16"/>
  <c r="N93" i="10"/>
  <c r="P93" i="10"/>
  <c r="S93" i="10"/>
  <c r="T93" i="10"/>
  <c r="M93" i="10"/>
  <c r="L94" i="10"/>
  <c r="O93" i="10"/>
  <c r="U92" i="10"/>
  <c r="K96" i="10"/>
  <c r="O92" i="5"/>
  <c r="P92" i="5"/>
  <c r="T92" i="5"/>
  <c r="M92" i="5"/>
  <c r="N92" i="5"/>
  <c r="L93" i="5"/>
  <c r="K97" i="7"/>
  <c r="U93" i="7"/>
  <c r="L95" i="7"/>
  <c r="M94" i="7"/>
  <c r="P94" i="7"/>
  <c r="T94" i="7"/>
  <c r="N94" i="7"/>
  <c r="S94" i="7"/>
  <c r="O94" i="7"/>
  <c r="K95" i="5"/>
  <c r="S92" i="5" l="1"/>
  <c r="U92" i="5" s="1"/>
  <c r="S100" i="19"/>
  <c r="U100" i="19" s="1"/>
  <c r="U100" i="20"/>
  <c r="L102" i="20"/>
  <c r="S101" i="20"/>
  <c r="M101" i="20"/>
  <c r="P101" i="20"/>
  <c r="T101" i="20"/>
  <c r="N101" i="20"/>
  <c r="O101" i="20"/>
  <c r="K104" i="20"/>
  <c r="K104" i="19"/>
  <c r="L102" i="19"/>
  <c r="M101" i="19"/>
  <c r="P101" i="19"/>
  <c r="T101" i="19"/>
  <c r="N101" i="19"/>
  <c r="O101" i="19"/>
  <c r="K104" i="16"/>
  <c r="L102" i="16"/>
  <c r="S101" i="16"/>
  <c r="M101" i="16"/>
  <c r="P101" i="16"/>
  <c r="T101" i="16"/>
  <c r="N101" i="16"/>
  <c r="O101" i="16"/>
  <c r="U100" i="16"/>
  <c r="U93" i="10"/>
  <c r="L95" i="10"/>
  <c r="M94" i="10"/>
  <c r="N94" i="10"/>
  <c r="T94" i="10"/>
  <c r="S94" i="10"/>
  <c r="P94" i="10"/>
  <c r="O94" i="10"/>
  <c r="K97" i="10"/>
  <c r="O93" i="5"/>
  <c r="L94" i="5"/>
  <c r="N93" i="5"/>
  <c r="M93" i="5"/>
  <c r="P93" i="5"/>
  <c r="T93" i="5"/>
  <c r="K98" i="7"/>
  <c r="S95" i="7"/>
  <c r="T95" i="7"/>
  <c r="M95" i="7"/>
  <c r="N95" i="7"/>
  <c r="P95" i="7"/>
  <c r="L96" i="7"/>
  <c r="O95" i="7"/>
  <c r="U94" i="7"/>
  <c r="K96" i="5"/>
  <c r="S93" i="5" l="1"/>
  <c r="U93" i="5" s="1"/>
  <c r="S101" i="19"/>
  <c r="U101" i="19" s="1"/>
  <c r="U101" i="20"/>
  <c r="K105" i="20"/>
  <c r="P102" i="20"/>
  <c r="T102" i="20"/>
  <c r="S102" i="20"/>
  <c r="N102" i="20"/>
  <c r="L103" i="20"/>
  <c r="M102" i="20"/>
  <c r="O102" i="20"/>
  <c r="P102" i="19"/>
  <c r="T102" i="19"/>
  <c r="N102" i="19"/>
  <c r="L103" i="19"/>
  <c r="M102" i="19"/>
  <c r="O102" i="19"/>
  <c r="K105" i="19"/>
  <c r="U101" i="16"/>
  <c r="P102" i="16"/>
  <c r="T102" i="16"/>
  <c r="N102" i="16"/>
  <c r="L103" i="16"/>
  <c r="S102" i="16"/>
  <c r="M102" i="16"/>
  <c r="O102" i="16"/>
  <c r="K105" i="16"/>
  <c r="U94" i="10"/>
  <c r="L96" i="10"/>
  <c r="M95" i="10"/>
  <c r="N95" i="10"/>
  <c r="S95" i="10"/>
  <c r="T95" i="10"/>
  <c r="P95" i="10"/>
  <c r="O95" i="10"/>
  <c r="K98" i="10"/>
  <c r="N94" i="5"/>
  <c r="O94" i="5"/>
  <c r="P94" i="5"/>
  <c r="M94" i="5"/>
  <c r="S94" i="5" s="1"/>
  <c r="L95" i="5"/>
  <c r="T94" i="5"/>
  <c r="U95" i="7"/>
  <c r="K99" i="7"/>
  <c r="N96" i="7"/>
  <c r="P96" i="7"/>
  <c r="S96" i="7"/>
  <c r="L97" i="7"/>
  <c r="T96" i="7"/>
  <c r="M96" i="7"/>
  <c r="O96" i="7"/>
  <c r="K97" i="5"/>
  <c r="S102" i="19" l="1"/>
  <c r="U102" i="19" s="1"/>
  <c r="U102" i="20"/>
  <c r="T103" i="20"/>
  <c r="N103" i="20"/>
  <c r="S103" i="20"/>
  <c r="P103" i="20"/>
  <c r="L104" i="20"/>
  <c r="M103" i="20"/>
  <c r="O103" i="20"/>
  <c r="K106" i="20"/>
  <c r="K106" i="19"/>
  <c r="T103" i="19"/>
  <c r="N103" i="19"/>
  <c r="L104" i="19"/>
  <c r="M103" i="19"/>
  <c r="P103" i="19"/>
  <c r="O103" i="19"/>
  <c r="U102" i="16"/>
  <c r="K106" i="16"/>
  <c r="T103" i="16"/>
  <c r="N103" i="16"/>
  <c r="L104" i="16"/>
  <c r="S103" i="16"/>
  <c r="M103" i="16"/>
  <c r="P103" i="16"/>
  <c r="O103" i="16"/>
  <c r="L97" i="10"/>
  <c r="M96" i="10"/>
  <c r="P96" i="10"/>
  <c r="S96" i="10"/>
  <c r="N96" i="10"/>
  <c r="T96" i="10"/>
  <c r="O96" i="10"/>
  <c r="U95" i="10"/>
  <c r="K99" i="10"/>
  <c r="L96" i="5"/>
  <c r="O95" i="5"/>
  <c r="N95" i="5"/>
  <c r="T95" i="5"/>
  <c r="S95" i="5"/>
  <c r="P95" i="5"/>
  <c r="M95" i="5"/>
  <c r="U94" i="5"/>
  <c r="T97" i="7"/>
  <c r="L98" i="7"/>
  <c r="M97" i="7"/>
  <c r="P97" i="7"/>
  <c r="N97" i="7"/>
  <c r="S97" i="7"/>
  <c r="O97" i="7"/>
  <c r="K100" i="7"/>
  <c r="U96" i="7"/>
  <c r="K98" i="5"/>
  <c r="S103" i="19" l="1"/>
  <c r="U103" i="19" s="1"/>
  <c r="K107" i="20"/>
  <c r="T104" i="20"/>
  <c r="N104" i="20"/>
  <c r="L105" i="20"/>
  <c r="S104" i="20"/>
  <c r="M104" i="20"/>
  <c r="P104" i="20"/>
  <c r="O104" i="20"/>
  <c r="U103" i="20"/>
  <c r="T104" i="19"/>
  <c r="N104" i="19"/>
  <c r="L105" i="19"/>
  <c r="M104" i="19"/>
  <c r="P104" i="19"/>
  <c r="O104" i="19"/>
  <c r="K107" i="19"/>
  <c r="U103" i="16"/>
  <c r="T104" i="16"/>
  <c r="N104" i="16"/>
  <c r="L105" i="16"/>
  <c r="S104" i="16"/>
  <c r="M104" i="16"/>
  <c r="P104" i="16"/>
  <c r="O104" i="16"/>
  <c r="K107" i="16"/>
  <c r="U95" i="5"/>
  <c r="T97" i="10"/>
  <c r="P97" i="10"/>
  <c r="L98" i="10"/>
  <c r="M97" i="10"/>
  <c r="N97" i="10"/>
  <c r="S97" i="10"/>
  <c r="O97" i="10"/>
  <c r="U96" i="10"/>
  <c r="K100" i="10"/>
  <c r="U97" i="7"/>
  <c r="L97" i="5"/>
  <c r="N96" i="5"/>
  <c r="M96" i="5"/>
  <c r="S96" i="5" s="1"/>
  <c r="O96" i="5"/>
  <c r="T96" i="5"/>
  <c r="P96" i="5"/>
  <c r="S98" i="7"/>
  <c r="N98" i="7"/>
  <c r="T98" i="7"/>
  <c r="M98" i="7"/>
  <c r="P98" i="7"/>
  <c r="L99" i="7"/>
  <c r="O98" i="7"/>
  <c r="K101" i="7"/>
  <c r="K99" i="5"/>
  <c r="S104" i="19" l="1"/>
  <c r="U104" i="19" s="1"/>
  <c r="U104" i="20"/>
  <c r="L106" i="20"/>
  <c r="S105" i="20"/>
  <c r="M105" i="20"/>
  <c r="P105" i="20"/>
  <c r="N105" i="20"/>
  <c r="T105" i="20"/>
  <c r="O105" i="20"/>
  <c r="K108" i="20"/>
  <c r="L106" i="19"/>
  <c r="M105" i="19"/>
  <c r="P105" i="19"/>
  <c r="N105" i="19"/>
  <c r="T105" i="19"/>
  <c r="O105" i="19"/>
  <c r="K108" i="19"/>
  <c r="L106" i="16"/>
  <c r="S105" i="16"/>
  <c r="M105" i="16"/>
  <c r="P105" i="16"/>
  <c r="N105" i="16"/>
  <c r="T105" i="16"/>
  <c r="O105" i="16"/>
  <c r="K108" i="16"/>
  <c r="U104" i="16"/>
  <c r="U97" i="10"/>
  <c r="S98" i="10"/>
  <c r="T98" i="10"/>
  <c r="N98" i="10"/>
  <c r="M98" i="10"/>
  <c r="L99" i="10"/>
  <c r="P98" i="10"/>
  <c r="O98" i="10"/>
  <c r="K101" i="10"/>
  <c r="U96" i="5"/>
  <c r="T97" i="5"/>
  <c r="M97" i="5"/>
  <c r="P97" i="5"/>
  <c r="N97" i="5"/>
  <c r="O97" i="5"/>
  <c r="L98" i="5"/>
  <c r="U98" i="7"/>
  <c r="P99" i="7"/>
  <c r="L100" i="7"/>
  <c r="M99" i="7"/>
  <c r="N99" i="7"/>
  <c r="T99" i="7"/>
  <c r="S99" i="7"/>
  <c r="O99" i="7"/>
  <c r="K102" i="7"/>
  <c r="K100" i="5"/>
  <c r="S97" i="5" l="1"/>
  <c r="U97" i="5" s="1"/>
  <c r="S105" i="19"/>
  <c r="U105" i="19" s="1"/>
  <c r="U105" i="16"/>
  <c r="U105" i="20"/>
  <c r="K109" i="20"/>
  <c r="P106" i="20"/>
  <c r="N106" i="20"/>
  <c r="L107" i="20"/>
  <c r="M106" i="20"/>
  <c r="T106" i="20"/>
  <c r="S106" i="20"/>
  <c r="O106" i="20"/>
  <c r="K109" i="19"/>
  <c r="P106" i="19"/>
  <c r="T106" i="19"/>
  <c r="N106" i="19"/>
  <c r="L107" i="19"/>
  <c r="M106" i="19"/>
  <c r="O106" i="19"/>
  <c r="K109" i="16"/>
  <c r="P106" i="16"/>
  <c r="T106" i="16"/>
  <c r="N106" i="16"/>
  <c r="L107" i="16"/>
  <c r="S106" i="16"/>
  <c r="M106" i="16"/>
  <c r="O106" i="16"/>
  <c r="K102" i="10"/>
  <c r="P99" i="10"/>
  <c r="S99" i="10"/>
  <c r="T99" i="10"/>
  <c r="L100" i="10"/>
  <c r="M99" i="10"/>
  <c r="N99" i="10"/>
  <c r="O99" i="10"/>
  <c r="U98" i="10"/>
  <c r="T98" i="5"/>
  <c r="N98" i="5"/>
  <c r="O98" i="5"/>
  <c r="P98" i="5"/>
  <c r="M98" i="5"/>
  <c r="L99" i="5"/>
  <c r="U99" i="7"/>
  <c r="T100" i="7"/>
  <c r="L101" i="7"/>
  <c r="M100" i="7"/>
  <c r="P100" i="7"/>
  <c r="S100" i="7"/>
  <c r="N100" i="7"/>
  <c r="O100" i="7"/>
  <c r="K103" i="7"/>
  <c r="K101" i="5"/>
  <c r="S98" i="5" l="1"/>
  <c r="U98" i="5" s="1"/>
  <c r="S106" i="19"/>
  <c r="U106" i="19" s="1"/>
  <c r="U106" i="20"/>
  <c r="T107" i="20"/>
  <c r="N107" i="20"/>
  <c r="L108" i="20"/>
  <c r="M107" i="20"/>
  <c r="S107" i="20"/>
  <c r="P107" i="20"/>
  <c r="O107" i="20"/>
  <c r="K110" i="20"/>
  <c r="T107" i="19"/>
  <c r="N107" i="19"/>
  <c r="L108" i="19"/>
  <c r="M107" i="19"/>
  <c r="P107" i="19"/>
  <c r="O107" i="19"/>
  <c r="K110" i="19"/>
  <c r="U106" i="16"/>
  <c r="T107" i="16"/>
  <c r="N107" i="16"/>
  <c r="L108" i="16"/>
  <c r="S107" i="16"/>
  <c r="M107" i="16"/>
  <c r="P107" i="16"/>
  <c r="O107" i="16"/>
  <c r="K110" i="16"/>
  <c r="K103" i="10"/>
  <c r="P100" i="10"/>
  <c r="S100" i="10"/>
  <c r="L101" i="10"/>
  <c r="M100" i="10"/>
  <c r="T100" i="10"/>
  <c r="N100" i="10"/>
  <c r="O100" i="10"/>
  <c r="U99" i="10"/>
  <c r="U100" i="7"/>
  <c r="L100" i="5"/>
  <c r="T99" i="5"/>
  <c r="P99" i="5"/>
  <c r="O99" i="5"/>
  <c r="N99" i="5"/>
  <c r="M99" i="5"/>
  <c r="K104" i="7"/>
  <c r="N101" i="7"/>
  <c r="S101" i="7"/>
  <c r="P101" i="7"/>
  <c r="T101" i="7"/>
  <c r="L102" i="7"/>
  <c r="M101" i="7"/>
  <c r="O101" i="7"/>
  <c r="K102" i="5"/>
  <c r="S99" i="5" l="1"/>
  <c r="U99" i="5" s="1"/>
  <c r="S107" i="19"/>
  <c r="U107" i="19" s="1"/>
  <c r="K111" i="20"/>
  <c r="T108" i="20"/>
  <c r="N108" i="20"/>
  <c r="L109" i="20"/>
  <c r="S108" i="20"/>
  <c r="M108" i="20"/>
  <c r="P108" i="20"/>
  <c r="O108" i="20"/>
  <c r="U107" i="20"/>
  <c r="T108" i="19"/>
  <c r="N108" i="19"/>
  <c r="L109" i="19"/>
  <c r="M108" i="19"/>
  <c r="P108" i="19"/>
  <c r="O108" i="19"/>
  <c r="K111" i="19"/>
  <c r="T108" i="16"/>
  <c r="N108" i="16"/>
  <c r="L109" i="16"/>
  <c r="S108" i="16"/>
  <c r="M108" i="16"/>
  <c r="P108" i="16"/>
  <c r="O108" i="16"/>
  <c r="K111" i="16"/>
  <c r="U107" i="16"/>
  <c r="N101" i="10"/>
  <c r="P101" i="10"/>
  <c r="T101" i="10"/>
  <c r="M101" i="10"/>
  <c r="S101" i="10"/>
  <c r="L102" i="10"/>
  <c r="O101" i="10"/>
  <c r="U100" i="10"/>
  <c r="K104" i="10"/>
  <c r="O100" i="5"/>
  <c r="T100" i="5"/>
  <c r="M100" i="5"/>
  <c r="L101" i="5"/>
  <c r="P100" i="5"/>
  <c r="N100" i="5"/>
  <c r="U101" i="7"/>
  <c r="L103" i="7"/>
  <c r="M102" i="7"/>
  <c r="P102" i="7"/>
  <c r="T102" i="7"/>
  <c r="N102" i="7"/>
  <c r="S102" i="7"/>
  <c r="O102" i="7"/>
  <c r="K105" i="7"/>
  <c r="K103" i="5"/>
  <c r="S100" i="5" l="1"/>
  <c r="U100" i="5" s="1"/>
  <c r="S108" i="19"/>
  <c r="U108" i="19" s="1"/>
  <c r="U108" i="20"/>
  <c r="L110" i="20"/>
  <c r="S109" i="20"/>
  <c r="M109" i="20"/>
  <c r="P109" i="20"/>
  <c r="T109" i="20"/>
  <c r="N109" i="20"/>
  <c r="O109" i="20"/>
  <c r="K112" i="20"/>
  <c r="L110" i="19"/>
  <c r="M109" i="19"/>
  <c r="P109" i="19"/>
  <c r="T109" i="19"/>
  <c r="N109" i="19"/>
  <c r="O109" i="19"/>
  <c r="K112" i="19"/>
  <c r="L110" i="16"/>
  <c r="S109" i="16"/>
  <c r="M109" i="16"/>
  <c r="P109" i="16"/>
  <c r="T109" i="16"/>
  <c r="N109" i="16"/>
  <c r="O109" i="16"/>
  <c r="K112" i="16"/>
  <c r="U108" i="16"/>
  <c r="K105" i="10"/>
  <c r="U101" i="10"/>
  <c r="L103" i="10"/>
  <c r="M102" i="10"/>
  <c r="N102" i="10"/>
  <c r="T102" i="10"/>
  <c r="P102" i="10"/>
  <c r="S102" i="10"/>
  <c r="O102" i="10"/>
  <c r="U102" i="7"/>
  <c r="P101" i="5"/>
  <c r="M101" i="5"/>
  <c r="T101" i="5"/>
  <c r="N101" i="5"/>
  <c r="O101" i="5"/>
  <c r="L102" i="5"/>
  <c r="S103" i="7"/>
  <c r="T103" i="7"/>
  <c r="L104" i="7"/>
  <c r="M103" i="7"/>
  <c r="N103" i="7"/>
  <c r="P103" i="7"/>
  <c r="O103" i="7"/>
  <c r="K106" i="7"/>
  <c r="K104" i="5"/>
  <c r="S101" i="5" l="1"/>
  <c r="U101" i="5" s="1"/>
  <c r="S109" i="19"/>
  <c r="U109" i="19" s="1"/>
  <c r="U109" i="20"/>
  <c r="K113" i="20"/>
  <c r="P110" i="20"/>
  <c r="T110" i="20"/>
  <c r="S110" i="20"/>
  <c r="N110" i="20"/>
  <c r="M110" i="20"/>
  <c r="L111" i="20"/>
  <c r="O110" i="20"/>
  <c r="K113" i="19"/>
  <c r="P110" i="19"/>
  <c r="T110" i="19"/>
  <c r="N110" i="19"/>
  <c r="M110" i="19"/>
  <c r="L111" i="19"/>
  <c r="O110" i="19"/>
  <c r="U109" i="16"/>
  <c r="K113" i="16"/>
  <c r="P110" i="16"/>
  <c r="T110" i="16"/>
  <c r="N110" i="16"/>
  <c r="S110" i="16"/>
  <c r="M110" i="16"/>
  <c r="L111" i="16"/>
  <c r="O110" i="16"/>
  <c r="K106" i="10"/>
  <c r="L104" i="10"/>
  <c r="M103" i="10"/>
  <c r="N103" i="10"/>
  <c r="S103" i="10"/>
  <c r="T103" i="10"/>
  <c r="P103" i="10"/>
  <c r="O103" i="10"/>
  <c r="U102" i="10"/>
  <c r="L103" i="5"/>
  <c r="N102" i="5"/>
  <c r="P102" i="5"/>
  <c r="T102" i="5"/>
  <c r="O102" i="5"/>
  <c r="M102" i="5"/>
  <c r="S102" i="5"/>
  <c r="K107" i="7"/>
  <c r="U103" i="7"/>
  <c r="N104" i="7"/>
  <c r="P104" i="7"/>
  <c r="S104" i="7"/>
  <c r="L105" i="7"/>
  <c r="M104" i="7"/>
  <c r="T104" i="7"/>
  <c r="O104" i="7"/>
  <c r="K105" i="5"/>
  <c r="S110" i="19" l="1"/>
  <c r="U110" i="19" s="1"/>
  <c r="U110" i="20"/>
  <c r="K114" i="20"/>
  <c r="T111" i="20"/>
  <c r="N111" i="20"/>
  <c r="S111" i="20"/>
  <c r="P111" i="20"/>
  <c r="L112" i="20"/>
  <c r="M111" i="20"/>
  <c r="O111" i="20"/>
  <c r="T111" i="19"/>
  <c r="N111" i="19"/>
  <c r="L112" i="19"/>
  <c r="M111" i="19"/>
  <c r="P111" i="19"/>
  <c r="O111" i="19"/>
  <c r="K114" i="19"/>
  <c r="U110" i="16"/>
  <c r="T111" i="16"/>
  <c r="N111" i="16"/>
  <c r="L112" i="16"/>
  <c r="S111" i="16"/>
  <c r="M111" i="16"/>
  <c r="P111" i="16"/>
  <c r="O111" i="16"/>
  <c r="K114" i="16"/>
  <c r="K107" i="10"/>
  <c r="L105" i="10"/>
  <c r="M104" i="10"/>
  <c r="P104" i="10"/>
  <c r="S104" i="10"/>
  <c r="N104" i="10"/>
  <c r="T104" i="10"/>
  <c r="O104" i="10"/>
  <c r="U103" i="10"/>
  <c r="U102" i="5"/>
  <c r="N103" i="5"/>
  <c r="M103" i="5"/>
  <c r="S103" i="5" s="1"/>
  <c r="T103" i="5"/>
  <c r="O103" i="5"/>
  <c r="L104" i="5"/>
  <c r="P103" i="5"/>
  <c r="U104" i="7"/>
  <c r="T105" i="7"/>
  <c r="L106" i="7"/>
  <c r="M105" i="7"/>
  <c r="P105" i="7"/>
  <c r="N105" i="7"/>
  <c r="S105" i="7"/>
  <c r="O105" i="7"/>
  <c r="K108" i="7"/>
  <c r="K106" i="5"/>
  <c r="S111" i="19" l="1"/>
  <c r="U111" i="19" s="1"/>
  <c r="T112" i="20"/>
  <c r="N112" i="20"/>
  <c r="L113" i="20"/>
  <c r="S112" i="20"/>
  <c r="M112" i="20"/>
  <c r="P112" i="20"/>
  <c r="O112" i="20"/>
  <c r="U111" i="20"/>
  <c r="K115" i="20"/>
  <c r="K115" i="19"/>
  <c r="T112" i="19"/>
  <c r="N112" i="19"/>
  <c r="L113" i="19"/>
  <c r="M112" i="19"/>
  <c r="P112" i="19"/>
  <c r="O112" i="19"/>
  <c r="K115" i="16"/>
  <c r="T112" i="16"/>
  <c r="N112" i="16"/>
  <c r="L113" i="16"/>
  <c r="S112" i="16"/>
  <c r="M112" i="16"/>
  <c r="P112" i="16"/>
  <c r="O112" i="16"/>
  <c r="U111" i="16"/>
  <c r="K108" i="10"/>
  <c r="T105" i="10"/>
  <c r="P105" i="10"/>
  <c r="N105" i="10"/>
  <c r="S105" i="10"/>
  <c r="M105" i="10"/>
  <c r="L106" i="10"/>
  <c r="O105" i="10"/>
  <c r="U104" i="10"/>
  <c r="U103" i="5"/>
  <c r="U105" i="7"/>
  <c r="M104" i="5"/>
  <c r="P104" i="5"/>
  <c r="O104" i="5"/>
  <c r="N104" i="5"/>
  <c r="S104" i="5" s="1"/>
  <c r="T104" i="5"/>
  <c r="L105" i="5"/>
  <c r="S106" i="7"/>
  <c r="N106" i="7"/>
  <c r="L107" i="7"/>
  <c r="M106" i="7"/>
  <c r="T106" i="7"/>
  <c r="P106" i="7"/>
  <c r="O106" i="7"/>
  <c r="K109" i="7"/>
  <c r="K107" i="5"/>
  <c r="S112" i="19" l="1"/>
  <c r="U112" i="19" s="1"/>
  <c r="L114" i="20"/>
  <c r="S113" i="20"/>
  <c r="M113" i="20"/>
  <c r="P113" i="20"/>
  <c r="N113" i="20"/>
  <c r="T113" i="20"/>
  <c r="O113" i="20"/>
  <c r="K116" i="20"/>
  <c r="U112" i="20"/>
  <c r="L114" i="19"/>
  <c r="M113" i="19"/>
  <c r="P113" i="19"/>
  <c r="T113" i="19"/>
  <c r="N113" i="19"/>
  <c r="O113" i="19"/>
  <c r="K116" i="19"/>
  <c r="U112" i="16"/>
  <c r="L114" i="16"/>
  <c r="S113" i="16"/>
  <c r="M113" i="16"/>
  <c r="P113" i="16"/>
  <c r="T113" i="16"/>
  <c r="N113" i="16"/>
  <c r="O113" i="16"/>
  <c r="K116" i="16"/>
  <c r="U105" i="10"/>
  <c r="K109" i="10"/>
  <c r="S106" i="10"/>
  <c r="T106" i="10"/>
  <c r="N106" i="10"/>
  <c r="P106" i="10"/>
  <c r="L107" i="10"/>
  <c r="M106" i="10"/>
  <c r="O106" i="10"/>
  <c r="U104" i="5"/>
  <c r="O105" i="5"/>
  <c r="M105" i="5"/>
  <c r="N105" i="5"/>
  <c r="L106" i="5"/>
  <c r="T105" i="5"/>
  <c r="P105" i="5"/>
  <c r="P107" i="7"/>
  <c r="L108" i="7"/>
  <c r="M107" i="7"/>
  <c r="N107" i="7"/>
  <c r="S107" i="7"/>
  <c r="T107" i="7"/>
  <c r="O107" i="7"/>
  <c r="U106" i="7"/>
  <c r="K110" i="7"/>
  <c r="K108" i="5"/>
  <c r="S105" i="5" l="1"/>
  <c r="U105" i="5" s="1"/>
  <c r="U113" i="20"/>
  <c r="S113" i="19"/>
  <c r="U113" i="19" s="1"/>
  <c r="K117" i="20"/>
  <c r="P114" i="20"/>
  <c r="N114" i="20"/>
  <c r="L115" i="20"/>
  <c r="M114" i="20"/>
  <c r="T114" i="20"/>
  <c r="S114" i="20"/>
  <c r="O114" i="20"/>
  <c r="K117" i="19"/>
  <c r="P114" i="19"/>
  <c r="T114" i="19"/>
  <c r="N114" i="19"/>
  <c r="M114" i="19"/>
  <c r="L115" i="19"/>
  <c r="O114" i="19"/>
  <c r="U113" i="16"/>
  <c r="K117" i="16"/>
  <c r="P114" i="16"/>
  <c r="T114" i="16"/>
  <c r="N114" i="16"/>
  <c r="M114" i="16"/>
  <c r="L115" i="16"/>
  <c r="S114" i="16"/>
  <c r="O114" i="16"/>
  <c r="K110" i="10"/>
  <c r="U106" i="10"/>
  <c r="P107" i="10"/>
  <c r="S107" i="10"/>
  <c r="T107" i="10"/>
  <c r="L108" i="10"/>
  <c r="M107" i="10"/>
  <c r="N107" i="10"/>
  <c r="O107" i="10"/>
  <c r="L107" i="5"/>
  <c r="O106" i="5"/>
  <c r="T106" i="5"/>
  <c r="P106" i="5"/>
  <c r="N106" i="5"/>
  <c r="M106" i="5"/>
  <c r="T108" i="7"/>
  <c r="L109" i="7"/>
  <c r="M108" i="7"/>
  <c r="P108" i="7"/>
  <c r="S108" i="7"/>
  <c r="N108" i="7"/>
  <c r="O108" i="7"/>
  <c r="U107" i="7"/>
  <c r="K111" i="7"/>
  <c r="K109" i="5"/>
  <c r="S106" i="5" l="1"/>
  <c r="U106" i="5" s="1"/>
  <c r="S114" i="19"/>
  <c r="U114" i="19" s="1"/>
  <c r="U114" i="20"/>
  <c r="T115" i="20"/>
  <c r="N115" i="20"/>
  <c r="L116" i="20"/>
  <c r="M115" i="20"/>
  <c r="S115" i="20"/>
  <c r="P115" i="20"/>
  <c r="O115" i="20"/>
  <c r="K118" i="20"/>
  <c r="T115" i="19"/>
  <c r="N115" i="19"/>
  <c r="L116" i="19"/>
  <c r="M115" i="19"/>
  <c r="P115" i="19"/>
  <c r="O115" i="19"/>
  <c r="K118" i="19"/>
  <c r="U114" i="16"/>
  <c r="T115" i="16"/>
  <c r="N115" i="16"/>
  <c r="L116" i="16"/>
  <c r="S115" i="16"/>
  <c r="M115" i="16"/>
  <c r="P115" i="16"/>
  <c r="O115" i="16"/>
  <c r="K118" i="16"/>
  <c r="U107" i="10"/>
  <c r="K111" i="10"/>
  <c r="P108" i="10"/>
  <c r="S108" i="10"/>
  <c r="L109" i="10"/>
  <c r="M108" i="10"/>
  <c r="N108" i="10"/>
  <c r="T108" i="10"/>
  <c r="O108" i="10"/>
  <c r="L108" i="5"/>
  <c r="O107" i="5"/>
  <c r="N107" i="5"/>
  <c r="M107" i="5"/>
  <c r="P107" i="5"/>
  <c r="T107" i="5"/>
  <c r="U108" i="7"/>
  <c r="K112" i="7"/>
  <c r="N109" i="7"/>
  <c r="S109" i="7"/>
  <c r="M109" i="7"/>
  <c r="P109" i="7"/>
  <c r="T109" i="7"/>
  <c r="L110" i="7"/>
  <c r="O109" i="7"/>
  <c r="K110" i="5"/>
  <c r="S107" i="5" l="1"/>
  <c r="U107" i="5" s="1"/>
  <c r="S115" i="19"/>
  <c r="U115" i="19" s="1"/>
  <c r="T116" i="20"/>
  <c r="N116" i="20"/>
  <c r="L117" i="20"/>
  <c r="S116" i="20"/>
  <c r="M116" i="20"/>
  <c r="P116" i="20"/>
  <c r="O116" i="20"/>
  <c r="K119" i="20"/>
  <c r="U115" i="20"/>
  <c r="T116" i="19"/>
  <c r="N116" i="19"/>
  <c r="L117" i="19"/>
  <c r="M116" i="19"/>
  <c r="P116" i="19"/>
  <c r="O116" i="19"/>
  <c r="K119" i="19"/>
  <c r="T116" i="16"/>
  <c r="N116" i="16"/>
  <c r="L117" i="16"/>
  <c r="S116" i="16"/>
  <c r="M116" i="16"/>
  <c r="P116" i="16"/>
  <c r="O116" i="16"/>
  <c r="U115" i="16"/>
  <c r="K119" i="16"/>
  <c r="U108" i="10"/>
  <c r="K112" i="10"/>
  <c r="N109" i="10"/>
  <c r="P109" i="10"/>
  <c r="L110" i="10"/>
  <c r="S109" i="10"/>
  <c r="T109" i="10"/>
  <c r="M109" i="10"/>
  <c r="O109" i="10"/>
  <c r="O108" i="5"/>
  <c r="M108" i="5"/>
  <c r="L109" i="5"/>
  <c r="N108" i="5"/>
  <c r="P108" i="5"/>
  <c r="T108" i="5"/>
  <c r="K113" i="7"/>
  <c r="U109" i="7"/>
  <c r="L111" i="7"/>
  <c r="M110" i="7"/>
  <c r="P110" i="7"/>
  <c r="T110" i="7"/>
  <c r="S110" i="7"/>
  <c r="N110" i="7"/>
  <c r="O110" i="7"/>
  <c r="K111" i="5"/>
  <c r="S108" i="5" l="1"/>
  <c r="U108" i="5" s="1"/>
  <c r="S116" i="19"/>
  <c r="U116" i="19" s="1"/>
  <c r="K120" i="20"/>
  <c r="L118" i="20"/>
  <c r="S117" i="20"/>
  <c r="M117" i="20"/>
  <c r="P117" i="20"/>
  <c r="T117" i="20"/>
  <c r="N117" i="20"/>
  <c r="O117" i="20"/>
  <c r="U116" i="20"/>
  <c r="K120" i="19"/>
  <c r="L118" i="19"/>
  <c r="M117" i="19"/>
  <c r="P117" i="19"/>
  <c r="T117" i="19"/>
  <c r="N117" i="19"/>
  <c r="O117" i="19"/>
  <c r="L118" i="16"/>
  <c r="S117" i="16"/>
  <c r="M117" i="16"/>
  <c r="P117" i="16"/>
  <c r="T117" i="16"/>
  <c r="N117" i="16"/>
  <c r="O117" i="16"/>
  <c r="K120" i="16"/>
  <c r="U116" i="16"/>
  <c r="L111" i="10"/>
  <c r="M110" i="10"/>
  <c r="N110" i="10"/>
  <c r="T110" i="10"/>
  <c r="P110" i="10"/>
  <c r="S110" i="10"/>
  <c r="O110" i="10"/>
  <c r="K113" i="10"/>
  <c r="U109" i="10"/>
  <c r="U110" i="7"/>
  <c r="O109" i="5"/>
  <c r="M109" i="5"/>
  <c r="S109" i="5" s="1"/>
  <c r="T109" i="5"/>
  <c r="P109" i="5"/>
  <c r="N109" i="5"/>
  <c r="L110" i="5"/>
  <c r="K114" i="7"/>
  <c r="S111" i="7"/>
  <c r="T111" i="7"/>
  <c r="M111" i="7"/>
  <c r="N111" i="7"/>
  <c r="P111" i="7"/>
  <c r="L112" i="7"/>
  <c r="O111" i="7"/>
  <c r="K112" i="5"/>
  <c r="S117" i="19" l="1"/>
  <c r="U117" i="19" s="1"/>
  <c r="U117" i="20"/>
  <c r="P118" i="20"/>
  <c r="T118" i="20"/>
  <c r="S118" i="20"/>
  <c r="N118" i="20"/>
  <c r="L119" i="20"/>
  <c r="M118" i="20"/>
  <c r="O118" i="20"/>
  <c r="K121" i="20"/>
  <c r="P118" i="19"/>
  <c r="T118" i="19"/>
  <c r="N118" i="19"/>
  <c r="L119" i="19"/>
  <c r="M118" i="19"/>
  <c r="O118" i="19"/>
  <c r="K121" i="19"/>
  <c r="U117" i="16"/>
  <c r="K121" i="16"/>
  <c r="P118" i="16"/>
  <c r="T118" i="16"/>
  <c r="N118" i="16"/>
  <c r="L119" i="16"/>
  <c r="S118" i="16"/>
  <c r="M118" i="16"/>
  <c r="O118" i="16"/>
  <c r="U110" i="10"/>
  <c r="L112" i="10"/>
  <c r="M111" i="10"/>
  <c r="N111" i="10"/>
  <c r="S111" i="10"/>
  <c r="T111" i="10"/>
  <c r="P111" i="10"/>
  <c r="O111" i="10"/>
  <c r="K114" i="10"/>
  <c r="U109" i="5"/>
  <c r="N110" i="5"/>
  <c r="M110" i="5"/>
  <c r="O110" i="5"/>
  <c r="P110" i="5"/>
  <c r="L111" i="5"/>
  <c r="T110" i="5"/>
  <c r="S110" i="5"/>
  <c r="K115" i="7"/>
  <c r="N112" i="7"/>
  <c r="P112" i="7"/>
  <c r="S112" i="7"/>
  <c r="M112" i="7"/>
  <c r="L113" i="7"/>
  <c r="T112" i="7"/>
  <c r="O112" i="7"/>
  <c r="U111" i="7"/>
  <c r="K113" i="5"/>
  <c r="S118" i="19" l="1"/>
  <c r="U118" i="19" s="1"/>
  <c r="U118" i="20"/>
  <c r="K122" i="20"/>
  <c r="T119" i="20"/>
  <c r="N119" i="20"/>
  <c r="S119" i="20"/>
  <c r="P119" i="20"/>
  <c r="L120" i="20"/>
  <c r="M119" i="20"/>
  <c r="O119" i="20"/>
  <c r="K122" i="19"/>
  <c r="T119" i="19"/>
  <c r="N119" i="19"/>
  <c r="L120" i="19"/>
  <c r="M119" i="19"/>
  <c r="P119" i="19"/>
  <c r="O119" i="19"/>
  <c r="U118" i="16"/>
  <c r="T119" i="16"/>
  <c r="N119" i="16"/>
  <c r="L120" i="16"/>
  <c r="S119" i="16"/>
  <c r="M119" i="16"/>
  <c r="P119" i="16"/>
  <c r="O119" i="16"/>
  <c r="K122" i="16"/>
  <c r="U110" i="5"/>
  <c r="L113" i="10"/>
  <c r="M112" i="10"/>
  <c r="P112" i="10"/>
  <c r="S112" i="10"/>
  <c r="T112" i="10"/>
  <c r="N112" i="10"/>
  <c r="O112" i="10"/>
  <c r="K115" i="10"/>
  <c r="U111" i="10"/>
  <c r="O111" i="5"/>
  <c r="L112" i="5"/>
  <c r="N111" i="5"/>
  <c r="T111" i="5"/>
  <c r="M111" i="5"/>
  <c r="S111" i="5"/>
  <c r="P111" i="5"/>
  <c r="K116" i="7"/>
  <c r="T113" i="7"/>
  <c r="L114" i="7"/>
  <c r="M113" i="7"/>
  <c r="P113" i="7"/>
  <c r="N113" i="7"/>
  <c r="S113" i="7"/>
  <c r="O113" i="7"/>
  <c r="U112" i="7"/>
  <c r="K114" i="5"/>
  <c r="S119" i="19" l="1"/>
  <c r="U119" i="19" s="1"/>
  <c r="U119" i="20"/>
  <c r="T120" i="20"/>
  <c r="N120" i="20"/>
  <c r="L121" i="20"/>
  <c r="S120" i="20"/>
  <c r="M120" i="20"/>
  <c r="P120" i="20"/>
  <c r="O120" i="20"/>
  <c r="K123" i="20"/>
  <c r="T120" i="19"/>
  <c r="N120" i="19"/>
  <c r="L121" i="19"/>
  <c r="M120" i="19"/>
  <c r="P120" i="19"/>
  <c r="O120" i="19"/>
  <c r="K123" i="19"/>
  <c r="K123" i="16"/>
  <c r="T120" i="16"/>
  <c r="N120" i="16"/>
  <c r="L121" i="16"/>
  <c r="S120" i="16"/>
  <c r="M120" i="16"/>
  <c r="P120" i="16"/>
  <c r="O120" i="16"/>
  <c r="U119" i="16"/>
  <c r="K116" i="10"/>
  <c r="T113" i="10"/>
  <c r="P113" i="10"/>
  <c r="S113" i="10"/>
  <c r="M113" i="10"/>
  <c r="N113" i="10"/>
  <c r="L114" i="10"/>
  <c r="O113" i="10"/>
  <c r="U112" i="10"/>
  <c r="U113" i="7"/>
  <c r="U111" i="5"/>
  <c r="M112" i="5"/>
  <c r="L113" i="5"/>
  <c r="P112" i="5"/>
  <c r="O112" i="5"/>
  <c r="T112" i="5"/>
  <c r="S112" i="5"/>
  <c r="N112" i="5"/>
  <c r="K117" i="7"/>
  <c r="S114" i="7"/>
  <c r="N114" i="7"/>
  <c r="T114" i="7"/>
  <c r="P114" i="7"/>
  <c r="L115" i="7"/>
  <c r="M114" i="7"/>
  <c r="O114" i="7"/>
  <c r="K115" i="5"/>
  <c r="S120" i="19" l="1"/>
  <c r="U120" i="19" s="1"/>
  <c r="U120" i="20"/>
  <c r="K124" i="20"/>
  <c r="L122" i="20"/>
  <c r="S121" i="20"/>
  <c r="M121" i="20"/>
  <c r="P121" i="20"/>
  <c r="N121" i="20"/>
  <c r="T121" i="20"/>
  <c r="O121" i="20"/>
  <c r="L122" i="19"/>
  <c r="M121" i="19"/>
  <c r="P121" i="19"/>
  <c r="N121" i="19"/>
  <c r="T121" i="19"/>
  <c r="O121" i="19"/>
  <c r="K124" i="19"/>
  <c r="U120" i="16"/>
  <c r="L122" i="16"/>
  <c r="S121" i="16"/>
  <c r="M121" i="16"/>
  <c r="P121" i="16"/>
  <c r="N121" i="16"/>
  <c r="T121" i="16"/>
  <c r="O121" i="16"/>
  <c r="K124" i="16"/>
  <c r="U113" i="10"/>
  <c r="K117" i="10"/>
  <c r="S114" i="10"/>
  <c r="T114" i="10"/>
  <c r="N114" i="10"/>
  <c r="M114" i="10"/>
  <c r="L115" i="10"/>
  <c r="P114" i="10"/>
  <c r="O114" i="10"/>
  <c r="U112" i="5"/>
  <c r="T113" i="5"/>
  <c r="O113" i="5"/>
  <c r="M113" i="5"/>
  <c r="N113" i="5"/>
  <c r="S113" i="5" s="1"/>
  <c r="P113" i="5"/>
  <c r="L114" i="5"/>
  <c r="U114" i="7"/>
  <c r="K118" i="7"/>
  <c r="P115" i="7"/>
  <c r="L116" i="7"/>
  <c r="M115" i="7"/>
  <c r="N115" i="7"/>
  <c r="S115" i="7"/>
  <c r="T115" i="7"/>
  <c r="O115" i="7"/>
  <c r="K116" i="5"/>
  <c r="S121" i="19" l="1"/>
  <c r="U121" i="19" s="1"/>
  <c r="U121" i="20"/>
  <c r="P122" i="20"/>
  <c r="N122" i="20"/>
  <c r="L123" i="20"/>
  <c r="M122" i="20"/>
  <c r="T122" i="20"/>
  <c r="S122" i="20"/>
  <c r="O122" i="20"/>
  <c r="K125" i="20"/>
  <c r="K125" i="19"/>
  <c r="P122" i="19"/>
  <c r="T122" i="19"/>
  <c r="N122" i="19"/>
  <c r="L123" i="19"/>
  <c r="M122" i="19"/>
  <c r="O122" i="19"/>
  <c r="U121" i="16"/>
  <c r="K125" i="16"/>
  <c r="P122" i="16"/>
  <c r="T122" i="16"/>
  <c r="N122" i="16"/>
  <c r="L123" i="16"/>
  <c r="S122" i="16"/>
  <c r="M122" i="16"/>
  <c r="O122" i="16"/>
  <c r="K118" i="10"/>
  <c r="U114" i="10"/>
  <c r="P115" i="10"/>
  <c r="S115" i="10"/>
  <c r="T115" i="10"/>
  <c r="L116" i="10"/>
  <c r="M115" i="10"/>
  <c r="N115" i="10"/>
  <c r="O115" i="10"/>
  <c r="U113" i="5"/>
  <c r="T114" i="5"/>
  <c r="O114" i="5"/>
  <c r="N114" i="5"/>
  <c r="L115" i="5"/>
  <c r="P114" i="5"/>
  <c r="M114" i="5"/>
  <c r="S114" i="5" s="1"/>
  <c r="K119" i="7"/>
  <c r="T116" i="7"/>
  <c r="L117" i="7"/>
  <c r="M116" i="7"/>
  <c r="P116" i="7"/>
  <c r="S116" i="7"/>
  <c r="N116" i="7"/>
  <c r="O116" i="7"/>
  <c r="U115" i="7"/>
  <c r="K117" i="5"/>
  <c r="S122" i="19" l="1"/>
  <c r="U122" i="19" s="1"/>
  <c r="U122" i="20"/>
  <c r="K126" i="20"/>
  <c r="T123" i="20"/>
  <c r="N123" i="20"/>
  <c r="L124" i="20"/>
  <c r="M123" i="20"/>
  <c r="S123" i="20"/>
  <c r="P123" i="20"/>
  <c r="O123" i="20"/>
  <c r="T123" i="19"/>
  <c r="N123" i="19"/>
  <c r="L124" i="19"/>
  <c r="S123" i="19"/>
  <c r="M123" i="19"/>
  <c r="P123" i="19"/>
  <c r="O123" i="19"/>
  <c r="K126" i="19"/>
  <c r="K126" i="16"/>
  <c r="T123" i="16"/>
  <c r="N123" i="16"/>
  <c r="L124" i="16"/>
  <c r="S123" i="16"/>
  <c r="M123" i="16"/>
  <c r="P123" i="16"/>
  <c r="O123" i="16"/>
  <c r="U122" i="16"/>
  <c r="K119" i="10"/>
  <c r="U115" i="10"/>
  <c r="P116" i="10"/>
  <c r="S116" i="10"/>
  <c r="L117" i="10"/>
  <c r="M116" i="10"/>
  <c r="T116" i="10"/>
  <c r="N116" i="10"/>
  <c r="O116" i="10"/>
  <c r="U114" i="5"/>
  <c r="L116" i="5"/>
  <c r="T115" i="5"/>
  <c r="O115" i="5"/>
  <c r="M115" i="5"/>
  <c r="S115" i="5" s="1"/>
  <c r="P115" i="5"/>
  <c r="N115" i="5"/>
  <c r="U116" i="7"/>
  <c r="K120" i="7"/>
  <c r="N117" i="7"/>
  <c r="S117" i="7"/>
  <c r="T117" i="7"/>
  <c r="L118" i="7"/>
  <c r="M117" i="7"/>
  <c r="P117" i="7"/>
  <c r="O117" i="7"/>
  <c r="K118" i="5"/>
  <c r="U123" i="20" l="1"/>
  <c r="T124" i="20"/>
  <c r="N124" i="20"/>
  <c r="L125" i="20"/>
  <c r="S124" i="20"/>
  <c r="M124" i="20"/>
  <c r="P124" i="20"/>
  <c r="O124" i="20"/>
  <c r="K127" i="20"/>
  <c r="U123" i="19"/>
  <c r="K127" i="19"/>
  <c r="T124" i="19"/>
  <c r="N124" i="19"/>
  <c r="L125" i="19"/>
  <c r="S124" i="19"/>
  <c r="M124" i="19"/>
  <c r="P124" i="19"/>
  <c r="O124" i="19"/>
  <c r="U123" i="16"/>
  <c r="T124" i="16"/>
  <c r="N124" i="16"/>
  <c r="L125" i="16"/>
  <c r="S124" i="16"/>
  <c r="M124" i="16"/>
  <c r="P124" i="16"/>
  <c r="O124" i="16"/>
  <c r="K127" i="16"/>
  <c r="K120" i="10"/>
  <c r="N117" i="10"/>
  <c r="P117" i="10"/>
  <c r="M117" i="10"/>
  <c r="S117" i="10"/>
  <c r="T117" i="10"/>
  <c r="L118" i="10"/>
  <c r="O117" i="10"/>
  <c r="U116" i="10"/>
  <c r="U115" i="5"/>
  <c r="O116" i="5"/>
  <c r="N116" i="5"/>
  <c r="L117" i="5"/>
  <c r="T116" i="5"/>
  <c r="P116" i="5"/>
  <c r="M116" i="5"/>
  <c r="S116" i="5" s="1"/>
  <c r="K121" i="7"/>
  <c r="L119" i="7"/>
  <c r="M118" i="7"/>
  <c r="P118" i="7"/>
  <c r="T118" i="7"/>
  <c r="N118" i="7"/>
  <c r="S118" i="7"/>
  <c r="O118" i="7"/>
  <c r="U117" i="7"/>
  <c r="K119" i="5"/>
  <c r="U124" i="20" l="1"/>
  <c r="L126" i="20"/>
  <c r="S125" i="20"/>
  <c r="M125" i="20"/>
  <c r="P125" i="20"/>
  <c r="T125" i="20"/>
  <c r="N125" i="20"/>
  <c r="O125" i="20"/>
  <c r="K128" i="20"/>
  <c r="U124" i="19"/>
  <c r="L126" i="19"/>
  <c r="S125" i="19"/>
  <c r="M125" i="19"/>
  <c r="P125" i="19"/>
  <c r="T125" i="19"/>
  <c r="N125" i="19"/>
  <c r="O125" i="19"/>
  <c r="K128" i="19"/>
  <c r="L126" i="16"/>
  <c r="S125" i="16"/>
  <c r="M125" i="16"/>
  <c r="P125" i="16"/>
  <c r="T125" i="16"/>
  <c r="N125" i="16"/>
  <c r="O125" i="16"/>
  <c r="K128" i="16"/>
  <c r="U124" i="16"/>
  <c r="U117" i="10"/>
  <c r="K121" i="10"/>
  <c r="L119" i="10"/>
  <c r="M118" i="10"/>
  <c r="N118" i="10"/>
  <c r="T118" i="10"/>
  <c r="P118" i="10"/>
  <c r="S118" i="10"/>
  <c r="O118" i="10"/>
  <c r="U118" i="7"/>
  <c r="U116" i="5"/>
  <c r="N117" i="5"/>
  <c r="T117" i="5"/>
  <c r="O117" i="5"/>
  <c r="P117" i="5"/>
  <c r="M117" i="5"/>
  <c r="S117" i="5" s="1"/>
  <c r="L118" i="5"/>
  <c r="S119" i="7"/>
  <c r="T119" i="7"/>
  <c r="L120" i="7"/>
  <c r="N119" i="7"/>
  <c r="M119" i="7"/>
  <c r="P119" i="7"/>
  <c r="O119" i="7"/>
  <c r="K122" i="7"/>
  <c r="K120" i="5"/>
  <c r="U125" i="20" l="1"/>
  <c r="K129" i="20"/>
  <c r="P126" i="20"/>
  <c r="T126" i="20"/>
  <c r="S126" i="20"/>
  <c r="N126" i="20"/>
  <c r="L127" i="20"/>
  <c r="M126" i="20"/>
  <c r="O126" i="20"/>
  <c r="U125" i="19"/>
  <c r="K129" i="19"/>
  <c r="P126" i="19"/>
  <c r="T126" i="19"/>
  <c r="N126" i="19"/>
  <c r="S126" i="19"/>
  <c r="M126" i="19"/>
  <c r="L127" i="19"/>
  <c r="O126" i="19"/>
  <c r="U125" i="16"/>
  <c r="K129" i="16"/>
  <c r="P126" i="16"/>
  <c r="T126" i="16"/>
  <c r="N126" i="16"/>
  <c r="S126" i="16"/>
  <c r="M126" i="16"/>
  <c r="L127" i="16"/>
  <c r="O126" i="16"/>
  <c r="K122" i="10"/>
  <c r="L120" i="10"/>
  <c r="M119" i="10"/>
  <c r="N119" i="10"/>
  <c r="S119" i="10"/>
  <c r="T119" i="10"/>
  <c r="P119" i="10"/>
  <c r="O119" i="10"/>
  <c r="U118" i="10"/>
  <c r="U117" i="5"/>
  <c r="P118" i="5"/>
  <c r="N118" i="5"/>
  <c r="S118" i="5"/>
  <c r="L119" i="5"/>
  <c r="T118" i="5"/>
  <c r="M118" i="5"/>
  <c r="O118" i="5"/>
  <c r="N120" i="7"/>
  <c r="P120" i="7"/>
  <c r="S120" i="7"/>
  <c r="L121" i="7"/>
  <c r="M120" i="7"/>
  <c r="T120" i="7"/>
  <c r="O120" i="7"/>
  <c r="U119" i="7"/>
  <c r="K123" i="7"/>
  <c r="K121" i="5"/>
  <c r="U126" i="20" l="1"/>
  <c r="T127" i="20"/>
  <c r="N127" i="20"/>
  <c r="S127" i="20"/>
  <c r="P127" i="20"/>
  <c r="L128" i="20"/>
  <c r="M127" i="20"/>
  <c r="O127" i="20"/>
  <c r="K130" i="20"/>
  <c r="U126" i="19"/>
  <c r="T127" i="19"/>
  <c r="N127" i="19"/>
  <c r="L128" i="19"/>
  <c r="S127" i="19"/>
  <c r="M127" i="19"/>
  <c r="P127" i="19"/>
  <c r="O127" i="19"/>
  <c r="K130" i="19"/>
  <c r="U126" i="16"/>
  <c r="T127" i="16"/>
  <c r="N127" i="16"/>
  <c r="L128" i="16"/>
  <c r="S127" i="16"/>
  <c r="M127" i="16"/>
  <c r="P127" i="16"/>
  <c r="O127" i="16"/>
  <c r="K130" i="16"/>
  <c r="L121" i="10"/>
  <c r="M120" i="10"/>
  <c r="P120" i="10"/>
  <c r="S120" i="10"/>
  <c r="T120" i="10"/>
  <c r="N120" i="10"/>
  <c r="O120" i="10"/>
  <c r="K123" i="10"/>
  <c r="U119" i="10"/>
  <c r="U118" i="5"/>
  <c r="P119" i="5"/>
  <c r="O119" i="5"/>
  <c r="N119" i="5"/>
  <c r="S119" i="5"/>
  <c r="L120" i="5"/>
  <c r="T119" i="5"/>
  <c r="M119" i="5"/>
  <c r="K124" i="7"/>
  <c r="T121" i="7"/>
  <c r="L122" i="7"/>
  <c r="M121" i="7"/>
  <c r="P121" i="7"/>
  <c r="N121" i="7"/>
  <c r="S121" i="7"/>
  <c r="O121" i="7"/>
  <c r="U120" i="7"/>
  <c r="K122" i="5"/>
  <c r="K131" i="20" l="1"/>
  <c r="T128" i="20"/>
  <c r="N128" i="20"/>
  <c r="L129" i="20"/>
  <c r="S128" i="20"/>
  <c r="M128" i="20"/>
  <c r="P128" i="20"/>
  <c r="O128" i="20"/>
  <c r="U127" i="20"/>
  <c r="U127" i="19"/>
  <c r="K131" i="19"/>
  <c r="T128" i="19"/>
  <c r="N128" i="19"/>
  <c r="L129" i="19"/>
  <c r="S128" i="19"/>
  <c r="M128" i="19"/>
  <c r="P128" i="19"/>
  <c r="O128" i="19"/>
  <c r="K131" i="16"/>
  <c r="T128" i="16"/>
  <c r="N128" i="16"/>
  <c r="L129" i="16"/>
  <c r="S128" i="16"/>
  <c r="M128" i="16"/>
  <c r="P128" i="16"/>
  <c r="O128" i="16"/>
  <c r="U127" i="16"/>
  <c r="T121" i="10"/>
  <c r="P121" i="10"/>
  <c r="L122" i="10"/>
  <c r="N121" i="10"/>
  <c r="S121" i="10"/>
  <c r="M121" i="10"/>
  <c r="O121" i="10"/>
  <c r="K124" i="10"/>
  <c r="U120" i="10"/>
  <c r="U121" i="7"/>
  <c r="M120" i="5"/>
  <c r="N120" i="5"/>
  <c r="L121" i="5"/>
  <c r="P120" i="5"/>
  <c r="T120" i="5"/>
  <c r="S120" i="5"/>
  <c r="O120" i="5"/>
  <c r="U119" i="5"/>
  <c r="K125" i="7"/>
  <c r="S122" i="7"/>
  <c r="N122" i="7"/>
  <c r="L123" i="7"/>
  <c r="M122" i="7"/>
  <c r="T122" i="7"/>
  <c r="P122" i="7"/>
  <c r="O122" i="7"/>
  <c r="K123" i="5"/>
  <c r="U128" i="20" l="1"/>
  <c r="L130" i="20"/>
  <c r="S129" i="20"/>
  <c r="M129" i="20"/>
  <c r="P129" i="20"/>
  <c r="N129" i="20"/>
  <c r="T129" i="20"/>
  <c r="O129" i="20"/>
  <c r="K132" i="20"/>
  <c r="U128" i="19"/>
  <c r="L130" i="19"/>
  <c r="S129" i="19"/>
  <c r="M129" i="19"/>
  <c r="P129" i="19"/>
  <c r="T129" i="19"/>
  <c r="N129" i="19"/>
  <c r="O129" i="19"/>
  <c r="K132" i="19"/>
  <c r="U128" i="16"/>
  <c r="L130" i="16"/>
  <c r="S129" i="16"/>
  <c r="M129" i="16"/>
  <c r="P129" i="16"/>
  <c r="T129" i="16"/>
  <c r="N129" i="16"/>
  <c r="O129" i="16"/>
  <c r="K132" i="16"/>
  <c r="U121" i="10"/>
  <c r="S122" i="10"/>
  <c r="T122" i="10"/>
  <c r="N122" i="10"/>
  <c r="L123" i="10"/>
  <c r="M122" i="10"/>
  <c r="P122" i="10"/>
  <c r="O122" i="10"/>
  <c r="K125" i="10"/>
  <c r="U120" i="5"/>
  <c r="M121" i="5"/>
  <c r="P121" i="5"/>
  <c r="O121" i="5"/>
  <c r="T121" i="5"/>
  <c r="N121" i="5"/>
  <c r="S121" i="5" s="1"/>
  <c r="L122" i="5"/>
  <c r="K126" i="7"/>
  <c r="P123" i="7"/>
  <c r="L124" i="7"/>
  <c r="M123" i="7"/>
  <c r="N123" i="7"/>
  <c r="S123" i="7"/>
  <c r="T123" i="7"/>
  <c r="O123" i="7"/>
  <c r="U122" i="7"/>
  <c r="K124" i="5"/>
  <c r="U129" i="20" l="1"/>
  <c r="K133" i="20"/>
  <c r="P130" i="20"/>
  <c r="N130" i="20"/>
  <c r="L131" i="20"/>
  <c r="M130" i="20"/>
  <c r="T130" i="20"/>
  <c r="S130" i="20"/>
  <c r="O130" i="20"/>
  <c r="K133" i="19"/>
  <c r="U129" i="19"/>
  <c r="P130" i="19"/>
  <c r="T130" i="19"/>
  <c r="N130" i="19"/>
  <c r="M130" i="19"/>
  <c r="L131" i="19"/>
  <c r="S130" i="19"/>
  <c r="O130" i="19"/>
  <c r="K133" i="16"/>
  <c r="U129" i="16"/>
  <c r="P130" i="16"/>
  <c r="T130" i="16"/>
  <c r="N130" i="16"/>
  <c r="M130" i="16"/>
  <c r="L131" i="16"/>
  <c r="S130" i="16"/>
  <c r="O130" i="16"/>
  <c r="K126" i="10"/>
  <c r="P123" i="10"/>
  <c r="S123" i="10"/>
  <c r="T123" i="10"/>
  <c r="L124" i="10"/>
  <c r="M123" i="10"/>
  <c r="N123" i="10"/>
  <c r="O123" i="10"/>
  <c r="U122" i="10"/>
  <c r="U121" i="5"/>
  <c r="P122" i="5"/>
  <c r="M122" i="5"/>
  <c r="N122" i="5"/>
  <c r="O122" i="5"/>
  <c r="T122" i="5"/>
  <c r="L123" i="5"/>
  <c r="S122" i="5"/>
  <c r="T124" i="7"/>
  <c r="L125" i="7"/>
  <c r="M124" i="7"/>
  <c r="S124" i="7"/>
  <c r="P124" i="7"/>
  <c r="N124" i="7"/>
  <c r="O124" i="7"/>
  <c r="K127" i="7"/>
  <c r="U123" i="7"/>
  <c r="K125" i="5"/>
  <c r="U130" i="20" l="1"/>
  <c r="T131" i="20"/>
  <c r="N131" i="20"/>
  <c r="L132" i="20"/>
  <c r="M131" i="20"/>
  <c r="S131" i="20"/>
  <c r="P131" i="20"/>
  <c r="O131" i="20"/>
  <c r="K134" i="20"/>
  <c r="T131" i="19"/>
  <c r="N131" i="19"/>
  <c r="L132" i="19"/>
  <c r="S131" i="19"/>
  <c r="M131" i="19"/>
  <c r="P131" i="19"/>
  <c r="O131" i="19"/>
  <c r="U130" i="19"/>
  <c r="K134" i="19"/>
  <c r="T131" i="16"/>
  <c r="N131" i="16"/>
  <c r="L132" i="16"/>
  <c r="S131" i="16"/>
  <c r="M131" i="16"/>
  <c r="P131" i="16"/>
  <c r="O131" i="16"/>
  <c r="U130" i="16"/>
  <c r="K134" i="16"/>
  <c r="U123" i="10"/>
  <c r="P124" i="10"/>
  <c r="S124" i="10"/>
  <c r="L125" i="10"/>
  <c r="M124" i="10"/>
  <c r="N124" i="10"/>
  <c r="T124" i="10"/>
  <c r="O124" i="10"/>
  <c r="K127" i="10"/>
  <c r="U122" i="5"/>
  <c r="O123" i="5"/>
  <c r="T123" i="5"/>
  <c r="M123" i="5"/>
  <c r="P123" i="5"/>
  <c r="N123" i="5"/>
  <c r="L124" i="5"/>
  <c r="S123" i="5"/>
  <c r="U124" i="7"/>
  <c r="N125" i="7"/>
  <c r="S125" i="7"/>
  <c r="P125" i="7"/>
  <c r="T125" i="7"/>
  <c r="M125" i="7"/>
  <c r="L126" i="7"/>
  <c r="O125" i="7"/>
  <c r="K128" i="7"/>
  <c r="K126" i="5"/>
  <c r="K135" i="20" l="1"/>
  <c r="T132" i="20"/>
  <c r="N132" i="20"/>
  <c r="L133" i="20"/>
  <c r="S132" i="20"/>
  <c r="M132" i="20"/>
  <c r="P132" i="20"/>
  <c r="O132" i="20"/>
  <c r="U131" i="20"/>
  <c r="U131" i="19"/>
  <c r="K135" i="19"/>
  <c r="T132" i="19"/>
  <c r="N132" i="19"/>
  <c r="L133" i="19"/>
  <c r="S132" i="19"/>
  <c r="M132" i="19"/>
  <c r="P132" i="19"/>
  <c r="O132" i="19"/>
  <c r="T132" i="16"/>
  <c r="N132" i="16"/>
  <c r="L133" i="16"/>
  <c r="S132" i="16"/>
  <c r="M132" i="16"/>
  <c r="P132" i="16"/>
  <c r="O132" i="16"/>
  <c r="K135" i="16"/>
  <c r="U131" i="16"/>
  <c r="N125" i="10"/>
  <c r="P125" i="10"/>
  <c r="S125" i="10"/>
  <c r="L126" i="10"/>
  <c r="M125" i="10"/>
  <c r="T125" i="10"/>
  <c r="O125" i="10"/>
  <c r="U124" i="10"/>
  <c r="K128" i="10"/>
  <c r="U123" i="5"/>
  <c r="S124" i="5"/>
  <c r="P124" i="5"/>
  <c r="T124" i="5"/>
  <c r="N124" i="5"/>
  <c r="M124" i="5"/>
  <c r="O124" i="5"/>
  <c r="L125" i="5"/>
  <c r="L127" i="7"/>
  <c r="M126" i="7"/>
  <c r="P126" i="7"/>
  <c r="T126" i="7"/>
  <c r="S126" i="7"/>
  <c r="N126" i="7"/>
  <c r="O126" i="7"/>
  <c r="U125" i="7"/>
  <c r="K129" i="7"/>
  <c r="K127" i="5"/>
  <c r="U132" i="20" l="1"/>
  <c r="L134" i="20"/>
  <c r="S133" i="20"/>
  <c r="M133" i="20"/>
  <c r="P133" i="20"/>
  <c r="T133" i="20"/>
  <c r="N133" i="20"/>
  <c r="O133" i="20"/>
  <c r="U132" i="19"/>
  <c r="L134" i="19"/>
  <c r="S133" i="19"/>
  <c r="M133" i="19"/>
  <c r="P133" i="19"/>
  <c r="T133" i="19"/>
  <c r="N133" i="19"/>
  <c r="O133" i="19"/>
  <c r="L134" i="16"/>
  <c r="S133" i="16"/>
  <c r="M133" i="16"/>
  <c r="P133" i="16"/>
  <c r="T133" i="16"/>
  <c r="N133" i="16"/>
  <c r="O133" i="16"/>
  <c r="U132" i="16"/>
  <c r="L127" i="10"/>
  <c r="M126" i="10"/>
  <c r="N126" i="10"/>
  <c r="T126" i="10"/>
  <c r="S126" i="10"/>
  <c r="P126" i="10"/>
  <c r="O126" i="10"/>
  <c r="U125" i="10"/>
  <c r="K129" i="10"/>
  <c r="U126" i="7"/>
  <c r="U124" i="5"/>
  <c r="S125" i="5"/>
  <c r="M125" i="5"/>
  <c r="T125" i="5"/>
  <c r="P125" i="5"/>
  <c r="L126" i="5"/>
  <c r="N125" i="5"/>
  <c r="O125" i="5"/>
  <c r="S127" i="7"/>
  <c r="T127" i="7"/>
  <c r="M127" i="7"/>
  <c r="N127" i="7"/>
  <c r="P127" i="7"/>
  <c r="L128" i="7"/>
  <c r="O127" i="7"/>
  <c r="K130" i="7"/>
  <c r="K128" i="5"/>
  <c r="U133" i="20" l="1"/>
  <c r="P134" i="20"/>
  <c r="T134" i="20"/>
  <c r="S134" i="20"/>
  <c r="N134" i="20"/>
  <c r="L135" i="20"/>
  <c r="M134" i="20"/>
  <c r="O134" i="20"/>
  <c r="U133" i="19"/>
  <c r="P134" i="19"/>
  <c r="T134" i="19"/>
  <c r="N134" i="19"/>
  <c r="L135" i="19"/>
  <c r="S134" i="19"/>
  <c r="M134" i="19"/>
  <c r="O134" i="19"/>
  <c r="U133" i="16"/>
  <c r="P134" i="16"/>
  <c r="T134" i="16"/>
  <c r="N134" i="16"/>
  <c r="L135" i="16"/>
  <c r="S134" i="16"/>
  <c r="M134" i="16"/>
  <c r="O134" i="16"/>
  <c r="U126" i="10"/>
  <c r="L128" i="10"/>
  <c r="M127" i="10"/>
  <c r="N127" i="10"/>
  <c r="S127" i="10"/>
  <c r="T127" i="10"/>
  <c r="P127" i="10"/>
  <c r="O127" i="10"/>
  <c r="K130" i="10"/>
  <c r="L127" i="5"/>
  <c r="T126" i="5"/>
  <c r="O126" i="5"/>
  <c r="P126" i="5"/>
  <c r="S126" i="5"/>
  <c r="M126" i="5"/>
  <c r="N126" i="5"/>
  <c r="U125" i="5"/>
  <c r="N128" i="7"/>
  <c r="P128" i="7"/>
  <c r="S128" i="7"/>
  <c r="L129" i="7"/>
  <c r="M128" i="7"/>
  <c r="T128" i="7"/>
  <c r="O128" i="7"/>
  <c r="U127" i="7"/>
  <c r="K131" i="7"/>
  <c r="K129" i="5"/>
  <c r="U134" i="20" l="1"/>
  <c r="T135" i="20"/>
  <c r="N135" i="20"/>
  <c r="S135" i="20"/>
  <c r="P135" i="20"/>
  <c r="M135" i="20"/>
  <c r="O135" i="20"/>
  <c r="T135" i="19"/>
  <c r="N135" i="19"/>
  <c r="S135" i="19"/>
  <c r="M135" i="19"/>
  <c r="P135" i="19"/>
  <c r="O135" i="19"/>
  <c r="U134" i="19"/>
  <c r="U134" i="16"/>
  <c r="T135" i="16"/>
  <c r="N135" i="16"/>
  <c r="S135" i="16"/>
  <c r="M135" i="16"/>
  <c r="P135" i="16"/>
  <c r="O135" i="16"/>
  <c r="U126" i="5"/>
  <c r="U127" i="10"/>
  <c r="L129" i="10"/>
  <c r="M128" i="10"/>
  <c r="P128" i="10"/>
  <c r="S128" i="10"/>
  <c r="T128" i="10"/>
  <c r="N128" i="10"/>
  <c r="O128" i="10"/>
  <c r="K131" i="10"/>
  <c r="L128" i="5"/>
  <c r="N127" i="5"/>
  <c r="S127" i="5"/>
  <c r="M127" i="5"/>
  <c r="T127" i="5"/>
  <c r="P127" i="5"/>
  <c r="O127" i="5"/>
  <c r="K132" i="7"/>
  <c r="U128" i="7"/>
  <c r="T129" i="7"/>
  <c r="L130" i="7"/>
  <c r="M129" i="7"/>
  <c r="P129" i="7"/>
  <c r="N129" i="7"/>
  <c r="S129" i="7"/>
  <c r="O129" i="7"/>
  <c r="K130" i="5"/>
  <c r="U135" i="20" l="1"/>
  <c r="U20" i="20" s="1"/>
  <c r="C33" i="20" s="1"/>
  <c r="C34" i="20" s="1"/>
  <c r="U135" i="19"/>
  <c r="U20" i="19" s="1"/>
  <c r="C33" i="19" s="1"/>
  <c r="U135" i="16"/>
  <c r="U20" i="16" s="1"/>
  <c r="C33" i="16" s="1"/>
  <c r="K132" i="10"/>
  <c r="U128" i="10"/>
  <c r="T129" i="10"/>
  <c r="P129" i="10"/>
  <c r="M129" i="10"/>
  <c r="N129" i="10"/>
  <c r="S129" i="10"/>
  <c r="L130" i="10"/>
  <c r="O129" i="10"/>
  <c r="T128" i="5"/>
  <c r="S128" i="5"/>
  <c r="L129" i="5"/>
  <c r="P128" i="5"/>
  <c r="O128" i="5"/>
  <c r="M128" i="5"/>
  <c r="N128" i="5"/>
  <c r="U127" i="5"/>
  <c r="K133" i="7"/>
  <c r="S130" i="7"/>
  <c r="N130" i="7"/>
  <c r="T130" i="7"/>
  <c r="P130" i="7"/>
  <c r="L131" i="7"/>
  <c r="M130" i="7"/>
  <c r="O130" i="7"/>
  <c r="U129" i="7"/>
  <c r="K131" i="5"/>
  <c r="G49" i="1"/>
  <c r="C34" i="19" l="1"/>
  <c r="C34" i="16"/>
  <c r="U129" i="10"/>
  <c r="S130" i="10"/>
  <c r="T130" i="10"/>
  <c r="N130" i="10"/>
  <c r="M130" i="10"/>
  <c r="L131" i="10"/>
  <c r="P130" i="10"/>
  <c r="O130" i="10"/>
  <c r="K133" i="10"/>
  <c r="U128" i="5"/>
  <c r="S129" i="5"/>
  <c r="P129" i="5"/>
  <c r="T129" i="5"/>
  <c r="N129" i="5"/>
  <c r="O129" i="5"/>
  <c r="L130" i="5"/>
  <c r="M129" i="5"/>
  <c r="U130" i="7"/>
  <c r="P131" i="7"/>
  <c r="L132" i="7"/>
  <c r="M131" i="7"/>
  <c r="N131" i="7"/>
  <c r="T131" i="7"/>
  <c r="S131" i="7"/>
  <c r="O131" i="7"/>
  <c r="K134" i="7"/>
  <c r="K132" i="5"/>
  <c r="G51" i="1"/>
  <c r="G52" i="1" l="1"/>
  <c r="G53" i="1"/>
  <c r="G54" i="1" s="1"/>
  <c r="P131" i="10"/>
  <c r="S131" i="10"/>
  <c r="T131" i="10"/>
  <c r="L132" i="10"/>
  <c r="M131" i="10"/>
  <c r="N131" i="10"/>
  <c r="O131" i="10"/>
  <c r="U130" i="10"/>
  <c r="K134" i="10"/>
  <c r="U129" i="5"/>
  <c r="P130" i="5"/>
  <c r="T130" i="5"/>
  <c r="S130" i="5"/>
  <c r="N130" i="5"/>
  <c r="L131" i="5"/>
  <c r="O130" i="5"/>
  <c r="M130" i="5"/>
  <c r="U131" i="7"/>
  <c r="K135" i="7"/>
  <c r="T132" i="7"/>
  <c r="L133" i="7"/>
  <c r="M132" i="7"/>
  <c r="P132" i="7"/>
  <c r="S132" i="7"/>
  <c r="N132" i="7"/>
  <c r="O132" i="7"/>
  <c r="K133" i="5"/>
  <c r="G55" i="1" l="1"/>
  <c r="K135" i="10"/>
  <c r="P132" i="10"/>
  <c r="S132" i="10"/>
  <c r="L133" i="10"/>
  <c r="M132" i="10"/>
  <c r="N132" i="10"/>
  <c r="T132" i="10"/>
  <c r="O132" i="10"/>
  <c r="U131" i="10"/>
  <c r="U130" i="5"/>
  <c r="U132" i="7"/>
  <c r="T131" i="5"/>
  <c r="S131" i="5"/>
  <c r="P131" i="5"/>
  <c r="N131" i="5"/>
  <c r="M131" i="5"/>
  <c r="L132" i="5"/>
  <c r="O131" i="5"/>
  <c r="N133" i="7"/>
  <c r="S133" i="7"/>
  <c r="L134" i="7"/>
  <c r="P133" i="7"/>
  <c r="T133" i="7"/>
  <c r="M133" i="7"/>
  <c r="O133" i="7"/>
  <c r="K134" i="5"/>
  <c r="N133" i="10" l="1"/>
  <c r="P133" i="10"/>
  <c r="T133" i="10"/>
  <c r="L134" i="10"/>
  <c r="M133" i="10"/>
  <c r="S133" i="10"/>
  <c r="O133" i="10"/>
  <c r="U132" i="10"/>
  <c r="U131" i="5"/>
  <c r="S132" i="5"/>
  <c r="P132" i="5"/>
  <c r="M132" i="5"/>
  <c r="O132" i="5"/>
  <c r="T132" i="5"/>
  <c r="N132" i="5"/>
  <c r="L133" i="5"/>
  <c r="L135" i="7"/>
  <c r="M134" i="7"/>
  <c r="P134" i="7"/>
  <c r="T134" i="7"/>
  <c r="N134" i="7"/>
  <c r="S134" i="7"/>
  <c r="O134" i="7"/>
  <c r="U133" i="7"/>
  <c r="K135" i="5"/>
  <c r="U133" i="10" l="1"/>
  <c r="L135" i="10"/>
  <c r="M134" i="10"/>
  <c r="N134" i="10"/>
  <c r="T134" i="10"/>
  <c r="P134" i="10"/>
  <c r="S134" i="10"/>
  <c r="O134" i="10"/>
  <c r="U134" i="7"/>
  <c r="U132" i="5"/>
  <c r="T133" i="5"/>
  <c r="O133" i="5"/>
  <c r="S133" i="5"/>
  <c r="N133" i="5"/>
  <c r="M133" i="5"/>
  <c r="P133" i="5"/>
  <c r="L134" i="5"/>
  <c r="S135" i="7"/>
  <c r="T135" i="7"/>
  <c r="N135" i="7"/>
  <c r="P135" i="7"/>
  <c r="M135" i="7"/>
  <c r="O135" i="7"/>
  <c r="U134" i="10" l="1"/>
  <c r="M135" i="10"/>
  <c r="N135" i="10"/>
  <c r="S135" i="10"/>
  <c r="T135" i="10"/>
  <c r="P135" i="10"/>
  <c r="O135" i="10"/>
  <c r="U133" i="5"/>
  <c r="N134" i="5"/>
  <c r="L135" i="5"/>
  <c r="S134" i="5"/>
  <c r="P134" i="5"/>
  <c r="M134" i="5"/>
  <c r="O134" i="5"/>
  <c r="T134" i="5"/>
  <c r="U135" i="7"/>
  <c r="U20" i="7" s="1"/>
  <c r="C33" i="7" s="1"/>
  <c r="F49" i="1"/>
  <c r="C34" i="7" l="1"/>
  <c r="U135" i="10"/>
  <c r="U20" i="10" s="1"/>
  <c r="C33" i="10" s="1"/>
  <c r="M135" i="5"/>
  <c r="N135" i="5"/>
  <c r="T135" i="5"/>
  <c r="S135" i="5"/>
  <c r="O135" i="5"/>
  <c r="P135" i="5"/>
  <c r="U134" i="5"/>
  <c r="D22" i="1"/>
  <c r="F51" i="1"/>
  <c r="D29" i="1" l="1"/>
  <c r="D26" i="1"/>
  <c r="D30" i="1" s="1"/>
  <c r="H52" i="1"/>
  <c r="H53" i="1"/>
  <c r="H54" i="1" s="1"/>
  <c r="C34" i="10"/>
  <c r="U135" i="5"/>
  <c r="U20" i="5" s="1"/>
  <c r="C33" i="5" s="1"/>
  <c r="D24" i="1"/>
  <c r="C36" i="1" l="1"/>
  <c r="D32" i="1"/>
  <c r="D34" i="1" s="1"/>
  <c r="C29" i="1"/>
  <c r="D28" i="1"/>
  <c r="D31" i="1" s="1"/>
  <c r="H55" i="1"/>
  <c r="C34" i="5"/>
  <c r="E53" i="1"/>
  <c r="E54" i="1" s="1"/>
  <c r="E52" i="1"/>
  <c r="D53" i="1"/>
  <c r="D52" i="1"/>
  <c r="D37" i="1" l="1"/>
  <c r="C30" i="1"/>
  <c r="C32" i="1"/>
  <c r="D54" i="1"/>
  <c r="D55" i="1" s="1"/>
  <c r="C31" i="1"/>
  <c r="F53" i="1"/>
  <c r="F54" i="1" s="1"/>
  <c r="F52" i="1"/>
  <c r="C52" i="1" s="1"/>
  <c r="E55" i="1"/>
  <c r="C34" i="1" l="1"/>
  <c r="D61" i="1"/>
  <c r="C54" i="1"/>
  <c r="C53" i="1"/>
  <c r="F55" i="1"/>
  <c r="C61" i="1"/>
  <c r="C57" i="1" l="1"/>
  <c r="C37" i="1"/>
  <c r="C55" i="1"/>
  <c r="C59" i="1" l="1"/>
</calcChain>
</file>

<file path=xl/sharedStrings.xml><?xml version="1.0" encoding="utf-8"?>
<sst xmlns="http://schemas.openxmlformats.org/spreadsheetml/2006/main" count="689" uniqueCount="226">
  <si>
    <t>Investor Type</t>
  </si>
  <si>
    <t>Settlement Date</t>
  </si>
  <si>
    <t>Source Bonds</t>
  </si>
  <si>
    <t>TBMA Symbol</t>
  </si>
  <si>
    <t>Total</t>
  </si>
  <si>
    <t>Maturity Date</t>
  </si>
  <si>
    <t>Coupon Rate</t>
  </si>
  <si>
    <t>Amount Source Bond Tendered (units)</t>
  </si>
  <si>
    <r>
      <t xml:space="preserve">Source Bond </t>
    </r>
    <r>
      <rPr>
        <b/>
        <u/>
        <sz val="11"/>
        <color theme="1"/>
        <rFont val="Calibri"/>
        <family val="2"/>
        <scheme val="minor"/>
      </rPr>
      <t>Clean</t>
    </r>
    <r>
      <rPr>
        <b/>
        <sz val="11"/>
        <color theme="1"/>
        <rFont val="Calibri"/>
        <family val="2"/>
        <scheme val="minor"/>
      </rPr>
      <t xml:space="preserve"> Value at Cost (THB)</t>
    </r>
  </si>
  <si>
    <t>Clean Price</t>
  </si>
  <si>
    <t>Accrued Interest</t>
  </si>
  <si>
    <t>Gross Price</t>
  </si>
  <si>
    <t>WHT on Source Bond Capital Gain (THB)</t>
  </si>
  <si>
    <t>Total Net Cash Proceed from Source Bonds</t>
  </si>
  <si>
    <t>Destination Bonds</t>
  </si>
  <si>
    <t>Amount Destination Bond Awarded (units)</t>
  </si>
  <si>
    <r>
      <t xml:space="preserve">Destination Bond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Value at Exchange (THB)</t>
    </r>
  </si>
  <si>
    <t>WHT on Destination Bond Discount (THB)</t>
  </si>
  <si>
    <t>Total Cash Required for Destination Bonds</t>
  </si>
  <si>
    <t>WHT Total (THB)</t>
  </si>
  <si>
    <t>Post-Tax Net Cash Settlement Amount (THB)</t>
  </si>
  <si>
    <t>LB196A</t>
  </si>
  <si>
    <t>Source Bond Capital Gain Value (THB)</t>
  </si>
  <si>
    <t>Previous Coupon Date</t>
  </si>
  <si>
    <t>DCS (days)</t>
  </si>
  <si>
    <t>DSC (days)</t>
  </si>
  <si>
    <t>Potential Destination Bonds</t>
  </si>
  <si>
    <t>CUSIP</t>
  </si>
  <si>
    <t>BBG ID</t>
  </si>
  <si>
    <t>ISIN</t>
  </si>
  <si>
    <t>Thai ID</t>
  </si>
  <si>
    <t>Maturity</t>
  </si>
  <si>
    <t>Issue Date</t>
  </si>
  <si>
    <t>Coupon</t>
  </si>
  <si>
    <t>EH7867532</t>
  </si>
  <si>
    <t>ED5716698</t>
  </si>
  <si>
    <t>LB198A</t>
  </si>
  <si>
    <t>ED7143156</t>
  </si>
  <si>
    <t>LB19DA</t>
  </si>
  <si>
    <t>EK9950834</t>
  </si>
  <si>
    <t>LB206A</t>
  </si>
  <si>
    <t>EF3347145</t>
  </si>
  <si>
    <t>LB213A</t>
  </si>
  <si>
    <t>EC3688719</t>
  </si>
  <si>
    <t>LB214A</t>
  </si>
  <si>
    <t>EI7405539</t>
  </si>
  <si>
    <t>ILB217A</t>
  </si>
  <si>
    <t>EI4240806</t>
  </si>
  <si>
    <t>LB21DA</t>
  </si>
  <si>
    <t>LW5877920</t>
  </si>
  <si>
    <t>LB226A</t>
  </si>
  <si>
    <t>EC6997158</t>
  </si>
  <si>
    <t>LB22NA</t>
  </si>
  <si>
    <t>EH1398559</t>
  </si>
  <si>
    <t>LB233A</t>
  </si>
  <si>
    <t>EI3496805</t>
  </si>
  <si>
    <t>LB236A</t>
  </si>
  <si>
    <t>EG3341716</t>
  </si>
  <si>
    <t>LB244A</t>
  </si>
  <si>
    <t>EH9993633</t>
  </si>
  <si>
    <t>LB24DA</t>
  </si>
  <si>
    <t>EI4240848</t>
  </si>
  <si>
    <t>LB25DA</t>
  </si>
  <si>
    <t>EF3348226</t>
  </si>
  <si>
    <t>LB267A</t>
  </si>
  <si>
    <t>LW9064558</t>
  </si>
  <si>
    <t>LB26DA</t>
  </si>
  <si>
    <t>EJ0356398</t>
  </si>
  <si>
    <t>LB27DA</t>
  </si>
  <si>
    <t>EJ5804210</t>
  </si>
  <si>
    <t>ILB283A</t>
  </si>
  <si>
    <t>EH0913283</t>
  </si>
  <si>
    <t>LB283A</t>
  </si>
  <si>
    <t>EH9993682</t>
  </si>
  <si>
    <t>LB296A</t>
  </si>
  <si>
    <t>EI4240764</t>
  </si>
  <si>
    <t>LB316A</t>
  </si>
  <si>
    <t>EI9595063</t>
  </si>
  <si>
    <t>LB326A</t>
  </si>
  <si>
    <t>QJ1898080</t>
  </si>
  <si>
    <t>LB366A</t>
  </si>
  <si>
    <t>EJ4701391</t>
  </si>
  <si>
    <t>LBA37DA</t>
  </si>
  <si>
    <t>EH2982237</t>
  </si>
  <si>
    <t>LB383A</t>
  </si>
  <si>
    <t>EH7867458</t>
  </si>
  <si>
    <t>LB396A</t>
  </si>
  <si>
    <t>EH9993559</t>
  </si>
  <si>
    <t>LB406A</t>
  </si>
  <si>
    <t>EI4240723</t>
  </si>
  <si>
    <t>LB416A</t>
  </si>
  <si>
    <t>EJ9594148</t>
  </si>
  <si>
    <t>LB446A</t>
  </si>
  <si>
    <t>LW4217821</t>
  </si>
  <si>
    <t>LB466A</t>
  </si>
  <si>
    <t>EI5261702</t>
  </si>
  <si>
    <t>LB616A</t>
  </si>
  <si>
    <t>QJ1898296</t>
  </si>
  <si>
    <t>LB666A</t>
  </si>
  <si>
    <t>Prepared for: Thai Ministry of Finance</t>
  </si>
  <si>
    <t>INPUT</t>
  </si>
  <si>
    <t>Notes &amp; Settlement</t>
  </si>
  <si>
    <t>Destination Bonds Pricing</t>
  </si>
  <si>
    <t>Cash Flow</t>
  </si>
  <si>
    <t>Total Dirty (Gross) Price &gt;&gt;</t>
  </si>
  <si>
    <t>Ticker</t>
  </si>
  <si>
    <t>Period</t>
  </si>
  <si>
    <t>Date</t>
  </si>
  <si>
    <t>Principal</t>
  </si>
  <si>
    <t>Coupon(ACT)</t>
  </si>
  <si>
    <t>Principal(Amortize)</t>
  </si>
  <si>
    <t>Beginning Par</t>
  </si>
  <si>
    <t>Ending Par</t>
  </si>
  <si>
    <t>Discount Factor</t>
  </si>
  <si>
    <t>PV Cash Flow</t>
  </si>
  <si>
    <t>Frequency</t>
  </si>
  <si>
    <t>Last Coupon Date</t>
  </si>
  <si>
    <t>AI</t>
  </si>
  <si>
    <t>Clearing Yield</t>
  </si>
  <si>
    <t xml:space="preserve">Clean Destination Price </t>
  </si>
  <si>
    <t xml:space="preserve">Gross Destination Price </t>
  </si>
  <si>
    <t>Coupon Date</t>
  </si>
  <si>
    <t>Principal Amount</t>
  </si>
  <si>
    <t>Check #SBs minus #DBs</t>
  </si>
  <si>
    <t>Exchange Yield</t>
  </si>
  <si>
    <t>C23</t>
  </si>
  <si>
    <t>C24</t>
  </si>
  <si>
    <t>C25</t>
  </si>
  <si>
    <t>DSC</t>
  </si>
  <si>
    <t>DCS</t>
  </si>
  <si>
    <t>C28</t>
  </si>
  <si>
    <t>C29</t>
  </si>
  <si>
    <t>C27</t>
  </si>
  <si>
    <t>C30</t>
  </si>
  <si>
    <t>C33</t>
  </si>
  <si>
    <t>C34</t>
  </si>
  <si>
    <t>&lt;--- 1) Enter your WHT classification</t>
  </si>
  <si>
    <r>
      <t xml:space="preserve">&lt;--- 3) Your DBs Units </t>
    </r>
    <r>
      <rPr>
        <b/>
        <i/>
        <u/>
        <sz val="16"/>
        <color rgb="FFFF0000"/>
        <rFont val="Calibri"/>
        <family val="2"/>
        <scheme val="minor"/>
      </rPr>
      <t>Awarded</t>
    </r>
  </si>
  <si>
    <t>---&gt; 4) Net Cash Settlement</t>
  </si>
  <si>
    <t>WHT on Source Bond Accrured Interest (THB)</t>
  </si>
  <si>
    <t>Coupon Frequency</t>
  </si>
  <si>
    <t>Destination Bond Discount Value (THB)</t>
  </si>
  <si>
    <t>รหัสประเภทผู้ถือ</t>
  </si>
  <si>
    <t>ประเภทผู้ถือ</t>
  </si>
  <si>
    <t>อัตราภาษีหัก ณ ที่จ่ายสำหรับ</t>
  </si>
  <si>
    <t>Gain</t>
  </si>
  <si>
    <t>Discount</t>
  </si>
  <si>
    <t>สถาบันการเงินเฉพาะกิจที่รับฝากเงิน</t>
  </si>
  <si>
    <t>ธนาคารพาณิชย์ในประเทศ</t>
  </si>
  <si>
    <t>บริษัทประกันภัย</t>
  </si>
  <si>
    <t>บริษัทประกันชีวิต</t>
  </si>
  <si>
    <t>บริษัทเงินทุน</t>
  </si>
  <si>
    <t>บริษัทหลักทรัพย์</t>
  </si>
  <si>
    <t>สถาบันการเงินอื่น</t>
  </si>
  <si>
    <t>บริษัทบริหารสินทรัพย์</t>
  </si>
  <si>
    <t>บริษัทเครดิตฟองซิเอร์</t>
  </si>
  <si>
    <t>บริษัทห้างหุ้นส่วนและอื่น ๆ</t>
  </si>
  <si>
    <t>กองทุนรวม</t>
  </si>
  <si>
    <t>กองทุนประกันสังคม</t>
  </si>
  <si>
    <t>สหกรณ์ออมทรัพย์,ชุมนุมสหกรณ์ออมทรัพย์</t>
  </si>
  <si>
    <t>สหกรณ์การเกษตร สหกรณ์ประมง สหกรณ์ร้านค้า สหกรณ์อื่น ๆ</t>
  </si>
  <si>
    <t>ส่วนราชการสังกัดรัฐบาลท้องถิ่น</t>
  </si>
  <si>
    <t>ส่วนราชการสังกัดรัฐบาลกลาง</t>
  </si>
  <si>
    <t>รัฐวิสาหกิจ</t>
  </si>
  <si>
    <t>มหาวิทยาลัย,วิทยาลัย,สถาบัน,เทคโน,วิทยาเขต ของเอกชน</t>
  </si>
  <si>
    <t>นิติบุคคลอื่นๆ</t>
  </si>
  <si>
    <t>วัด</t>
  </si>
  <si>
    <t>กองทุนบำเหน็จบำนาญข้าราชการ</t>
  </si>
  <si>
    <t>บุคคลธรรมดา</t>
  </si>
  <si>
    <t>กองทุนสำรองเลี้ยงชีพ</t>
  </si>
  <si>
    <t xml:space="preserve">Capital </t>
  </si>
  <si>
    <t>1/ พิจารณาประกอบกับอนุสัญญาเพื่อการเว้นภารเก็บภาษีซ้อนระหว่างประเทศไทยกับประเทศถิ่นที่อยู่ของผู้ลงทุน</t>
  </si>
  <si>
    <t>2/ กรณีไม่ถูกหักภาษี ให้ระบุว่าได้รับยกเว้นเป็นลำดับที่...ในประกาศของกรมสรรพากร ในช่องหมายเหตุ</t>
  </si>
  <si>
    <t>3/ ระบุว่าเป็นบุคคล หรือ นิติบุคคลประเภทใดในช่องหมายเหตุ และใช้อัตราภาษีตามที่ระบุ เช่น เป็นบริษัท ใช้อัตราภาษีหัก ณ ที่จ่ายของบริษัท ฯลฯ</t>
  </si>
  <si>
    <t>WHT Classifications</t>
  </si>
  <si>
    <r>
      <t xml:space="preserve">มูลนิธิ </t>
    </r>
    <r>
      <rPr>
        <vertAlign val="superscript"/>
        <sz val="11"/>
        <color theme="1"/>
        <rFont val="Calibri"/>
        <family val="2"/>
        <scheme val="minor"/>
      </rPr>
      <t>2/</t>
    </r>
  </si>
  <si>
    <r>
      <t xml:space="preserve">Foreign Juristic Person </t>
    </r>
    <r>
      <rPr>
        <vertAlign val="superscript"/>
        <sz val="11"/>
        <color theme="1"/>
        <rFont val="Calibri"/>
        <family val="2"/>
        <scheme val="minor"/>
      </rPr>
      <t>1/</t>
    </r>
  </si>
  <si>
    <r>
      <t xml:space="preserve">โรงเรียนเอกชน </t>
    </r>
    <r>
      <rPr>
        <vertAlign val="superscript"/>
        <sz val="11"/>
        <color theme="1"/>
        <rFont val="Calibri"/>
        <family val="2"/>
        <scheme val="minor"/>
      </rPr>
      <t>3/</t>
    </r>
  </si>
  <si>
    <r>
      <t xml:space="preserve">สถาบันอื่นที่จัดตั้งขึ้นโดยมีวัตถุประสงค์ไม่แสวงหากำไร </t>
    </r>
    <r>
      <rPr>
        <vertAlign val="superscript"/>
        <sz val="11"/>
        <color theme="1"/>
        <rFont val="Calibri"/>
        <family val="2"/>
        <scheme val="minor"/>
      </rPr>
      <t>2/</t>
    </r>
  </si>
  <si>
    <t>X1</t>
  </si>
  <si>
    <t>X2</t>
  </si>
  <si>
    <t>Other - 1% WHT</t>
  </si>
  <si>
    <t>Other - 0% WHT</t>
  </si>
  <si>
    <t>DB Discount</t>
  </si>
  <si>
    <t>X3</t>
  </si>
  <si>
    <t>Other - Manual Input</t>
  </si>
  <si>
    <t>Manual</t>
  </si>
  <si>
    <t>Withholding Tax (WHT) Rate on SB Capital Gains</t>
  </si>
  <si>
    <t>WHT Rate on SB Accrued Interest</t>
  </si>
  <si>
    <t>WHT Rate on DB Discount</t>
  </si>
  <si>
    <t>SB Interest</t>
  </si>
  <si>
    <t>SB Cap Gain</t>
  </si>
  <si>
    <t>Foreign Bank</t>
  </si>
  <si>
    <t>LB22DA</t>
  </si>
  <si>
    <t>LB676A</t>
  </si>
  <si>
    <t>&lt;&lt; fixed closing price before BB</t>
  </si>
  <si>
    <t>&lt;&lt; from the name of the sheet</t>
  </si>
  <si>
    <t>WHT Rate 
Manual Input</t>
  </si>
  <si>
    <t>&lt;--- 1x) for manual overwrite, enter your WHT rates here, and choose "Other - Manual Input" in the dropdown</t>
  </si>
  <si>
    <t>LB23DA</t>
  </si>
  <si>
    <t>LB28DA</t>
  </si>
  <si>
    <t>LB386A</t>
  </si>
  <si>
    <t>AO5691727</t>
  </si>
  <si>
    <t>AT7422989</t>
  </si>
  <si>
    <t>AT4545436</t>
  </si>
  <si>
    <t>AV1262212</t>
  </si>
  <si>
    <t>AP5381383</t>
  </si>
  <si>
    <r>
      <t xml:space="preserve">&lt;--- 2.1) Your SBs Units </t>
    </r>
    <r>
      <rPr>
        <b/>
        <i/>
        <u/>
        <sz val="16"/>
        <color rgb="FFFF0000"/>
        <rFont val="Calibri"/>
        <family val="2"/>
        <scheme val="minor"/>
      </rPr>
      <t>Tendered</t>
    </r>
  </si>
  <si>
    <r>
      <rPr>
        <b/>
        <i/>
        <u/>
        <sz val="11"/>
        <color rgb="FFFF0000"/>
        <rFont val="Calibri"/>
        <family val="2"/>
        <scheme val="minor"/>
      </rPr>
      <t>Announced</t>
    </r>
    <r>
      <rPr>
        <i/>
        <sz val="11"/>
        <color theme="1"/>
        <rFont val="Calibri"/>
        <family val="2"/>
        <scheme val="minor"/>
      </rPr>
      <t xml:space="preserve"> Destination Bonds for PDMO Matrix Switch 2019</t>
    </r>
  </si>
  <si>
    <t>&lt;--- 2.2) Estimated Clean Value at Cost</t>
  </si>
  <si>
    <t>PDMO Matrix Switch (ILB) 2019 Calculation Module</t>
  </si>
  <si>
    <t>Unadjusted Clean Price</t>
  </si>
  <si>
    <t>Unadjusted Accrued Interest</t>
  </si>
  <si>
    <t>Unadjusted Gross Price</t>
  </si>
  <si>
    <t>Adjusted Clean Price</t>
  </si>
  <si>
    <t>Adjusted Accrued Interest</t>
  </si>
  <si>
    <t>Adjusted Gross Price</t>
  </si>
  <si>
    <r>
      <t xml:space="preserve">Source Bond Adjusted </t>
    </r>
    <r>
      <rPr>
        <u/>
        <sz val="11"/>
        <color theme="1"/>
        <rFont val="Calibri"/>
        <family val="2"/>
        <scheme val="minor"/>
      </rPr>
      <t>Clean</t>
    </r>
    <r>
      <rPr>
        <sz val="11"/>
        <color theme="1"/>
        <rFont val="Calibri"/>
        <family val="2"/>
        <scheme val="minor"/>
      </rPr>
      <t xml:space="preserve"> Value at Exchange (THB)</t>
    </r>
  </si>
  <si>
    <r>
      <t xml:space="preserve">Source Bond Adjusted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Value at Exchange (THB)</t>
    </r>
  </si>
  <si>
    <t>Source Bond Adjusted Accrued Interest Value (THB)</t>
  </si>
  <si>
    <t>Index Ratio (as at 28 June 2019)</t>
  </si>
  <si>
    <r>
      <rPr>
        <b/>
        <i/>
        <u/>
        <sz val="11"/>
        <color rgb="FFFF0000"/>
        <rFont val="Calibri"/>
        <family val="2"/>
        <scheme val="minor"/>
      </rPr>
      <t>Announced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Source Bonds for PDMO Matrix Switch (ILB) 2019</t>
    </r>
  </si>
  <si>
    <r>
      <t xml:space="preserve">Source Bond Unadjusted </t>
    </r>
    <r>
      <rPr>
        <u/>
        <sz val="11"/>
        <color theme="1"/>
        <rFont val="Calibri"/>
        <family val="2"/>
        <scheme val="minor"/>
      </rPr>
      <t>Clean</t>
    </r>
    <r>
      <rPr>
        <sz val="11"/>
        <color theme="1"/>
        <rFont val="Calibri"/>
        <family val="2"/>
        <scheme val="minor"/>
      </rPr>
      <t xml:space="preserve"> Value at Exchange (THB)</t>
    </r>
  </si>
  <si>
    <t>WHT on Source Bond Inflation Compensation Principal (THB)</t>
  </si>
  <si>
    <t>&lt;--- Frozen Source Bond Yield</t>
  </si>
  <si>
    <t>&lt;--- Final Exchange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</si>
</sst>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0.000000%"/>
    <numFmt numFmtId="166" formatCode="[$-409]dd\-mmm\-yy;@"/>
    <numFmt numFmtId="167" formatCode="0.000%"/>
    <numFmt numFmtId="168" formatCode="0.0"/>
    <numFmt numFmtId="169" formatCode="0.000"/>
    <numFmt numFmtId="170" formatCode="0.000000"/>
    <numFmt numFmtId="171" formatCode="0.00000%"/>
    <numFmt numFmtId="172" formatCode="0.0000%"/>
    <numFmt numFmtId="173" formatCode="0.000000000"/>
    <numFmt numFmtId="174" formatCode="0.0%"/>
    <numFmt numFmtId="175" formatCode="0.00000000%"/>
  </numFmts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Cordia New"/>
      <family val="2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166" fontId="0" fillId="0" borderId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/>
    <xf numFmtId="166" fontId="15" fillId="0" borderId="0"/>
    <xf numFmtId="166" fontId="10" fillId="0" borderId="0"/>
    <xf numFmtId="166" fontId="10" fillId="0" borderId="0"/>
    <xf numFmtId="166" fontId="10" fillId="0" borderId="0"/>
    <xf numFmtId="166" fontId="16" fillId="0" borderId="0"/>
    <xf numFmtId="166" fontId="10" fillId="0" borderId="0"/>
    <xf numFmtId="166" fontId="10" fillId="0" borderId="0"/>
    <xf numFmtId="9" fontId="1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2">
    <xf numFmtId="166" fontId="0" fillId="0" borderId="0" xfId="0"/>
    <xf numFmtId="166" fontId="0" fillId="0" borderId="0" xfId="0" applyAlignment="1">
      <alignment horizontal="center"/>
    </xf>
    <xf numFmtId="166" fontId="0" fillId="0" borderId="0" xfId="0" applyAlignment="1">
      <alignment horizontal="right"/>
    </xf>
    <xf numFmtId="166" fontId="3" fillId="2" borderId="1" xfId="0" applyFont="1" applyFill="1" applyBorder="1" applyAlignment="1">
      <alignment vertical="center"/>
    </xf>
    <xf numFmtId="166" fontId="0" fillId="0" borderId="0" xfId="0" applyAlignment="1">
      <alignment horizontal="center" vertical="center"/>
    </xf>
    <xf numFmtId="166" fontId="0" fillId="0" borderId="0" xfId="0" applyAlignment="1">
      <alignment vertical="center"/>
    </xf>
    <xf numFmtId="166" fontId="0" fillId="3" borderId="3" xfId="0" applyFill="1" applyBorder="1" applyAlignment="1">
      <alignment vertical="center"/>
    </xf>
    <xf numFmtId="166" fontId="0" fillId="3" borderId="5" xfId="0" applyFill="1" applyBorder="1" applyAlignment="1">
      <alignment vertical="center"/>
    </xf>
    <xf numFmtId="166" fontId="3" fillId="4" borderId="7" xfId="0" applyFont="1" applyFill="1" applyBorder="1" applyAlignment="1">
      <alignment vertical="center"/>
    </xf>
    <xf numFmtId="166" fontId="2" fillId="3" borderId="8" xfId="0" applyFont="1" applyFill="1" applyBorder="1" applyAlignment="1">
      <alignment horizontal="center" vertical="center"/>
    </xf>
    <xf numFmtId="166" fontId="0" fillId="3" borderId="9" xfId="0" applyFill="1" applyBorder="1" applyAlignment="1">
      <alignment vertical="center"/>
    </xf>
    <xf numFmtId="166" fontId="0" fillId="5" borderId="7" xfId="0" applyFill="1" applyBorder="1" applyAlignment="1">
      <alignment horizontal="center" vertical="center"/>
    </xf>
    <xf numFmtId="166" fontId="0" fillId="3" borderId="7" xfId="0" applyNumberFormat="1" applyFill="1" applyBorder="1" applyAlignment="1">
      <alignment horizontal="right" vertical="center"/>
    </xf>
    <xf numFmtId="166" fontId="0" fillId="5" borderId="10" xfId="0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right" vertical="center"/>
    </xf>
    <xf numFmtId="166" fontId="2" fillId="3" borderId="7" xfId="0" applyFont="1" applyFill="1" applyBorder="1" applyAlignment="1">
      <alignment vertical="center"/>
    </xf>
    <xf numFmtId="166" fontId="2" fillId="3" borderId="12" xfId="0" applyFont="1" applyFill="1" applyBorder="1" applyAlignment="1">
      <alignment vertical="center"/>
    </xf>
    <xf numFmtId="166" fontId="0" fillId="5" borderId="5" xfId="0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center"/>
    </xf>
    <xf numFmtId="166" fontId="0" fillId="3" borderId="3" xfId="0" applyFont="1" applyFill="1" applyBorder="1" applyAlignment="1">
      <alignment vertical="center"/>
    </xf>
    <xf numFmtId="4" fontId="0" fillId="3" borderId="12" xfId="0" applyNumberFormat="1" applyFill="1" applyBorder="1" applyAlignment="1">
      <alignment horizontal="right" vertical="center"/>
    </xf>
    <xf numFmtId="166" fontId="7" fillId="4" borderId="8" xfId="0" applyFont="1" applyFill="1" applyBorder="1" applyAlignment="1">
      <alignment vertical="center"/>
    </xf>
    <xf numFmtId="4" fontId="0" fillId="3" borderId="8" xfId="0" applyNumberFormat="1" applyFill="1" applyBorder="1" applyAlignment="1">
      <alignment horizontal="right" vertical="center"/>
    </xf>
    <xf numFmtId="166" fontId="0" fillId="5" borderId="12" xfId="0" applyFill="1" applyBorder="1" applyAlignment="1">
      <alignment horizontal="center" vertical="center"/>
    </xf>
    <xf numFmtId="166" fontId="2" fillId="3" borderId="15" xfId="0" applyFont="1" applyFill="1" applyBorder="1" applyAlignment="1">
      <alignment vertical="center"/>
    </xf>
    <xf numFmtId="166" fontId="1" fillId="6" borderId="17" xfId="0" applyFont="1" applyFill="1" applyBorder="1" applyAlignment="1">
      <alignment vertical="center"/>
    </xf>
    <xf numFmtId="166" fontId="7" fillId="6" borderId="17" xfId="0" applyFont="1" applyFill="1" applyBorder="1" applyAlignment="1">
      <alignment vertical="center"/>
    </xf>
    <xf numFmtId="166" fontId="9" fillId="0" borderId="0" xfId="0" applyFont="1"/>
    <xf numFmtId="4" fontId="0" fillId="0" borderId="0" xfId="0" applyNumberFormat="1"/>
    <xf numFmtId="165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166" fontId="2" fillId="3" borderId="19" xfId="0" applyFont="1" applyFill="1" applyBorder="1" applyAlignment="1">
      <alignment horizontal="center" vertical="center"/>
    </xf>
    <xf numFmtId="166" fontId="17" fillId="7" borderId="0" xfId="0" applyFont="1" applyFill="1" applyAlignment="1">
      <alignment vertical="center"/>
    </xf>
    <xf numFmtId="166" fontId="0" fillId="7" borderId="0" xfId="0" applyFill="1" applyAlignment="1">
      <alignment vertical="center"/>
    </xf>
    <xf numFmtId="166" fontId="0" fillId="7" borderId="0" xfId="0" applyFill="1" applyAlignment="1">
      <alignment horizontal="center" vertical="center"/>
    </xf>
    <xf numFmtId="166" fontId="18" fillId="8" borderId="0" xfId="0" applyFont="1" applyFill="1" applyBorder="1" applyAlignment="1">
      <alignment vertical="center"/>
    </xf>
    <xf numFmtId="9" fontId="19" fillId="0" borderId="0" xfId="1" applyFont="1" applyBorder="1" applyAlignment="1">
      <alignment horizontal="center" vertical="center"/>
    </xf>
    <xf numFmtId="166" fontId="0" fillId="0" borderId="0" xfId="0" applyAlignment="1">
      <alignment horizontal="left" vertical="center"/>
    </xf>
    <xf numFmtId="166" fontId="0" fillId="0" borderId="22" xfId="0" applyBorder="1" applyAlignment="1">
      <alignment vertical="center"/>
    </xf>
    <xf numFmtId="166" fontId="20" fillId="0" borderId="23" xfId="0" applyNumberFormat="1" applyFont="1" applyBorder="1" applyAlignment="1" applyProtection="1">
      <alignment horizontal="center" vertical="center"/>
      <protection locked="0"/>
    </xf>
    <xf numFmtId="166" fontId="0" fillId="0" borderId="0" xfId="0" applyBorder="1" applyAlignment="1">
      <alignment vertical="center"/>
    </xf>
    <xf numFmtId="9" fontId="19" fillId="0" borderId="0" xfId="0" applyNumberFormat="1" applyFont="1" applyBorder="1" applyAlignment="1">
      <alignment horizontal="center" vertical="center"/>
    </xf>
    <xf numFmtId="166" fontId="21" fillId="0" borderId="0" xfId="0" applyFont="1" applyBorder="1" applyAlignment="1">
      <alignment vertical="center"/>
    </xf>
    <xf numFmtId="166" fontId="0" fillId="0" borderId="0" xfId="0" applyFont="1" applyBorder="1" applyAlignment="1">
      <alignment vertical="center"/>
    </xf>
    <xf numFmtId="166" fontId="22" fillId="0" borderId="0" xfId="0" applyFont="1" applyAlignment="1">
      <alignment vertical="center"/>
    </xf>
    <xf numFmtId="166" fontId="23" fillId="0" borderId="0" xfId="0" applyFont="1" applyAlignment="1">
      <alignment vertical="center"/>
    </xf>
    <xf numFmtId="166" fontId="2" fillId="0" borderId="17" xfId="0" applyFont="1" applyBorder="1" applyAlignment="1">
      <alignment horizontal="center" vertical="center"/>
    </xf>
    <xf numFmtId="165" fontId="0" fillId="0" borderId="18" xfId="0" applyNumberFormat="1" applyBorder="1" applyAlignment="1">
      <alignment vertical="center"/>
    </xf>
    <xf numFmtId="166" fontId="24" fillId="0" borderId="0" xfId="0" applyFont="1" applyBorder="1" applyAlignment="1">
      <alignment vertical="center"/>
    </xf>
    <xf numFmtId="166" fontId="22" fillId="0" borderId="0" xfId="0" applyFont="1" applyBorder="1" applyAlignment="1">
      <alignment vertical="center"/>
    </xf>
    <xf numFmtId="166" fontId="22" fillId="0" borderId="0" xfId="0" applyFont="1" applyAlignment="1">
      <alignment horizontal="center" vertical="center"/>
    </xf>
    <xf numFmtId="166" fontId="12" fillId="9" borderId="24" xfId="0" applyFont="1" applyFill="1" applyBorder="1" applyAlignment="1">
      <alignment vertical="center"/>
    </xf>
    <xf numFmtId="166" fontId="0" fillId="0" borderId="0" xfId="0" applyBorder="1" applyAlignment="1">
      <alignment horizontal="center" vertical="center"/>
    </xf>
    <xf numFmtId="166" fontId="0" fillId="0" borderId="21" xfId="0" applyBorder="1" applyAlignment="1">
      <alignment horizontal="center" vertical="center"/>
    </xf>
    <xf numFmtId="166" fontId="12" fillId="9" borderId="25" xfId="0" applyFont="1" applyFill="1" applyBorder="1" applyAlignment="1">
      <alignment vertical="center"/>
    </xf>
    <xf numFmtId="166" fontId="20" fillId="0" borderId="25" xfId="0" applyNumberFormat="1" applyFont="1" applyFill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0" fontId="10" fillId="0" borderId="0" xfId="1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7" fontId="20" fillId="0" borderId="25" xfId="1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right" vertical="center"/>
    </xf>
    <xf numFmtId="170" fontId="0" fillId="0" borderId="0" xfId="0" applyNumberFormat="1" applyAlignment="1">
      <alignment horizontal="center" vertical="center"/>
    </xf>
    <xf numFmtId="3" fontId="20" fillId="0" borderId="25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10" fontId="10" fillId="0" borderId="0" xfId="1" applyNumberFormat="1" applyFont="1" applyBorder="1" applyAlignment="1">
      <alignment horizontal="center" vertical="center"/>
    </xf>
    <xf numFmtId="165" fontId="10" fillId="0" borderId="25" xfId="1" applyNumberFormat="1" applyFont="1" applyBorder="1" applyAlignment="1">
      <alignment horizontal="center" vertical="center"/>
    </xf>
    <xf numFmtId="10" fontId="19" fillId="0" borderId="0" xfId="0" applyNumberFormat="1" applyFont="1" applyBorder="1" applyAlignment="1">
      <alignment horizontal="center" vertical="center"/>
    </xf>
    <xf numFmtId="166" fontId="12" fillId="9" borderId="26" xfId="0" applyFont="1" applyFill="1" applyBorder="1" applyAlignment="1">
      <alignment vertical="center"/>
    </xf>
    <xf numFmtId="165" fontId="10" fillId="0" borderId="24" xfId="1" applyNumberFormat="1" applyFont="1" applyBorder="1" applyAlignment="1">
      <alignment horizontal="center" vertical="center"/>
    </xf>
    <xf numFmtId="165" fontId="10" fillId="0" borderId="26" xfId="1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167" fontId="10" fillId="0" borderId="0" xfId="1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72" fontId="0" fillId="0" borderId="0" xfId="0" applyNumberFormat="1" applyBorder="1" applyAlignment="1">
      <alignment vertical="center"/>
    </xf>
    <xf numFmtId="173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6" fontId="7" fillId="10" borderId="17" xfId="0" applyFont="1" applyFill="1" applyBorder="1" applyAlignment="1">
      <alignment horizontal="center"/>
    </xf>
    <xf numFmtId="166" fontId="25" fillId="0" borderId="18" xfId="0" applyFont="1" applyBorder="1" applyAlignment="1">
      <alignment horizontal="center"/>
    </xf>
    <xf numFmtId="14" fontId="12" fillId="10" borderId="3" xfId="0" applyNumberFormat="1" applyFont="1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4" fontId="12" fillId="10" borderId="5" xfId="0" applyNumberFormat="1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2" fontId="20" fillId="0" borderId="0" xfId="0" applyNumberFormat="1" applyFont="1" applyBorder="1" applyAlignment="1">
      <alignment horizontal="center" vertical="center"/>
    </xf>
    <xf numFmtId="166" fontId="4" fillId="0" borderId="0" xfId="0" applyFon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171" fontId="10" fillId="0" borderId="0" xfId="1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166" fontId="0" fillId="5" borderId="3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0" fillId="3" borderId="12" xfId="0" applyNumberFormat="1" applyFont="1" applyFill="1" applyBorder="1" applyAlignment="1">
      <alignment horizontal="right" vertical="center"/>
    </xf>
    <xf numFmtId="166" fontId="1" fillId="4" borderId="15" xfId="0" applyFont="1" applyFill="1" applyBorder="1" applyAlignment="1">
      <alignment horizontal="center" vertical="center"/>
    </xf>
    <xf numFmtId="166" fontId="0" fillId="5" borderId="9" xfId="0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right" vertical="center"/>
    </xf>
    <xf numFmtId="166" fontId="0" fillId="3" borderId="10" xfId="0" applyNumberFormat="1" applyFill="1" applyBorder="1" applyAlignment="1">
      <alignment horizontal="right" vertical="center"/>
    </xf>
    <xf numFmtId="1" fontId="0" fillId="3" borderId="14" xfId="0" applyNumberFormat="1" applyFill="1" applyBorder="1" applyAlignment="1">
      <alignment horizontal="right" vertical="center"/>
    </xf>
    <xf numFmtId="166" fontId="26" fillId="0" borderId="0" xfId="0" applyFont="1" applyAlignment="1">
      <alignment horizontal="left"/>
    </xf>
    <xf numFmtId="166" fontId="26" fillId="0" borderId="0" xfId="0" quotePrefix="1" applyFont="1" applyAlignment="1">
      <alignment horizontal="left"/>
    </xf>
    <xf numFmtId="166" fontId="12" fillId="0" borderId="0" xfId="0" applyFont="1"/>
    <xf numFmtId="166" fontId="0" fillId="3" borderId="12" xfId="0" applyFill="1" applyBorder="1" applyAlignment="1">
      <alignment vertical="center"/>
    </xf>
    <xf numFmtId="4" fontId="0" fillId="3" borderId="7" xfId="0" applyNumberFormat="1" applyFont="1" applyFill="1" applyBorder="1" applyAlignment="1">
      <alignment horizontal="right" vertical="center"/>
    </xf>
    <xf numFmtId="4" fontId="0" fillId="3" borderId="10" xfId="0" applyNumberFormat="1" applyFont="1" applyFill="1" applyBorder="1" applyAlignment="1">
      <alignment horizontal="right" vertical="center"/>
    </xf>
    <xf numFmtId="4" fontId="3" fillId="4" borderId="8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8" fillId="3" borderId="18" xfId="0" applyNumberFormat="1" applyFont="1" applyFill="1" applyBorder="1" applyAlignment="1">
      <alignment horizontal="right" vertical="center"/>
    </xf>
    <xf numFmtId="3" fontId="22" fillId="3" borderId="9" xfId="0" applyNumberFormat="1" applyFont="1" applyFill="1" applyBorder="1" applyAlignment="1">
      <alignment horizontal="right" vertical="center"/>
    </xf>
    <xf numFmtId="3" fontId="22" fillId="3" borderId="15" xfId="0" applyNumberFormat="1" applyFont="1" applyFill="1" applyBorder="1" applyAlignment="1">
      <alignment horizontal="right" vertical="center"/>
    </xf>
    <xf numFmtId="10" fontId="0" fillId="3" borderId="4" xfId="0" applyNumberFormat="1" applyFont="1" applyFill="1" applyBorder="1" applyAlignment="1">
      <alignment horizontal="right" vertical="center"/>
    </xf>
    <xf numFmtId="166" fontId="0" fillId="3" borderId="6" xfId="0" applyNumberFormat="1" applyFill="1" applyBorder="1" applyAlignment="1">
      <alignment horizontal="right" vertical="center"/>
    </xf>
    <xf numFmtId="166" fontId="32" fillId="0" borderId="0" xfId="0" applyFont="1" applyAlignment="1">
      <alignment horizontal="left"/>
    </xf>
    <xf numFmtId="9" fontId="0" fillId="3" borderId="3" xfId="0" applyNumberFormat="1" applyFill="1" applyBorder="1" applyAlignment="1">
      <alignment horizontal="left" vertical="center"/>
    </xf>
    <xf numFmtId="9" fontId="0" fillId="3" borderId="5" xfId="0" applyNumberFormat="1" applyFill="1" applyBorder="1" applyAlignment="1">
      <alignment horizontal="left" vertical="center"/>
    </xf>
    <xf numFmtId="10" fontId="20" fillId="3" borderId="27" xfId="0" applyNumberFormat="1" applyFont="1" applyFill="1" applyBorder="1" applyAlignment="1" applyProtection="1">
      <alignment horizontal="right" vertical="center"/>
      <protection locked="0"/>
    </xf>
    <xf numFmtId="10" fontId="20" fillId="3" borderId="28" xfId="0" applyNumberFormat="1" applyFont="1" applyFill="1" applyBorder="1" applyAlignment="1" applyProtection="1">
      <alignment horizontal="right" vertical="center"/>
      <protection locked="0"/>
    </xf>
    <xf numFmtId="10" fontId="20" fillId="3" borderId="29" xfId="0" applyNumberFormat="1" applyFont="1" applyFill="1" applyBorder="1" applyAlignment="1" applyProtection="1">
      <alignment horizontal="right" vertical="center"/>
      <protection locked="0"/>
    </xf>
    <xf numFmtId="166" fontId="31" fillId="0" borderId="2" xfId="0" applyFont="1" applyBorder="1" applyAlignment="1" applyProtection="1">
      <alignment horizontal="center" vertical="center"/>
      <protection locked="0"/>
    </xf>
    <xf numFmtId="3" fontId="28" fillId="0" borderId="11" xfId="0" applyNumberFormat="1" applyFont="1" applyBorder="1" applyAlignment="1" applyProtection="1">
      <alignment horizontal="right" vertical="center"/>
      <protection locked="0"/>
    </xf>
    <xf numFmtId="3" fontId="28" fillId="0" borderId="13" xfId="0" applyNumberFormat="1" applyFont="1" applyBorder="1" applyAlignment="1" applyProtection="1">
      <alignment horizontal="right" vertical="center"/>
      <protection locked="0"/>
    </xf>
    <xf numFmtId="3" fontId="28" fillId="0" borderId="16" xfId="0" applyNumberFormat="1" applyFont="1" applyBorder="1" applyAlignment="1" applyProtection="1">
      <alignment horizontal="right" vertical="center"/>
      <protection locked="0"/>
    </xf>
    <xf numFmtId="166" fontId="0" fillId="0" borderId="0" xfId="0" applyAlignment="1" applyProtection="1">
      <alignment horizontal="center"/>
      <protection hidden="1"/>
    </xf>
    <xf numFmtId="166" fontId="0" fillId="0" borderId="0" xfId="0" applyAlignment="1" applyProtection="1">
      <alignment horizontal="left"/>
      <protection hidden="1"/>
    </xf>
    <xf numFmtId="166" fontId="8" fillId="0" borderId="0" xfId="0" applyFont="1" applyAlignment="1" applyProtection="1">
      <alignment horizontal="left"/>
      <protection hidden="1"/>
    </xf>
    <xf numFmtId="166" fontId="4" fillId="0" borderId="0" xfId="0" applyFont="1" applyAlignment="1" applyProtection="1">
      <alignment horizontal="left"/>
      <protection hidden="1"/>
    </xf>
    <xf numFmtId="174" fontId="0" fillId="0" borderId="0" xfId="0" applyNumberFormat="1" applyAlignment="1" applyProtection="1">
      <alignment horizontal="center"/>
      <protection hidden="1"/>
    </xf>
    <xf numFmtId="166" fontId="2" fillId="0" borderId="21" xfId="0" applyFont="1" applyBorder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7" fontId="10" fillId="0" borderId="0" xfId="1" applyNumberFormat="1" applyFon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166" fontId="0" fillId="0" borderId="0" xfId="0" applyFill="1" applyBorder="1" applyAlignment="1">
      <alignment horizontal="right"/>
    </xf>
    <xf numFmtId="166" fontId="29" fillId="0" borderId="0" xfId="0" applyFont="1" applyBorder="1" applyAlignment="1">
      <alignment vertical="center"/>
    </xf>
    <xf numFmtId="166" fontId="22" fillId="0" borderId="0" xfId="0" applyFont="1" applyBorder="1" applyAlignment="1">
      <alignment horizontal="center" vertical="center"/>
    </xf>
    <xf numFmtId="166" fontId="34" fillId="8" borderId="24" xfId="0" applyFont="1" applyFill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>
      <alignment horizontal="center" vertical="center"/>
    </xf>
    <xf numFmtId="171" fontId="34" fillId="8" borderId="26" xfId="1" applyNumberFormat="1" applyFont="1" applyFill="1" applyBorder="1" applyAlignment="1" applyProtection="1">
      <alignment horizontal="center" vertical="center"/>
      <protection locked="0"/>
    </xf>
    <xf numFmtId="166" fontId="3" fillId="11" borderId="7" xfId="0" applyFont="1" applyFill="1" applyBorder="1" applyAlignment="1">
      <alignment vertical="center"/>
    </xf>
    <xf numFmtId="166" fontId="1" fillId="11" borderId="15" xfId="0" applyFont="1" applyFill="1" applyBorder="1" applyAlignment="1">
      <alignment horizontal="center" vertical="center"/>
    </xf>
    <xf numFmtId="166" fontId="7" fillId="11" borderId="8" xfId="0" applyFont="1" applyFill="1" applyBorder="1" applyAlignment="1">
      <alignment vertical="center"/>
    </xf>
    <xf numFmtId="0" fontId="0" fillId="0" borderId="0" xfId="0" applyNumberFormat="1" applyAlignment="1" applyProtection="1">
      <alignment horizontal="center"/>
      <protection hidden="1"/>
    </xf>
    <xf numFmtId="4" fontId="3" fillId="11" borderId="8" xfId="0" applyNumberFormat="1" applyFont="1" applyFill="1" applyBorder="1" applyAlignment="1">
      <alignment horizontal="right" vertical="center"/>
    </xf>
    <xf numFmtId="166" fontId="1" fillId="2" borderId="7" xfId="0" applyFont="1" applyFill="1" applyBorder="1" applyAlignment="1">
      <alignment horizontal="center" wrapText="1"/>
    </xf>
    <xf numFmtId="166" fontId="11" fillId="0" borderId="0" xfId="0" applyFont="1" applyBorder="1" applyAlignment="1">
      <alignment vertical="center"/>
    </xf>
    <xf numFmtId="43" fontId="0" fillId="0" borderId="0" xfId="16" applyFont="1" applyAlignment="1">
      <alignment horizontal="center"/>
    </xf>
    <xf numFmtId="165" fontId="28" fillId="12" borderId="30" xfId="0" applyNumberFormat="1" applyFont="1" applyFill="1" applyBorder="1" applyAlignment="1" applyProtection="1">
      <alignment horizontal="right" vertical="center"/>
      <protection locked="0"/>
    </xf>
    <xf numFmtId="165" fontId="28" fillId="12" borderId="16" xfId="0" applyNumberFormat="1" applyFont="1" applyFill="1" applyBorder="1" applyAlignment="1" applyProtection="1">
      <alignment horizontal="right" vertical="center"/>
      <protection locked="0"/>
    </xf>
    <xf numFmtId="166" fontId="11" fillId="0" borderId="20" xfId="0" applyFont="1" applyBorder="1" applyAlignment="1">
      <alignment vertical="center"/>
    </xf>
    <xf numFmtId="165" fontId="0" fillId="3" borderId="12" xfId="0" applyNumberFormat="1" applyFill="1" applyBorder="1" applyAlignment="1">
      <alignment horizontal="right" vertical="center"/>
    </xf>
    <xf numFmtId="170" fontId="0" fillId="13" borderId="7" xfId="0" applyNumberFormat="1" applyFill="1" applyBorder="1" applyAlignment="1">
      <alignment horizontal="right" vertical="center"/>
    </xf>
    <xf numFmtId="4" fontId="28" fillId="0" borderId="13" xfId="0" applyNumberFormat="1" applyFont="1" applyFill="1" applyBorder="1" applyAlignment="1" applyProtection="1">
      <alignment horizontal="right" vertical="center"/>
      <protection locked="0"/>
    </xf>
    <xf numFmtId="175" fontId="0" fillId="3" borderId="10" xfId="0" applyNumberFormat="1" applyFill="1" applyBorder="1" applyAlignment="1">
      <alignment horizontal="right" vertical="center"/>
    </xf>
    <xf numFmtId="166" fontId="11" fillId="0" borderId="20" xfId="0" applyFont="1" applyBorder="1" applyAlignment="1">
      <alignment horizontal="center" vertical="center"/>
    </xf>
  </cellXfs>
  <cellStyles count="17">
    <cellStyle name="Comma" xfId="16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4" xr:uid="{00000000-0005-0000-0000-00000E000000}"/>
    <cellStyle name="Percent" xfId="1" builtinId="5"/>
    <cellStyle name="Percent 2" xfId="15" xr:uid="{00000000-0005-0000-0000-000010000000}"/>
  </cellStyles>
  <dxfs count="1">
    <dxf>
      <font>
        <b/>
        <i val="0"/>
        <strike val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143544</xdr:colOff>
      <xdr:row>37</xdr:row>
      <xdr:rowOff>63501</xdr:rowOff>
    </xdr:from>
    <xdr:to>
      <xdr:col>2</xdr:col>
      <xdr:colOff>1480457</xdr:colOff>
      <xdr:row>38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53544" y="7215415"/>
          <a:ext cx="1336913" cy="241300"/>
        </a:xfrm>
        <a:prstGeom prst="downArrow">
          <a:avLst>
            <a:gd name="adj1" fmla="val 74999"/>
            <a:gd name="adj2" fmla="val 42173"/>
          </a:avLst>
        </a:prstGeom>
        <a:noFill/>
        <a:ln w="28575">
          <a:solidFill>
            <a:srgbClr val="00B0F0"/>
          </a:solidFill>
          <a:prstDash val="sys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8964</xdr:colOff>
      <xdr:row>0</xdr:row>
      <xdr:rowOff>97268</xdr:rowOff>
    </xdr:from>
    <xdr:to>
      <xdr:col>1</xdr:col>
      <xdr:colOff>1083384</xdr:colOff>
      <xdr:row>0</xdr:row>
      <xdr:rowOff>890645</xdr:rowOff>
    </xdr:to>
    <xdr:pic>
      <xdr:nvPicPr>
        <xdr:cNvPr id="8" name="Picture 3" descr="http://www.hoax-slayer.com/images/MINISTRY_OF_FINANCE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835" y="97268"/>
          <a:ext cx="1074420" cy="79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1397149</xdr:colOff>
      <xdr:row>0</xdr:row>
      <xdr:rowOff>17930</xdr:rowOff>
    </xdr:from>
    <xdr:to>
      <xdr:col>2</xdr:col>
      <xdr:colOff>398344</xdr:colOff>
      <xdr:row>0</xdr:row>
      <xdr:rowOff>891541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4020" y="17930"/>
          <a:ext cx="2661621" cy="873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1"/>
  <sheetViews>
    <sheetView showGridLines="0" tabSelected="1" topLeftCell="C18" workbookViewId="0">
      <selection activeCell="H62" sqref="H62"/>
    </sheetView>
  </sheetViews>
  <sheetFormatPr defaultRowHeight="15" x14ac:dyDescent="0.25"/>
  <cols>
    <col min="1" max="1" width="3.42578125" style="110" customWidth="1"/>
    <col min="2" max="2" width="53.28515625" customWidth="1"/>
    <col min="3" max="3" width="24.42578125" bestFit="1" customWidth="1"/>
    <col min="4" max="8" width="20.5703125" customWidth="1"/>
    <col min="9" max="10" width="18.140625" customWidth="1"/>
    <col min="11" max="11" width="10.42578125" bestFit="1" customWidth="1"/>
  </cols>
  <sheetData>
    <row r="1" spans="1:12" ht="80.45" customHeight="1" x14ac:dyDescent="0.25"/>
    <row r="2" spans="1:12" ht="23.25" x14ac:dyDescent="0.35">
      <c r="B2" s="28" t="s">
        <v>210</v>
      </c>
    </row>
    <row r="3" spans="1:12" ht="5.45" customHeight="1" x14ac:dyDescent="0.25"/>
    <row r="4" spans="1:12" ht="14.45" customHeight="1" thickBot="1" x14ac:dyDescent="0.3">
      <c r="C4" s="1"/>
      <c r="D4" s="1"/>
      <c r="E4" s="1"/>
      <c r="F4" s="1"/>
      <c r="G4" s="1"/>
      <c r="H4" s="1"/>
      <c r="I4" s="1"/>
      <c r="L4" s="2"/>
    </row>
    <row r="5" spans="1:12" ht="32.25" thickBot="1" x14ac:dyDescent="0.4">
      <c r="B5" s="3" t="s">
        <v>0</v>
      </c>
      <c r="C5" s="127" t="s">
        <v>185</v>
      </c>
      <c r="D5" s="108" t="s">
        <v>136</v>
      </c>
      <c r="E5" s="4"/>
      <c r="F5" s="4"/>
      <c r="G5" s="151" t="s">
        <v>197</v>
      </c>
      <c r="H5" s="4"/>
      <c r="J5" s="5"/>
      <c r="K5" s="5"/>
      <c r="L5" s="2"/>
    </row>
    <row r="6" spans="1:12" ht="15.75" x14ac:dyDescent="0.25">
      <c r="A6" s="110">
        <v>3</v>
      </c>
      <c r="B6" s="6" t="s">
        <v>187</v>
      </c>
      <c r="C6" s="119">
        <f>IF($C$5="Other - Manual Input",H6,VLOOKUP($C$5,'Timetable &amp; Tables'!$N$5:$Q$35,A6,FALSE))</f>
        <v>0.01</v>
      </c>
      <c r="D6" s="4"/>
      <c r="E6" s="4"/>
      <c r="F6" s="4"/>
      <c r="G6" s="122" t="s">
        <v>191</v>
      </c>
      <c r="H6" s="124">
        <v>0.01</v>
      </c>
      <c r="I6" s="121" t="s">
        <v>198</v>
      </c>
      <c r="K6" s="5"/>
      <c r="L6" s="2"/>
    </row>
    <row r="7" spans="1:12" x14ac:dyDescent="0.25">
      <c r="A7" s="110">
        <v>2</v>
      </c>
      <c r="B7" s="6" t="s">
        <v>188</v>
      </c>
      <c r="C7" s="119">
        <f>IF($C$5="Other - Manual Input",H7,VLOOKUP($C$5,'Timetable &amp; Tables'!$N$5:$Q$35,A7,FALSE))</f>
        <v>0.01</v>
      </c>
      <c r="D7" s="4"/>
      <c r="E7" s="4"/>
      <c r="F7" s="4"/>
      <c r="G7" s="122" t="s">
        <v>190</v>
      </c>
      <c r="H7" s="125">
        <v>0.01</v>
      </c>
      <c r="J7" s="5"/>
      <c r="K7" s="5"/>
      <c r="L7" s="2"/>
    </row>
    <row r="8" spans="1:12" ht="15.75" thickBot="1" x14ac:dyDescent="0.3">
      <c r="A8" s="110">
        <v>4</v>
      </c>
      <c r="B8" s="6" t="s">
        <v>189</v>
      </c>
      <c r="C8" s="119">
        <f>IF($C$5="Other - Manual Input",H8,VLOOKUP($C$5,'Timetable &amp; Tables'!$N$5:$Q$35,A8,FALSE))</f>
        <v>0.01</v>
      </c>
      <c r="D8" s="4"/>
      <c r="E8" s="4"/>
      <c r="F8" s="4"/>
      <c r="G8" s="123" t="s">
        <v>183</v>
      </c>
      <c r="H8" s="126">
        <v>0.01</v>
      </c>
      <c r="J8" s="5"/>
      <c r="K8" s="5"/>
      <c r="L8" s="2"/>
    </row>
    <row r="9" spans="1:12" x14ac:dyDescent="0.25">
      <c r="B9" s="7" t="s">
        <v>1</v>
      </c>
      <c r="C9" s="120">
        <v>43644</v>
      </c>
      <c r="D9" s="4"/>
      <c r="E9" s="4"/>
      <c r="F9" s="4"/>
      <c r="G9" s="4"/>
      <c r="H9" s="4"/>
      <c r="I9" s="4"/>
      <c r="J9" s="5"/>
      <c r="K9" s="5"/>
      <c r="L9" s="2"/>
    </row>
    <row r="10" spans="1:12" x14ac:dyDescent="0.25">
      <c r="B10" s="5"/>
      <c r="C10" s="4"/>
      <c r="D10" s="4"/>
      <c r="E10" s="4"/>
      <c r="F10" s="4"/>
      <c r="G10" s="101"/>
      <c r="H10" s="4"/>
      <c r="I10" s="4"/>
      <c r="J10" s="5"/>
      <c r="K10" s="5"/>
      <c r="L10" s="2"/>
    </row>
    <row r="11" spans="1:12" ht="18.75" x14ac:dyDescent="0.25">
      <c r="B11" s="8" t="s">
        <v>2</v>
      </c>
      <c r="C11" s="4"/>
      <c r="D11" s="161" t="s">
        <v>221</v>
      </c>
      <c r="E11" s="161"/>
      <c r="F11" s="161"/>
      <c r="G11" s="152"/>
      <c r="H11" s="4"/>
      <c r="I11" s="4"/>
      <c r="J11" s="5"/>
      <c r="K11" s="5"/>
      <c r="L11" s="2"/>
    </row>
    <row r="12" spans="1:12" x14ac:dyDescent="0.25">
      <c r="B12" s="7" t="s">
        <v>3</v>
      </c>
      <c r="C12" s="103" t="s">
        <v>4</v>
      </c>
      <c r="D12" s="9" t="s">
        <v>46</v>
      </c>
      <c r="I12" s="5"/>
      <c r="J12" s="5"/>
      <c r="K12" s="2"/>
    </row>
    <row r="13" spans="1:12" x14ac:dyDescent="0.25">
      <c r="A13" s="110" t="s">
        <v>125</v>
      </c>
      <c r="B13" s="10" t="s">
        <v>5</v>
      </c>
      <c r="C13" s="104"/>
      <c r="D13" s="12">
        <f ca="1">INDIRECT(D$12&amp;"!"&amp;$A13)</f>
        <v>44391</v>
      </c>
      <c r="I13" s="5"/>
      <c r="J13" s="5"/>
      <c r="K13" s="2"/>
    </row>
    <row r="14" spans="1:12" x14ac:dyDescent="0.25">
      <c r="A14" s="110" t="s">
        <v>126</v>
      </c>
      <c r="B14" s="6" t="s">
        <v>6</v>
      </c>
      <c r="C14" s="99"/>
      <c r="D14" s="14">
        <f t="shared" ref="D14:D15" ca="1" si="0">INDIRECT(D$12&amp;"!"&amp;$A14)</f>
        <v>1.2E-2</v>
      </c>
      <c r="I14" s="5"/>
      <c r="J14" s="5"/>
      <c r="K14" s="2"/>
    </row>
    <row r="15" spans="1:12" ht="15.75" thickBot="1" x14ac:dyDescent="0.3">
      <c r="A15" s="110" t="s">
        <v>127</v>
      </c>
      <c r="B15" s="6" t="s">
        <v>140</v>
      </c>
      <c r="C15" s="99"/>
      <c r="D15" s="107">
        <f t="shared" ca="1" si="0"/>
        <v>2</v>
      </c>
      <c r="I15" s="5"/>
      <c r="J15" s="5"/>
      <c r="K15" s="2"/>
    </row>
    <row r="16" spans="1:12" ht="21" customHeight="1" x14ac:dyDescent="0.35">
      <c r="B16" s="15" t="s">
        <v>7</v>
      </c>
      <c r="C16" s="117">
        <f>SUM(D16:G16)</f>
        <v>1000000</v>
      </c>
      <c r="D16" s="128">
        <v>1000000</v>
      </c>
      <c r="E16" s="108" t="s">
        <v>207</v>
      </c>
      <c r="I16" s="108"/>
      <c r="K16" s="2"/>
    </row>
    <row r="17" spans="1:11" ht="21" customHeight="1" thickBot="1" x14ac:dyDescent="0.4">
      <c r="B17" s="16" t="s">
        <v>8</v>
      </c>
      <c r="C17" s="17"/>
      <c r="D17" s="159">
        <v>1000000000</v>
      </c>
      <c r="E17" s="108" t="s">
        <v>209</v>
      </c>
      <c r="I17" s="108"/>
      <c r="K17" s="2"/>
    </row>
    <row r="18" spans="1:11" ht="21.75" thickBot="1" x14ac:dyDescent="0.4">
      <c r="B18" s="6" t="s">
        <v>124</v>
      </c>
      <c r="C18" s="99"/>
      <c r="D18" s="154">
        <v>1.3450449999999999E-2</v>
      </c>
      <c r="E18" s="108" t="s">
        <v>224</v>
      </c>
      <c r="I18" s="108"/>
      <c r="J18" s="5"/>
      <c r="K18" s="2"/>
    </row>
    <row r="19" spans="1:11" x14ac:dyDescent="0.25">
      <c r="A19" s="110" t="s">
        <v>132</v>
      </c>
      <c r="B19" s="6" t="s">
        <v>23</v>
      </c>
      <c r="C19" s="99"/>
      <c r="D19" s="106">
        <f ca="1">INDIRECT(D$12&amp;"!"&amp;$A19)</f>
        <v>43479</v>
      </c>
      <c r="I19" s="5"/>
      <c r="J19" s="5"/>
      <c r="K19" s="2"/>
    </row>
    <row r="20" spans="1:11" x14ac:dyDescent="0.25">
      <c r="A20" s="110" t="s">
        <v>130</v>
      </c>
      <c r="B20" s="6" t="s">
        <v>128</v>
      </c>
      <c r="C20" s="99"/>
      <c r="D20" s="105">
        <f t="shared" ref="D20:D21" ca="1" si="1">INDIRECT(D$12&amp;"!"&amp;$A20)</f>
        <v>16</v>
      </c>
      <c r="I20" s="5"/>
      <c r="J20" s="5"/>
      <c r="K20" s="2"/>
    </row>
    <row r="21" spans="1:11" x14ac:dyDescent="0.25">
      <c r="A21" s="110" t="s">
        <v>131</v>
      </c>
      <c r="B21" s="6" t="s">
        <v>129</v>
      </c>
      <c r="C21" s="99"/>
      <c r="D21" s="105">
        <f t="shared" ca="1" si="1"/>
        <v>165</v>
      </c>
      <c r="I21" s="5"/>
      <c r="J21" s="5"/>
      <c r="K21" s="2"/>
    </row>
    <row r="22" spans="1:11" x14ac:dyDescent="0.25">
      <c r="A22" s="110" t="s">
        <v>134</v>
      </c>
      <c r="B22" s="6" t="s">
        <v>211</v>
      </c>
      <c r="C22" s="13"/>
      <c r="D22" s="160">
        <f ca="1">INDIRECT(D$12&amp;"!"&amp;$A22)</f>
        <v>0.99713324999999997</v>
      </c>
      <c r="I22" s="5"/>
      <c r="J22" s="5"/>
      <c r="K22" s="2"/>
    </row>
    <row r="23" spans="1:11" x14ac:dyDescent="0.25">
      <c r="A23" s="110" t="s">
        <v>133</v>
      </c>
      <c r="B23" s="6" t="s">
        <v>212</v>
      </c>
      <c r="C23" s="13"/>
      <c r="D23" s="160">
        <f ca="1">INDIRECT(D$12&amp;"!"&amp;$A23)</f>
        <v>5.4246600000000004E-3</v>
      </c>
      <c r="I23" s="5"/>
      <c r="J23" s="5"/>
      <c r="K23" s="2"/>
    </row>
    <row r="24" spans="1:11" x14ac:dyDescent="0.25">
      <c r="A24" s="110" t="s">
        <v>135</v>
      </c>
      <c r="B24" s="6" t="s">
        <v>213</v>
      </c>
      <c r="C24" s="13"/>
      <c r="D24" s="160">
        <f ca="1">INDIRECT(D$12&amp;"!"&amp;$A24)</f>
        <v>1.0025579099999999</v>
      </c>
      <c r="I24" s="5"/>
      <c r="J24" s="5"/>
      <c r="K24" s="2"/>
    </row>
    <row r="25" spans="1:11" x14ac:dyDescent="0.25">
      <c r="B25" s="10" t="s">
        <v>220</v>
      </c>
      <c r="C25" s="11"/>
      <c r="D25" s="158">
        <v>1.09144</v>
      </c>
      <c r="I25" s="5"/>
      <c r="J25" s="5"/>
      <c r="K25" s="2"/>
    </row>
    <row r="26" spans="1:11" x14ac:dyDescent="0.25">
      <c r="B26" s="6" t="s">
        <v>214</v>
      </c>
      <c r="C26" s="13"/>
      <c r="D26" s="160">
        <f ca="1">ROUND(D22*$D$25,8)</f>
        <v>1.08831111</v>
      </c>
      <c r="I26" s="5"/>
      <c r="J26" s="5"/>
      <c r="K26" s="2"/>
    </row>
    <row r="27" spans="1:11" x14ac:dyDescent="0.25">
      <c r="B27" s="6" t="s">
        <v>215</v>
      </c>
      <c r="C27" s="13"/>
      <c r="D27" s="160">
        <f ca="1">ROUND(D23*$D$25,8)</f>
        <v>5.9206900000000002E-3</v>
      </c>
      <c r="I27" s="5"/>
      <c r="J27" s="5"/>
      <c r="K27" s="2"/>
    </row>
    <row r="28" spans="1:11" x14ac:dyDescent="0.25">
      <c r="B28" s="7" t="s">
        <v>216</v>
      </c>
      <c r="C28" s="24"/>
      <c r="D28" s="157">
        <f ca="1">D26+D27</f>
        <v>1.0942318</v>
      </c>
      <c r="I28" s="5"/>
      <c r="J28" s="5"/>
      <c r="K28" s="2"/>
    </row>
    <row r="29" spans="1:11" x14ac:dyDescent="0.25">
      <c r="B29" s="10" t="s">
        <v>222</v>
      </c>
      <c r="C29" s="112">
        <f ca="1">SUM(D29:G29)</f>
        <v>997133250</v>
      </c>
      <c r="D29" s="18">
        <f ca="1">ROUND( D16*D22*1000, 2)</f>
        <v>997133250</v>
      </c>
      <c r="I29" s="5"/>
      <c r="J29" s="5"/>
      <c r="K29" s="2"/>
    </row>
    <row r="30" spans="1:11" x14ac:dyDescent="0.25">
      <c r="B30" s="6" t="s">
        <v>217</v>
      </c>
      <c r="C30" s="113">
        <f ca="1">SUM(D30:G30)</f>
        <v>1088311110</v>
      </c>
      <c r="D30" s="19">
        <f ca="1">ROUND( D16*D26*1000, 2)</f>
        <v>1088311110</v>
      </c>
      <c r="K30" s="2"/>
    </row>
    <row r="31" spans="1:11" x14ac:dyDescent="0.25">
      <c r="B31" s="6" t="s">
        <v>218</v>
      </c>
      <c r="C31" s="113">
        <f t="shared" ref="C31:C36" ca="1" si="2">SUM(D31:G31)</f>
        <v>1094231800</v>
      </c>
      <c r="D31" s="19">
        <f ca="1">ROUND( D16*D28*1000, 2)</f>
        <v>1094231800</v>
      </c>
      <c r="I31" s="5"/>
      <c r="J31" s="5"/>
      <c r="K31" s="2"/>
    </row>
    <row r="32" spans="1:11" x14ac:dyDescent="0.25">
      <c r="B32" s="6" t="s">
        <v>22</v>
      </c>
      <c r="C32" s="113">
        <f t="shared" ca="1" si="2"/>
        <v>0</v>
      </c>
      <c r="D32" s="19">
        <f ca="1">MAX(0, ROUND(D29-D17,2) )</f>
        <v>0</v>
      </c>
      <c r="I32" s="5"/>
      <c r="J32" s="5"/>
      <c r="K32" s="2"/>
    </row>
    <row r="33" spans="1:13" x14ac:dyDescent="0.25">
      <c r="B33" s="6" t="s">
        <v>219</v>
      </c>
      <c r="C33" s="113">
        <f t="shared" ca="1" si="2"/>
        <v>5920690</v>
      </c>
      <c r="D33" s="19">
        <f ca="1">ROUND(D27*D16*1000,2)</f>
        <v>5920690</v>
      </c>
      <c r="I33" s="5"/>
      <c r="J33" s="5"/>
      <c r="K33" s="2"/>
    </row>
    <row r="34" spans="1:13" x14ac:dyDescent="0.25">
      <c r="B34" s="20" t="s">
        <v>12</v>
      </c>
      <c r="C34" s="113">
        <f t="shared" ca="1" si="2"/>
        <v>0</v>
      </c>
      <c r="D34" s="19">
        <f ca="1">MAX(0, ROUND(D32*$C$6,2) )</f>
        <v>0</v>
      </c>
      <c r="J34" s="29"/>
      <c r="K34" s="2"/>
    </row>
    <row r="35" spans="1:13" x14ac:dyDescent="0.25">
      <c r="B35" s="6" t="s">
        <v>139</v>
      </c>
      <c r="C35" s="113">
        <f t="shared" ca="1" si="2"/>
        <v>59206.9</v>
      </c>
      <c r="D35" s="19">
        <f ca="1">ROUND( D33*$C$7, 2 )</f>
        <v>59206.9</v>
      </c>
      <c r="I35" s="5"/>
      <c r="J35" s="5"/>
      <c r="K35" s="2"/>
    </row>
    <row r="36" spans="1:13" x14ac:dyDescent="0.25">
      <c r="B36" s="7" t="s">
        <v>223</v>
      </c>
      <c r="C36" s="113">
        <f t="shared" si="2"/>
        <v>914400</v>
      </c>
      <c r="D36" s="21">
        <f>ROUND(((D25-1) * D16*1000 * $C$7),2)</f>
        <v>914400</v>
      </c>
      <c r="I36" s="5"/>
      <c r="J36" s="5"/>
      <c r="K36" s="2"/>
    </row>
    <row r="37" spans="1:13" ht="18.75" x14ac:dyDescent="0.25">
      <c r="B37" s="22" t="s">
        <v>13</v>
      </c>
      <c r="C37" s="114">
        <f ca="1">SUM(D37:H37)</f>
        <v>1093258193.0999999</v>
      </c>
      <c r="D37" s="23">
        <f ca="1">D31-D35-D34-D36</f>
        <v>1093258193.0999999</v>
      </c>
      <c r="I37" s="5"/>
      <c r="J37" s="5"/>
      <c r="K37" s="2"/>
    </row>
    <row r="38" spans="1:13" x14ac:dyDescent="0.25">
      <c r="B38" s="5"/>
      <c r="C38" s="4"/>
      <c r="D38" s="4"/>
      <c r="I38" s="4"/>
      <c r="J38" s="5"/>
      <c r="K38" s="5"/>
      <c r="L38" s="2"/>
    </row>
    <row r="39" spans="1:13" ht="18.75" x14ac:dyDescent="0.25">
      <c r="B39" s="146" t="s">
        <v>14</v>
      </c>
      <c r="C39" s="4"/>
      <c r="D39" s="156" t="s">
        <v>208</v>
      </c>
      <c r="E39" s="156"/>
      <c r="F39" s="156"/>
      <c r="I39" s="141"/>
      <c r="J39" s="141"/>
      <c r="K39" s="5"/>
      <c r="L39" s="2"/>
    </row>
    <row r="40" spans="1:13" x14ac:dyDescent="0.25">
      <c r="B40" s="7" t="s">
        <v>3</v>
      </c>
      <c r="C40" s="147" t="s">
        <v>4</v>
      </c>
      <c r="D40" s="9" t="s">
        <v>193</v>
      </c>
      <c r="E40" s="33" t="s">
        <v>199</v>
      </c>
      <c r="F40" s="33" t="s">
        <v>200</v>
      </c>
      <c r="G40" s="9" t="s">
        <v>76</v>
      </c>
      <c r="H40" s="33" t="s">
        <v>78</v>
      </c>
      <c r="I40" s="33" t="s">
        <v>201</v>
      </c>
      <c r="M40" s="140"/>
    </row>
    <row r="41" spans="1:13" x14ac:dyDescent="0.25">
      <c r="A41" s="110" t="s">
        <v>125</v>
      </c>
      <c r="B41" s="10" t="s">
        <v>5</v>
      </c>
      <c r="C41" s="11"/>
      <c r="D41" s="12">
        <f ca="1">INDIRECT(D$40&amp;"!"&amp;$A41)</f>
        <v>44912</v>
      </c>
      <c r="E41" s="12">
        <f t="shared" ref="D41:I43" ca="1" si="3">INDIRECT(E$40&amp;"!"&amp;$A41)</f>
        <v>45277</v>
      </c>
      <c r="F41" s="12">
        <f t="shared" ca="1" si="3"/>
        <v>47104</v>
      </c>
      <c r="G41" s="12">
        <f t="shared" ca="1" si="3"/>
        <v>48019</v>
      </c>
      <c r="H41" s="12">
        <f t="shared" ca="1" si="3"/>
        <v>48390</v>
      </c>
      <c r="I41" s="12">
        <f t="shared" ca="1" si="3"/>
        <v>50573</v>
      </c>
      <c r="M41" s="2"/>
    </row>
    <row r="42" spans="1:13" x14ac:dyDescent="0.25">
      <c r="A42" s="110" t="s">
        <v>126</v>
      </c>
      <c r="B42" s="6" t="s">
        <v>6</v>
      </c>
      <c r="C42" s="13"/>
      <c r="D42" s="14">
        <f t="shared" ca="1" si="3"/>
        <v>0.02</v>
      </c>
      <c r="E42" s="14">
        <f t="shared" ca="1" si="3"/>
        <v>2.4E-2</v>
      </c>
      <c r="F42" s="14">
        <f t="shared" ca="1" si="3"/>
        <v>2.8750000000000001E-2</v>
      </c>
      <c r="G42" s="14">
        <f t="shared" ca="1" si="3"/>
        <v>3.6499999999999998E-2</v>
      </c>
      <c r="H42" s="14">
        <f t="shared" ca="1" si="3"/>
        <v>3.7749999999999999E-2</v>
      </c>
      <c r="I42" s="14">
        <f t="shared" ca="1" si="3"/>
        <v>3.3000000000000002E-2</v>
      </c>
      <c r="M42" s="2"/>
    </row>
    <row r="43" spans="1:13" ht="15.75" thickBot="1" x14ac:dyDescent="0.3">
      <c r="A43" s="110" t="s">
        <v>127</v>
      </c>
      <c r="B43" s="111" t="s">
        <v>140</v>
      </c>
      <c r="C43" s="24"/>
      <c r="D43" s="107">
        <f t="shared" ca="1" si="3"/>
        <v>2</v>
      </c>
      <c r="E43" s="107">
        <f t="shared" ca="1" si="3"/>
        <v>2</v>
      </c>
      <c r="F43" s="107">
        <f t="shared" ca="1" si="3"/>
        <v>2</v>
      </c>
      <c r="G43" s="107">
        <f t="shared" ca="1" si="3"/>
        <v>2</v>
      </c>
      <c r="H43" s="107">
        <f t="shared" ca="1" si="3"/>
        <v>2</v>
      </c>
      <c r="I43" s="107">
        <f t="shared" ca="1" si="3"/>
        <v>2</v>
      </c>
      <c r="M43" s="2"/>
    </row>
    <row r="44" spans="1:13" ht="21" customHeight="1" thickBot="1" x14ac:dyDescent="0.4">
      <c r="B44" s="25" t="s">
        <v>15</v>
      </c>
      <c r="C44" s="118">
        <f>SUM(D44:L44)</f>
        <v>2024000</v>
      </c>
      <c r="D44" s="129">
        <v>168000</v>
      </c>
      <c r="E44" s="130">
        <v>144000</v>
      </c>
      <c r="F44" s="130">
        <v>700000</v>
      </c>
      <c r="G44" s="129">
        <v>168000</v>
      </c>
      <c r="H44" s="130">
        <v>144000</v>
      </c>
      <c r="I44" s="130">
        <v>700000</v>
      </c>
      <c r="J44" s="108" t="s">
        <v>137</v>
      </c>
    </row>
    <row r="45" spans="1:13" ht="21" customHeight="1" thickBot="1" x14ac:dyDescent="0.4">
      <c r="B45" s="6" t="s">
        <v>124</v>
      </c>
      <c r="C45" s="99"/>
      <c r="D45" s="154">
        <v>1.7399999999999999E-2</v>
      </c>
      <c r="E45" s="155">
        <v>1.7899999999999999E-2</v>
      </c>
      <c r="F45" s="155">
        <v>2.1000000000000001E-2</v>
      </c>
      <c r="G45" s="154">
        <v>2.29E-2</v>
      </c>
      <c r="H45" s="155">
        <v>2.3199999999999998E-2</v>
      </c>
      <c r="I45" s="155">
        <v>2.4799999999999999E-2</v>
      </c>
      <c r="J45" s="108" t="s">
        <v>225</v>
      </c>
    </row>
    <row r="46" spans="1:13" x14ac:dyDescent="0.25">
      <c r="A46" s="110" t="s">
        <v>132</v>
      </c>
      <c r="B46" s="6" t="s">
        <v>23</v>
      </c>
      <c r="C46" s="99"/>
      <c r="D46" s="106">
        <f ca="1">INDIRECT(D$40&amp;"!"&amp;$A46)</f>
        <v>43633</v>
      </c>
      <c r="E46" s="106">
        <f t="shared" ref="E46:I48" ca="1" si="4">INDIRECT(E$40&amp;"!"&amp;$A46)</f>
        <v>43633</v>
      </c>
      <c r="F46" s="106">
        <f t="shared" ca="1" si="4"/>
        <v>43633</v>
      </c>
      <c r="G46" s="106">
        <f ca="1">INDIRECT(G$40&amp;"!"&amp;$A46)</f>
        <v>43636</v>
      </c>
      <c r="H46" s="106">
        <f t="shared" ca="1" si="4"/>
        <v>43641</v>
      </c>
      <c r="I46" s="106">
        <f t="shared" ca="1" si="4"/>
        <v>43633</v>
      </c>
      <c r="M46" s="2"/>
    </row>
    <row r="47" spans="1:13" x14ac:dyDescent="0.25">
      <c r="A47" s="110" t="s">
        <v>130</v>
      </c>
      <c r="B47" s="6" t="s">
        <v>128</v>
      </c>
      <c r="C47" s="99"/>
      <c r="D47" s="105">
        <f t="shared" ref="D47:D48" ca="1" si="5">INDIRECT(D$40&amp;"!"&amp;$A47)</f>
        <v>172</v>
      </c>
      <c r="E47" s="105">
        <f t="shared" ca="1" si="4"/>
        <v>172</v>
      </c>
      <c r="F47" s="105">
        <f t="shared" ca="1" si="4"/>
        <v>172</v>
      </c>
      <c r="G47" s="105">
        <f t="shared" ca="1" si="4"/>
        <v>175</v>
      </c>
      <c r="H47" s="105">
        <f t="shared" ca="1" si="4"/>
        <v>180</v>
      </c>
      <c r="I47" s="105">
        <f t="shared" ca="1" si="4"/>
        <v>172</v>
      </c>
      <c r="M47" s="2"/>
    </row>
    <row r="48" spans="1:13" x14ac:dyDescent="0.25">
      <c r="A48" s="110" t="s">
        <v>131</v>
      </c>
      <c r="B48" s="6" t="s">
        <v>129</v>
      </c>
      <c r="C48" s="99"/>
      <c r="D48" s="105">
        <f t="shared" ca="1" si="5"/>
        <v>11</v>
      </c>
      <c r="E48" s="105">
        <f t="shared" ca="1" si="4"/>
        <v>11</v>
      </c>
      <c r="F48" s="105">
        <f t="shared" ca="1" si="4"/>
        <v>11</v>
      </c>
      <c r="G48" s="105">
        <f t="shared" ca="1" si="4"/>
        <v>8</v>
      </c>
      <c r="H48" s="105">
        <f t="shared" ca="1" si="4"/>
        <v>3</v>
      </c>
      <c r="I48" s="105">
        <f t="shared" ca="1" si="4"/>
        <v>11</v>
      </c>
      <c r="M48" s="2"/>
    </row>
    <row r="49" spans="1:13" x14ac:dyDescent="0.25">
      <c r="A49" s="110" t="s">
        <v>134</v>
      </c>
      <c r="B49" s="6" t="s">
        <v>9</v>
      </c>
      <c r="C49" s="13"/>
      <c r="D49" s="14">
        <f t="shared" ref="D49:I49" ca="1" si="6">INDIRECT(D$40&amp;"!"&amp;$A49)</f>
        <v>1.0086915599999999</v>
      </c>
      <c r="E49" s="14">
        <f t="shared" ca="1" si="6"/>
        <v>1.0260638099999999</v>
      </c>
      <c r="F49" s="14">
        <f t="shared" ca="1" si="6"/>
        <v>1.06620592</v>
      </c>
      <c r="G49" s="14">
        <f t="shared" ca="1" si="6"/>
        <v>1.1417260600000001</v>
      </c>
      <c r="H49" s="14">
        <f t="shared" ca="1" si="6"/>
        <v>1.1623574699999999</v>
      </c>
      <c r="I49" s="14">
        <f t="shared" ca="1" si="6"/>
        <v>1.12344256</v>
      </c>
      <c r="M49" s="2"/>
    </row>
    <row r="50" spans="1:13" x14ac:dyDescent="0.25">
      <c r="A50" s="110" t="s">
        <v>133</v>
      </c>
      <c r="B50" s="6" t="s">
        <v>10</v>
      </c>
      <c r="C50" s="13"/>
      <c r="D50" s="14">
        <f ca="1">INDIRECT(D$40&amp;"!"&amp;$A50)</f>
        <v>6.0274000000000005E-4</v>
      </c>
      <c r="E50" s="14">
        <f t="shared" ref="E50:I51" ca="1" si="7">INDIRECT(E$40&amp;"!"&amp;$A50)</f>
        <v>7.2329000000000002E-4</v>
      </c>
      <c r="F50" s="14">
        <f t="shared" ca="1" si="7"/>
        <v>8.6644000000000001E-4</v>
      </c>
      <c r="G50" s="14">
        <f t="shared" ca="1" si="7"/>
        <v>8.0000000000000004E-4</v>
      </c>
      <c r="H50" s="14">
        <f t="shared" ca="1" si="7"/>
        <v>3.1027000000000002E-4</v>
      </c>
      <c r="I50" s="14">
        <f t="shared" ca="1" si="7"/>
        <v>9.9452000000000004E-4</v>
      </c>
      <c r="M50" s="2"/>
    </row>
    <row r="51" spans="1:13" x14ac:dyDescent="0.25">
      <c r="A51" s="110" t="s">
        <v>135</v>
      </c>
      <c r="B51" s="7" t="s">
        <v>11</v>
      </c>
      <c r="C51" s="24"/>
      <c r="D51" s="14">
        <f ca="1">INDIRECT(D$40&amp;"!"&amp;$A51)</f>
        <v>1.0092942999999999</v>
      </c>
      <c r="E51" s="14">
        <f t="shared" ca="1" si="7"/>
        <v>1.0267871</v>
      </c>
      <c r="F51" s="14">
        <f t="shared" ca="1" si="7"/>
        <v>1.0670723600000001</v>
      </c>
      <c r="G51" s="14">
        <f t="shared" ca="1" si="7"/>
        <v>1.14252606</v>
      </c>
      <c r="H51" s="14">
        <f t="shared" ca="1" si="7"/>
        <v>1.1626677399999998</v>
      </c>
      <c r="I51" s="14">
        <f t="shared" ca="1" si="7"/>
        <v>1.1244370800000001</v>
      </c>
      <c r="M51" s="2"/>
    </row>
    <row r="52" spans="1:13" x14ac:dyDescent="0.25">
      <c r="B52" s="10" t="s">
        <v>16</v>
      </c>
      <c r="C52" s="113">
        <f ca="1">SUM(D52:L52)</f>
        <v>2210843925.4399996</v>
      </c>
      <c r="D52" s="18">
        <f t="shared" ref="D52:F52" ca="1" si="8">ROUND( D51*D44*1000, 2 )</f>
        <v>169561442.40000001</v>
      </c>
      <c r="E52" s="18">
        <f t="shared" ca="1" si="8"/>
        <v>147857342.40000001</v>
      </c>
      <c r="F52" s="18">
        <f t="shared" ca="1" si="8"/>
        <v>746950652</v>
      </c>
      <c r="G52" s="18">
        <f t="shared" ref="G52:I52" ca="1" si="9">ROUND( G51*G44*1000, 2 )</f>
        <v>191944378.08000001</v>
      </c>
      <c r="H52" s="18">
        <f t="shared" ca="1" si="9"/>
        <v>167424154.56</v>
      </c>
      <c r="I52" s="18">
        <f t="shared" ca="1" si="9"/>
        <v>787105956</v>
      </c>
      <c r="M52" s="2"/>
    </row>
    <row r="53" spans="1:13" x14ac:dyDescent="0.25">
      <c r="B53" s="6" t="s">
        <v>141</v>
      </c>
      <c r="C53" s="113">
        <f ca="1">SUM(D53:L53)</f>
        <v>0</v>
      </c>
      <c r="D53" s="19">
        <f t="shared" ref="D53:F53" ca="1" si="10">MAX(0, ROUND( (1-D51)*D44*1000, 2) )</f>
        <v>0</v>
      </c>
      <c r="E53" s="19">
        <f t="shared" ca="1" si="10"/>
        <v>0</v>
      </c>
      <c r="F53" s="19">
        <f t="shared" ca="1" si="10"/>
        <v>0</v>
      </c>
      <c r="G53" s="19">
        <f t="shared" ref="G53:I53" ca="1" si="11">MAX(0, ROUND( (1-G51)*G44*1000, 2) )</f>
        <v>0</v>
      </c>
      <c r="H53" s="19">
        <f t="shared" ca="1" si="11"/>
        <v>0</v>
      </c>
      <c r="I53" s="19">
        <f t="shared" ca="1" si="11"/>
        <v>0</v>
      </c>
      <c r="M53" s="2"/>
    </row>
    <row r="54" spans="1:13" x14ac:dyDescent="0.25">
      <c r="B54" s="20" t="s">
        <v>17</v>
      </c>
      <c r="C54" s="113">
        <f ca="1">SUM(D54:L54)</f>
        <v>0</v>
      </c>
      <c r="D54" s="102">
        <f ca="1">ROUND( D53*$C$8, 2 )</f>
        <v>0</v>
      </c>
      <c r="E54" s="102">
        <f t="shared" ref="E54:F54" ca="1" si="12">ROUND( E53*$C$8, 2 )</f>
        <v>0</v>
      </c>
      <c r="F54" s="102">
        <f t="shared" ca="1" si="12"/>
        <v>0</v>
      </c>
      <c r="G54" s="102">
        <f ca="1">ROUND( G53*$C$8, 2 )</f>
        <v>0</v>
      </c>
      <c r="H54" s="102">
        <f t="shared" ref="H54:I54" ca="1" si="13">ROUND( H53*$C$8, 2 )</f>
        <v>0</v>
      </c>
      <c r="I54" s="102">
        <f t="shared" ca="1" si="13"/>
        <v>0</v>
      </c>
      <c r="M54" s="2"/>
    </row>
    <row r="55" spans="1:13" ht="18.75" x14ac:dyDescent="0.25">
      <c r="B55" s="148" t="s">
        <v>18</v>
      </c>
      <c r="C55" s="150">
        <f ca="1">SUM(D55:L55)</f>
        <v>2210843925.4399996</v>
      </c>
      <c r="D55" s="23">
        <f ca="1">D52+D54</f>
        <v>169561442.40000001</v>
      </c>
      <c r="E55" s="23">
        <f t="shared" ref="E55:F55" ca="1" si="14">E52+E54</f>
        <v>147857342.40000001</v>
      </c>
      <c r="F55" s="23">
        <f t="shared" ca="1" si="14"/>
        <v>746950652</v>
      </c>
      <c r="G55" s="23">
        <f ca="1">G52+G54</f>
        <v>191944378.08000001</v>
      </c>
      <c r="H55" s="23">
        <f t="shared" ref="H55:I55" ca="1" si="15">H52+H54</f>
        <v>167424154.56</v>
      </c>
      <c r="I55" s="23">
        <f t="shared" ca="1" si="15"/>
        <v>787105956</v>
      </c>
      <c r="M55" s="2"/>
    </row>
    <row r="56" spans="1:13" ht="15.75" thickBot="1" x14ac:dyDescent="0.3">
      <c r="B56" s="5"/>
      <c r="C56" s="4"/>
      <c r="D56" s="4"/>
      <c r="E56" s="4"/>
      <c r="F56" s="4"/>
      <c r="G56" s="4"/>
      <c r="H56" s="4"/>
      <c r="I56" s="4"/>
      <c r="J56" s="5"/>
      <c r="K56" s="5"/>
      <c r="L56" s="2"/>
    </row>
    <row r="57" spans="1:13" ht="21.75" thickBot="1" x14ac:dyDescent="0.4">
      <c r="B57" s="26" t="s">
        <v>19</v>
      </c>
      <c r="C57" s="115">
        <f ca="1">C34+C35+C36+C54</f>
        <v>973606.9</v>
      </c>
      <c r="D57" s="109"/>
      <c r="E57" s="4"/>
      <c r="F57" s="32"/>
      <c r="G57" s="32"/>
      <c r="H57" s="30"/>
      <c r="I57" s="30"/>
      <c r="J57" s="5"/>
      <c r="K57" s="5"/>
      <c r="L57" s="2"/>
    </row>
    <row r="58" spans="1:13" ht="15.75" thickBot="1" x14ac:dyDescent="0.3">
      <c r="B58" s="5"/>
      <c r="C58" s="4"/>
      <c r="D58" s="4"/>
      <c r="E58" s="4"/>
      <c r="F58" s="4"/>
      <c r="G58" s="4"/>
      <c r="J58" s="5"/>
      <c r="K58" s="5"/>
      <c r="L58" s="2"/>
    </row>
    <row r="59" spans="1:13" ht="21.75" thickBot="1" x14ac:dyDescent="0.4">
      <c r="B59" s="27" t="s">
        <v>20</v>
      </c>
      <c r="C59" s="116">
        <f ca="1">C37-C55</f>
        <v>-1117585732.3399997</v>
      </c>
      <c r="D59" s="109" t="s">
        <v>138</v>
      </c>
      <c r="E59" s="4"/>
      <c r="F59" s="4"/>
      <c r="G59" s="4"/>
      <c r="H59" s="4"/>
      <c r="I59" s="4"/>
      <c r="J59" s="5"/>
      <c r="K59" s="5"/>
      <c r="L59" s="2"/>
    </row>
    <row r="60" spans="1:13" x14ac:dyDescent="0.25">
      <c r="C60" s="1"/>
      <c r="D60" s="1"/>
      <c r="E60" s="1"/>
      <c r="F60" s="1"/>
      <c r="G60" s="1"/>
      <c r="H60" s="31"/>
      <c r="I60" s="31"/>
      <c r="L60" s="2"/>
    </row>
    <row r="61" spans="1:13" x14ac:dyDescent="0.25">
      <c r="B61" s="5" t="s">
        <v>123</v>
      </c>
      <c r="C61" s="100">
        <f>C16-C44</f>
        <v>-1024000</v>
      </c>
      <c r="D61" s="153">
        <f ca="1">C52-C31</f>
        <v>1116612125.4399996</v>
      </c>
      <c r="E61" s="1"/>
      <c r="F61" s="1"/>
      <c r="G61" s="1"/>
      <c r="H61" s="1"/>
      <c r="I61" s="1"/>
      <c r="L61" s="2"/>
    </row>
  </sheetData>
  <sheetProtection selectLockedCells="1"/>
  <mergeCells count="1">
    <mergeCell ref="D11:F11"/>
  </mergeCells>
  <conditionalFormatting sqref="H6:H8">
    <cfRule type="expression" dxfId="0" priority="1">
      <formula>$C$5="Other - Manual Input"</formula>
    </cfRule>
  </conditionalFormatting>
  <dataValidations count="2">
    <dataValidation allowBlank="1" showInputMessage="1" showErrorMessage="1" errorTitle="Critical Error" error="Source Bonds Tendered Units are less than Frozen Units_x000a_ " sqref="D16" xr:uid="{00000000-0002-0000-0000-000000000000}"/>
    <dataValidation type="list" allowBlank="1" showInputMessage="1" showErrorMessage="1" sqref="C5" xr:uid="{00000000-0002-0000-0000-000001000000}">
      <formula1>WHT_LIST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B12:AB166"/>
  <sheetViews>
    <sheetView showGridLines="0" zoomScale="70" zoomScaleNormal="70" workbookViewId="0">
      <selection activeCell="C30" sqref="C30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1.1425260627119245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DESTINATION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LB316A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48019</v>
      </c>
      <c r="D23" s="42"/>
      <c r="E23" s="58"/>
      <c r="F23" s="58"/>
      <c r="G23" s="58"/>
      <c r="K23" s="59">
        <v>0</v>
      </c>
      <c r="L23" s="60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3.6499999999999998E-2</v>
      </c>
      <c r="D24" s="42"/>
      <c r="E24" s="64"/>
      <c r="F24" s="64"/>
      <c r="G24" s="64"/>
      <c r="K24" s="59">
        <f>+K23+1</f>
        <v>1</v>
      </c>
      <c r="L24" s="60">
        <f ca="1">+COUPNCD(C17,C23,C25)</f>
        <v>43819</v>
      </c>
      <c r="M24" s="65">
        <f ca="1">IF(L24="--","--",IF(AND($C$27="--",K24=1),(L24-$C$26)*$C$24/365,$C$24/$C$25))</f>
        <v>1.8249999999999999E-2</v>
      </c>
      <c r="N24" s="61" t="str">
        <f ca="1">+IF(L24=$C$23, 100%, "--")</f>
        <v>--</v>
      </c>
      <c r="O24" s="65">
        <f ca="1">IFERROR(IF(K24=1,(L24-$C$27)*(Q24/100%)*$C$24/365,(L24-L23)*(Q24/100%)*$C$24/365),"--")</f>
        <v>1.83E-2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1.8249999999999999E-2</v>
      </c>
      <c r="T24" s="67">
        <f ca="1">IF(L24="--","--",1/(1+$C$31/$C$25)^($C$28*$C$25/365+K23))</f>
        <v>0.98914230453002328</v>
      </c>
      <c r="U24" s="61">
        <f ca="1">IFERROR(T24*S24,"--")</f>
        <v>1.8051847057672925E-2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60">
        <f ca="1">+IF(L24&lt;$C$23, EDATE(L24,12/$C$25), IF(L24=$C$23, "--", IF(L24="--", "--")))</f>
        <v>44002</v>
      </c>
      <c r="M25" s="65">
        <f t="shared" ref="M25:M88" ca="1" si="1">IF(L25="--","--",IF(AND($C$27="--",K25=1),(L25-$C$26)*$C$24/365,$C$24/$C$25))</f>
        <v>1.8249999999999999E-2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1.83E-2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1.8249999999999999E-2</v>
      </c>
      <c r="T25" s="67">
        <f ca="1">IF(L25="--","--",1/(1+$C$31/$C$25)^($C$28*$C$25/365+K24))</f>
        <v>0.97794483615603678</v>
      </c>
      <c r="U25" s="61">
        <f t="shared" ref="U25:U88" ca="1" si="5">IFERROR(T25*S25,"--")</f>
        <v>1.784749325984767E-2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40452</v>
      </c>
      <c r="D26" s="42"/>
      <c r="E26" s="69"/>
      <c r="F26" s="69"/>
      <c r="G26" s="69"/>
      <c r="K26" s="59">
        <f>+K25+1</f>
        <v>3</v>
      </c>
      <c r="L26" s="60">
        <f t="shared" ref="L26:L89" ca="1" si="6">+IF(L25&lt;$C$23, EDATE(L25,12/$C$25), IF(L25=$C$23, "--", IF(L25="--", "--")))</f>
        <v>44185</v>
      </c>
      <c r="M26" s="65">
        <f t="shared" ca="1" si="1"/>
        <v>1.8249999999999999E-2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1.83E-2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1.8249999999999999E-2</v>
      </c>
      <c r="T26" s="67">
        <f t="shared" ref="T26:T89" ca="1" si="9">IF(L26="--","--",1/(1+$C$31/$C$25)^($C$28*$C$25/365+K25))</f>
        <v>0.96687412739733725</v>
      </c>
      <c r="U26" s="61">
        <f t="shared" ca="1" si="5"/>
        <v>1.7645452825001403E-2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43636</v>
      </c>
      <c r="E27" s="69"/>
      <c r="F27" s="69"/>
      <c r="G27" s="69"/>
      <c r="K27" s="59">
        <f>+K26+1</f>
        <v>4</v>
      </c>
      <c r="L27" s="60">
        <f t="shared" ca="1" si="6"/>
        <v>44367</v>
      </c>
      <c r="M27" s="65">
        <f t="shared" ca="1" si="1"/>
        <v>1.8249999999999999E-2</v>
      </c>
      <c r="N27" s="61" t="str">
        <f t="shared" ca="1" si="2"/>
        <v>--</v>
      </c>
      <c r="O27" s="65">
        <f t="shared" ca="1" si="7"/>
        <v>1.8200000000000001E-2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1.8249999999999999E-2</v>
      </c>
      <c r="T27" s="67">
        <f t="shared" ca="1" si="9"/>
        <v>0.95592874328670452</v>
      </c>
      <c r="U27" s="61">
        <f t="shared" ca="1" si="5"/>
        <v>1.7445699564982358E-2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175</v>
      </c>
      <c r="D28" s="54"/>
      <c r="E28" s="69"/>
      <c r="F28" s="69"/>
      <c r="G28" s="69"/>
      <c r="K28" s="59">
        <f t="shared" ref="K28:K91" si="10">+K27+1</f>
        <v>5</v>
      </c>
      <c r="L28" s="60">
        <f t="shared" ca="1" si="6"/>
        <v>44550</v>
      </c>
      <c r="M28" s="65">
        <f t="shared" ca="1" si="1"/>
        <v>1.8249999999999999E-2</v>
      </c>
      <c r="N28" s="61" t="str">
        <f t="shared" ca="1" si="2"/>
        <v>--</v>
      </c>
      <c r="O28" s="65">
        <f t="shared" ca="1" si="7"/>
        <v>1.83E-2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1.8249999999999999E-2</v>
      </c>
      <c r="T28" s="67">
        <f t="shared" ca="1" si="9"/>
        <v>0.94510726510129495</v>
      </c>
      <c r="U28" s="61">
        <f t="shared" ca="1" si="5"/>
        <v>1.724820758809863E-2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8</v>
      </c>
      <c r="D29" s="54"/>
      <c r="E29" s="71"/>
      <c r="F29" s="71"/>
      <c r="G29" s="71"/>
      <c r="K29" s="59">
        <f t="shared" si="10"/>
        <v>6</v>
      </c>
      <c r="L29" s="60">
        <f t="shared" ca="1" si="6"/>
        <v>44732</v>
      </c>
      <c r="M29" s="65">
        <f t="shared" ca="1" si="1"/>
        <v>1.8249999999999999E-2</v>
      </c>
      <c r="N29" s="61" t="str">
        <f t="shared" ca="1" si="2"/>
        <v>--</v>
      </c>
      <c r="O29" s="65">
        <f t="shared" ca="1" si="7"/>
        <v>1.8200000000000001E-2</v>
      </c>
      <c r="P29" s="61">
        <f t="shared" ca="1" si="0"/>
        <v>0</v>
      </c>
      <c r="Q29" s="61">
        <f t="shared" ca="1" si="3"/>
        <v>1</v>
      </c>
      <c r="R29" s="61">
        <f t="shared" ca="1" si="8"/>
        <v>1</v>
      </c>
      <c r="S29" s="66">
        <f t="shared" ca="1" si="4"/>
        <v>1.8249999999999999E-2</v>
      </c>
      <c r="T29" s="67">
        <f t="shared" ca="1" si="9"/>
        <v>0.93440829017874816</v>
      </c>
      <c r="U29" s="61">
        <f t="shared" ca="1" si="5"/>
        <v>1.7052951295762151E-2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8.0000000000000004E-4</v>
      </c>
      <c r="E30" s="73"/>
      <c r="F30" s="73"/>
      <c r="G30" s="73"/>
      <c r="K30" s="59">
        <f t="shared" si="10"/>
        <v>7</v>
      </c>
      <c r="L30" s="60">
        <f t="shared" ca="1" si="6"/>
        <v>44915</v>
      </c>
      <c r="M30" s="65">
        <f t="shared" ca="1" si="1"/>
        <v>1.8249999999999999E-2</v>
      </c>
      <c r="N30" s="61" t="str">
        <f t="shared" ca="1" si="2"/>
        <v>--</v>
      </c>
      <c r="O30" s="65">
        <f t="shared" ca="1" si="7"/>
        <v>1.83E-2</v>
      </c>
      <c r="P30" s="61">
        <f t="shared" ca="1" si="0"/>
        <v>0</v>
      </c>
      <c r="Q30" s="61">
        <f t="shared" ca="1" si="3"/>
        <v>1</v>
      </c>
      <c r="R30" s="61">
        <f t="shared" ca="1" si="8"/>
        <v>1</v>
      </c>
      <c r="S30" s="66">
        <f t="shared" ca="1" si="4"/>
        <v>1.8249999999999999E-2</v>
      </c>
      <c r="T30" s="67">
        <f t="shared" ca="1" si="9"/>
        <v>0.92383043173537815</v>
      </c>
      <c r="U30" s="61">
        <f t="shared" ca="1" si="5"/>
        <v>1.6859905379170651E-2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>
        <f ca="1">IF(C21="SOURCE", HLOOKUP(C22, Source_Bonds, 7, FALSE), IF(C21="DESTINATION", HLOOKUP(C22,Desti_Bonds,6,FALSE),  C21) )</f>
        <v>2.29E-2</v>
      </c>
      <c r="D31" s="42" t="s">
        <v>195</v>
      </c>
      <c r="E31" s="73"/>
      <c r="G31" s="69"/>
      <c r="K31" s="59">
        <f t="shared" si="10"/>
        <v>8</v>
      </c>
      <c r="L31" s="60">
        <f t="shared" ca="1" si="6"/>
        <v>45097</v>
      </c>
      <c r="M31" s="65">
        <f t="shared" ca="1" si="1"/>
        <v>1.8249999999999999E-2</v>
      </c>
      <c r="N31" s="61" t="str">
        <f t="shared" ca="1" si="2"/>
        <v>--</v>
      </c>
      <c r="O31" s="65">
        <f t="shared" ca="1" si="7"/>
        <v>1.8200000000000001E-2</v>
      </c>
      <c r="P31" s="61">
        <f t="shared" ca="1" si="0"/>
        <v>0</v>
      </c>
      <c r="Q31" s="61">
        <f t="shared" ca="1" si="3"/>
        <v>1</v>
      </c>
      <c r="R31" s="61">
        <f t="shared" ca="1" si="8"/>
        <v>1</v>
      </c>
      <c r="S31" s="66">
        <f t="shared" ca="1" si="4"/>
        <v>1.8249999999999999E-2</v>
      </c>
      <c r="T31" s="67">
        <f t="shared" ca="1" si="9"/>
        <v>0.91337231868641866</v>
      </c>
      <c r="U31" s="61">
        <f t="shared" ca="1" si="5"/>
        <v>1.6669044816027139E-2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60">
        <f t="shared" ca="1" si="6"/>
        <v>45280</v>
      </c>
      <c r="M32" s="65">
        <f t="shared" ca="1" si="1"/>
        <v>1.8249999999999999E-2</v>
      </c>
      <c r="N32" s="61" t="str">
        <f t="shared" ca="1" si="2"/>
        <v>--</v>
      </c>
      <c r="O32" s="65">
        <f t="shared" ca="1" si="7"/>
        <v>1.83E-2</v>
      </c>
      <c r="P32" s="61">
        <f t="shared" ca="1" si="0"/>
        <v>0</v>
      </c>
      <c r="Q32" s="61">
        <f t="shared" ca="1" si="3"/>
        <v>1</v>
      </c>
      <c r="R32" s="61">
        <f t="shared" ca="1" si="8"/>
        <v>1</v>
      </c>
      <c r="S32" s="66">
        <f t="shared" ca="1" si="4"/>
        <v>1.8249999999999999E-2</v>
      </c>
      <c r="T32" s="67">
        <f t="shared" ca="1" si="9"/>
        <v>0.9030325954683065</v>
      </c>
      <c r="U32" s="61">
        <f t="shared" ca="1" si="5"/>
        <v>1.6480344867296593E-2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1.1417260600000001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60">
        <f t="shared" ca="1" si="6"/>
        <v>45463</v>
      </c>
      <c r="M33" s="65">
        <f t="shared" ca="1" si="1"/>
        <v>1.8249999999999999E-2</v>
      </c>
      <c r="N33" s="61" t="str">
        <f t="shared" ca="1" si="2"/>
        <v>--</v>
      </c>
      <c r="O33" s="65">
        <f t="shared" ca="1" si="7"/>
        <v>1.83E-2</v>
      </c>
      <c r="P33" s="61">
        <f t="shared" ca="1" si="0"/>
        <v>0</v>
      </c>
      <c r="Q33" s="61">
        <f t="shared" ca="1" si="3"/>
        <v>1</v>
      </c>
      <c r="R33" s="61">
        <f t="shared" ca="1" si="8"/>
        <v>1</v>
      </c>
      <c r="S33" s="66">
        <f t="shared" ca="1" si="4"/>
        <v>1.8249999999999999E-2</v>
      </c>
      <c r="T33" s="67">
        <f t="shared" ca="1" si="9"/>
        <v>0.89280992186297559</v>
      </c>
      <c r="U33" s="61">
        <f t="shared" ca="1" si="5"/>
        <v>1.6293781073999303E-2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1.14252606</v>
      </c>
      <c r="D34" s="54"/>
      <c r="E34" s="42"/>
      <c r="F34" s="73"/>
      <c r="G34" s="77"/>
      <c r="K34" s="59">
        <f t="shared" si="10"/>
        <v>11</v>
      </c>
      <c r="L34" s="60">
        <f t="shared" ca="1" si="6"/>
        <v>45646</v>
      </c>
      <c r="M34" s="65">
        <f t="shared" ca="1" si="1"/>
        <v>1.8249999999999999E-2</v>
      </c>
      <c r="N34" s="61" t="str">
        <f t="shared" ca="1" si="2"/>
        <v>--</v>
      </c>
      <c r="O34" s="65">
        <f t="shared" ca="1" si="7"/>
        <v>1.83E-2</v>
      </c>
      <c r="P34" s="61">
        <f t="shared" ca="1" si="0"/>
        <v>0</v>
      </c>
      <c r="Q34" s="61">
        <f t="shared" ca="1" si="3"/>
        <v>1</v>
      </c>
      <c r="R34" s="61">
        <f t="shared" ca="1" si="8"/>
        <v>1</v>
      </c>
      <c r="S34" s="66">
        <f t="shared" ca="1" si="4"/>
        <v>1.8249999999999999E-2</v>
      </c>
      <c r="T34" s="67">
        <f t="shared" ca="1" si="9"/>
        <v>0.88270297282413934</v>
      </c>
      <c r="U34" s="61">
        <f t="shared" ca="1" si="5"/>
        <v>1.6109329254040541E-2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60">
        <f t="shared" ca="1" si="6"/>
        <v>45828</v>
      </c>
      <c r="M35" s="65">
        <f t="shared" ca="1" si="1"/>
        <v>1.8249999999999999E-2</v>
      </c>
      <c r="N35" s="61" t="str">
        <f t="shared" ca="1" si="2"/>
        <v>--</v>
      </c>
      <c r="O35" s="65">
        <f t="shared" ca="1" si="7"/>
        <v>1.8200000000000001E-2</v>
      </c>
      <c r="P35" s="61">
        <f t="shared" ca="1" si="0"/>
        <v>0</v>
      </c>
      <c r="Q35" s="61">
        <f t="shared" ca="1" si="3"/>
        <v>1</v>
      </c>
      <c r="R35" s="61">
        <f t="shared" ca="1" si="8"/>
        <v>1</v>
      </c>
      <c r="S35" s="66">
        <f t="shared" ca="1" si="4"/>
        <v>1.8249999999999999E-2</v>
      </c>
      <c r="T35" s="67">
        <f t="shared" ca="1" si="9"/>
        <v>0.87271043830554085</v>
      </c>
      <c r="U35" s="61">
        <f t="shared" ca="1" si="5"/>
        <v>1.5926965499076118E-2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60">
        <f t="shared" ca="1" si="6"/>
        <v>46011</v>
      </c>
      <c r="M36" s="65">
        <f t="shared" ca="1" si="1"/>
        <v>1.8249999999999999E-2</v>
      </c>
      <c r="N36" s="61" t="str">
        <f t="shared" ca="1" si="2"/>
        <v>--</v>
      </c>
      <c r="O36" s="65">
        <f t="shared" ca="1" si="7"/>
        <v>1.83E-2</v>
      </c>
      <c r="P36" s="61">
        <f t="shared" ca="1" si="0"/>
        <v>0</v>
      </c>
      <c r="Q36" s="61">
        <f t="shared" ca="1" si="3"/>
        <v>1</v>
      </c>
      <c r="R36" s="61">
        <f t="shared" ca="1" si="8"/>
        <v>1</v>
      </c>
      <c r="S36" s="66">
        <f t="shared" ca="1" si="4"/>
        <v>1.8249999999999999E-2</v>
      </c>
      <c r="T36" s="67">
        <f t="shared" ca="1" si="9"/>
        <v>0.86283102309114723</v>
      </c>
      <c r="U36" s="61">
        <f t="shared" ca="1" si="5"/>
        <v>1.5746666171413435E-2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60">
        <f t="shared" ca="1" si="6"/>
        <v>46193</v>
      </c>
      <c r="M37" s="65">
        <f t="shared" ca="1" si="1"/>
        <v>1.8249999999999999E-2</v>
      </c>
      <c r="N37" s="61" t="str">
        <f t="shared" ca="1" si="2"/>
        <v>--</v>
      </c>
      <c r="O37" s="65">
        <f t="shared" ca="1" si="7"/>
        <v>1.8200000000000001E-2</v>
      </c>
      <c r="P37" s="61">
        <f t="shared" ca="1" si="0"/>
        <v>0</v>
      </c>
      <c r="Q37" s="61">
        <f t="shared" ca="1" si="3"/>
        <v>1</v>
      </c>
      <c r="R37" s="61">
        <f t="shared" ca="1" si="8"/>
        <v>1</v>
      </c>
      <c r="S37" s="66">
        <f t="shared" ca="1" si="4"/>
        <v>1.8249999999999999E-2</v>
      </c>
      <c r="T37" s="67">
        <f t="shared" ca="1" si="9"/>
        <v>0.85306344662726508</v>
      </c>
      <c r="U37" s="61">
        <f t="shared" ca="1" si="5"/>
        <v>1.5568407900947587E-2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60">
        <f t="shared" ca="1" si="6"/>
        <v>46376</v>
      </c>
      <c r="M38" s="65">
        <f t="shared" ca="1" si="1"/>
        <v>1.8249999999999999E-2</v>
      </c>
      <c r="N38" s="61" t="str">
        <f t="shared" ca="1" si="2"/>
        <v>--</v>
      </c>
      <c r="O38" s="65">
        <f t="shared" ca="1" si="7"/>
        <v>1.83E-2</v>
      </c>
      <c r="P38" s="61">
        <f t="shared" ca="1" si="0"/>
        <v>0</v>
      </c>
      <c r="Q38" s="61">
        <f t="shared" ca="1" si="3"/>
        <v>1</v>
      </c>
      <c r="R38" s="61">
        <f t="shared" ca="1" si="8"/>
        <v>1</v>
      </c>
      <c r="S38" s="66">
        <f t="shared" ca="1" si="4"/>
        <v>1.8249999999999999E-2</v>
      </c>
      <c r="T38" s="67">
        <f t="shared" ca="1" si="9"/>
        <v>0.84340644285655753</v>
      </c>
      <c r="U38" s="61">
        <f t="shared" ca="1" si="5"/>
        <v>1.5392167582132174E-2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60">
        <f t="shared" ca="1" si="6"/>
        <v>46558</v>
      </c>
      <c r="M39" s="65">
        <f t="shared" ca="1" si="1"/>
        <v>1.8249999999999999E-2</v>
      </c>
      <c r="N39" s="61" t="str">
        <f t="shared" ca="1" si="2"/>
        <v>--</v>
      </c>
      <c r="O39" s="65">
        <f t="shared" ca="1" si="7"/>
        <v>1.8200000000000001E-2</v>
      </c>
      <c r="P39" s="61">
        <f t="shared" ca="1" si="0"/>
        <v>0</v>
      </c>
      <c r="Q39" s="61">
        <f t="shared" ca="1" si="3"/>
        <v>1</v>
      </c>
      <c r="R39" s="61">
        <f t="shared" ca="1" si="8"/>
        <v>1</v>
      </c>
      <c r="S39" s="66">
        <f t="shared" ca="1" si="4"/>
        <v>1.8249999999999999E-2</v>
      </c>
      <c r="T39" s="67">
        <f t="shared" ca="1" si="9"/>
        <v>0.83385876005393988</v>
      </c>
      <c r="U39" s="61">
        <f t="shared" ca="1" si="5"/>
        <v>1.5217922370984401E-2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60">
        <f t="shared" ca="1" si="6"/>
        <v>46741</v>
      </c>
      <c r="M40" s="65">
        <f t="shared" ca="1" si="1"/>
        <v>1.8249999999999999E-2</v>
      </c>
      <c r="N40" s="61" t="str">
        <f t="shared" ca="1" si="2"/>
        <v>--</v>
      </c>
      <c r="O40" s="65">
        <f t="shared" ca="1" si="7"/>
        <v>1.83E-2</v>
      </c>
      <c r="P40" s="61">
        <f t="shared" ca="1" si="0"/>
        <v>0</v>
      </c>
      <c r="Q40" s="61">
        <f t="shared" ca="1" si="3"/>
        <v>1</v>
      </c>
      <c r="R40" s="61">
        <f t="shared" ca="1" si="8"/>
        <v>1</v>
      </c>
      <c r="S40" s="66">
        <f t="shared" ca="1" si="4"/>
        <v>1.8249999999999999E-2</v>
      </c>
      <c r="T40" s="67">
        <f t="shared" ca="1" si="9"/>
        <v>0.82441916066433329</v>
      </c>
      <c r="U40" s="61">
        <f t="shared" ca="1" si="5"/>
        <v>1.5045649682124082E-2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60">
        <f t="shared" ca="1" si="6"/>
        <v>46924</v>
      </c>
      <c r="M41" s="65">
        <f t="shared" ca="1" si="1"/>
        <v>1.8249999999999999E-2</v>
      </c>
      <c r="N41" s="61" t="str">
        <f t="shared" ca="1" si="2"/>
        <v>--</v>
      </c>
      <c r="O41" s="65">
        <f t="shared" ca="1" si="7"/>
        <v>1.83E-2</v>
      </c>
      <c r="P41" s="61">
        <f t="shared" ca="1" si="0"/>
        <v>0</v>
      </c>
      <c r="Q41" s="61">
        <f t="shared" ca="1" si="3"/>
        <v>1</v>
      </c>
      <c r="R41" s="61">
        <f t="shared" ca="1" si="8"/>
        <v>1</v>
      </c>
      <c r="S41" s="66">
        <f t="shared" ca="1" si="4"/>
        <v>1.8249999999999999E-2</v>
      </c>
      <c r="T41" s="67">
        <f t="shared" ca="1" si="9"/>
        <v>0.8150864211422546</v>
      </c>
      <c r="U41" s="61">
        <f t="shared" ca="1" si="5"/>
        <v>1.4875327185846145E-2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60">
        <f t="shared" ca="1" si="6"/>
        <v>47107</v>
      </c>
      <c r="M42" s="65">
        <f t="shared" ca="1" si="1"/>
        <v>1.8249999999999999E-2</v>
      </c>
      <c r="N42" s="61" t="str">
        <f t="shared" ca="1" si="2"/>
        <v>--</v>
      </c>
      <c r="O42" s="65">
        <f t="shared" ca="1" si="7"/>
        <v>1.83E-2</v>
      </c>
      <c r="P42" s="61">
        <f t="shared" ca="1" si="0"/>
        <v>0</v>
      </c>
      <c r="Q42" s="61">
        <f t="shared" ca="1" si="3"/>
        <v>1</v>
      </c>
      <c r="R42" s="61">
        <f t="shared" ca="1" si="8"/>
        <v>1</v>
      </c>
      <c r="S42" s="66">
        <f t="shared" ca="1" si="4"/>
        <v>1.8249999999999999E-2</v>
      </c>
      <c r="T42" s="67">
        <f t="shared" ca="1" si="9"/>
        <v>0.80585933179322211</v>
      </c>
      <c r="U42" s="61">
        <f t="shared" ca="1" si="5"/>
        <v>1.4706932805226303E-2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60">
        <f t="shared" ca="1" si="6"/>
        <v>47289</v>
      </c>
      <c r="M43" s="65">
        <f t="shared" ca="1" si="1"/>
        <v>1.8249999999999999E-2</v>
      </c>
      <c r="N43" s="61" t="str">
        <f t="shared" ca="1" si="2"/>
        <v>--</v>
      </c>
      <c r="O43" s="65">
        <f t="shared" ca="1" si="7"/>
        <v>1.8200000000000001E-2</v>
      </c>
      <c r="P43" s="61">
        <f t="shared" ca="1" si="0"/>
        <v>0</v>
      </c>
      <c r="Q43" s="61">
        <f t="shared" ca="1" si="3"/>
        <v>1</v>
      </c>
      <c r="R43" s="61">
        <f t="shared" ca="1" si="8"/>
        <v>1</v>
      </c>
      <c r="S43" s="66">
        <f t="shared" ca="1" si="4"/>
        <v>1.8249999999999999E-2</v>
      </c>
      <c r="T43" s="67">
        <f t="shared" ca="1" si="9"/>
        <v>0.79673669661695801</v>
      </c>
      <c r="U43" s="61">
        <f t="shared" ca="1" si="5"/>
        <v>1.4540444713259482E-2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60">
        <f t="shared" ca="1" si="6"/>
        <v>47472</v>
      </c>
      <c r="M44" s="65">
        <f t="shared" ca="1" si="1"/>
        <v>1.8249999999999999E-2</v>
      </c>
      <c r="N44" s="61" t="str">
        <f t="shared" ca="1" si="2"/>
        <v>--</v>
      </c>
      <c r="O44" s="65">
        <f t="shared" ca="1" si="7"/>
        <v>1.83E-2</v>
      </c>
      <c r="P44" s="61">
        <f t="shared" ca="1" si="0"/>
        <v>0</v>
      </c>
      <c r="Q44" s="61">
        <f t="shared" ca="1" si="3"/>
        <v>1</v>
      </c>
      <c r="R44" s="61">
        <f t="shared" ca="1" si="8"/>
        <v>1</v>
      </c>
      <c r="S44" s="66">
        <f t="shared" ca="1" si="4"/>
        <v>1.8249999999999999E-2</v>
      </c>
      <c r="T44" s="67">
        <f t="shared" ca="1" si="9"/>
        <v>0.78771733315236347</v>
      </c>
      <c r="U44" s="61">
        <f t="shared" ca="1" si="5"/>
        <v>1.4375841330030633E-2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60">
        <f t="shared" ca="1" si="6"/>
        <v>47654</v>
      </c>
      <c r="M45" s="65">
        <f t="shared" ca="1" si="1"/>
        <v>1.8249999999999999E-2</v>
      </c>
      <c r="N45" s="61" t="str">
        <f t="shared" ca="1" si="2"/>
        <v>--</v>
      </c>
      <c r="O45" s="65">
        <f t="shared" ca="1" si="7"/>
        <v>1.8200000000000001E-2</v>
      </c>
      <c r="P45" s="61">
        <f t="shared" ca="1" si="0"/>
        <v>0</v>
      </c>
      <c r="Q45" s="61">
        <f t="shared" ca="1" si="3"/>
        <v>1</v>
      </c>
      <c r="R45" s="61">
        <f t="shared" ca="1" si="8"/>
        <v>1</v>
      </c>
      <c r="S45" s="66">
        <f t="shared" ca="1" si="4"/>
        <v>1.8249999999999999E-2</v>
      </c>
      <c r="T45" s="67">
        <f t="shared" ca="1" si="9"/>
        <v>0.77880007232425086</v>
      </c>
      <c r="U45" s="61">
        <f t="shared" ca="1" si="5"/>
        <v>1.4213101319917577E-2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60">
        <f t="shared" ca="1" si="6"/>
        <v>47837</v>
      </c>
      <c r="M46" s="65">
        <f t="shared" ca="1" si="1"/>
        <v>1.8249999999999999E-2</v>
      </c>
      <c r="N46" s="61" t="str">
        <f t="shared" ca="1" si="2"/>
        <v>--</v>
      </c>
      <c r="O46" s="65">
        <f t="shared" ca="1" si="7"/>
        <v>1.83E-2</v>
      </c>
      <c r="P46" s="61">
        <f t="shared" ca="1" si="0"/>
        <v>0</v>
      </c>
      <c r="Q46" s="61">
        <f t="shared" ca="1" si="3"/>
        <v>1</v>
      </c>
      <c r="R46" s="61">
        <f t="shared" ca="1" si="8"/>
        <v>1</v>
      </c>
      <c r="S46" s="66">
        <f t="shared" ca="1" si="4"/>
        <v>1.8249999999999999E-2</v>
      </c>
      <c r="T46" s="67">
        <f t="shared" ca="1" si="9"/>
        <v>0.76998375829180976</v>
      </c>
      <c r="U46" s="61">
        <f t="shared" ca="1" si="5"/>
        <v>1.4052203588825527E-2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60">
        <f t="shared" ca="1" si="6"/>
        <v>48019</v>
      </c>
      <c r="M47" s="65">
        <f t="shared" ca="1" si="1"/>
        <v>1.8249999999999999E-2</v>
      </c>
      <c r="N47" s="61">
        <f t="shared" ca="1" si="2"/>
        <v>1</v>
      </c>
      <c r="O47" s="65">
        <f t="shared" ca="1" si="7"/>
        <v>1.8200000000000001E-2</v>
      </c>
      <c r="P47" s="61">
        <f t="shared" ca="1" si="0"/>
        <v>0</v>
      </c>
      <c r="Q47" s="61">
        <f t="shared" ca="1" si="3"/>
        <v>1</v>
      </c>
      <c r="R47" s="61">
        <f t="shared" ca="1" si="8"/>
        <v>1</v>
      </c>
      <c r="S47" s="66">
        <f t="shared" ca="1" si="4"/>
        <v>1.0182500000000001</v>
      </c>
      <c r="T47" s="67">
        <f t="shared" ca="1" si="9"/>
        <v>0.76126724829878856</v>
      </c>
      <c r="U47" s="61">
        <f t="shared" ca="1" si="5"/>
        <v>0.77516037558024153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60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60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60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60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60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60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60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60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60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60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60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60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60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60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60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60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60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60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60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60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60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60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60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60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60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60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60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60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60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60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60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60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60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60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60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60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60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60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60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60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60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60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60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60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60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60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60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60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60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60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60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60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60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60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60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60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60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60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60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60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60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60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60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60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60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60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60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60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60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60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60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60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60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60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60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60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60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60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60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60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60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60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60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60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60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60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60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60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 r:id="rId1"/>
  <headerFooter>
    <oddFooter>&amp;LPUBLIC</oddFooter>
    <evenFooter>&amp;LPUBLIC</evenFooter>
    <firstFooter>&amp;LPUBLIC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92D05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1.0670723582773687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DESTINATION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LB28DA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47104</v>
      </c>
      <c r="D23" s="42"/>
      <c r="E23" s="58"/>
      <c r="F23" s="58"/>
      <c r="G23" s="58"/>
      <c r="K23" s="59">
        <v>0</v>
      </c>
      <c r="L23" s="60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2.8750000000000001E-2</v>
      </c>
      <c r="D24" s="42"/>
      <c r="E24" s="64"/>
      <c r="F24" s="64"/>
      <c r="G24" s="64"/>
      <c r="K24" s="59">
        <f>+K23+1</f>
        <v>1</v>
      </c>
      <c r="L24" s="60">
        <f ca="1">+COUPNCD(C17,C23,C25)</f>
        <v>43816</v>
      </c>
      <c r="M24" s="65">
        <f ca="1">IF(L24="--","--",IF(AND($C$27="--",K24=1),(L24-$C$26)*$C$24/365,$C$24/$C$25))</f>
        <v>1.4375000000000001E-2</v>
      </c>
      <c r="N24" s="61" t="str">
        <f ca="1">+IF(L24=$C$23, 100%, "--")</f>
        <v>--</v>
      </c>
      <c r="O24" s="65">
        <f ca="1">IFERROR(IF(K24=1,(L24-$C$27)*(Q24/100%)*$C$24/365,(L24-L23)*(Q24/100%)*$C$24/365),"--")</f>
        <v>1.4414383561643837E-2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1.4375000000000001E-2</v>
      </c>
      <c r="T24" s="67">
        <f ca="1">IF(L24="--","--",1/(1+$C$31/$C$25)^($C$28*$C$25/365+K23))</f>
        <v>0.99020399866799891</v>
      </c>
      <c r="U24" s="61">
        <f ca="1">IFERROR(T24*S24,"--")</f>
        <v>1.4234182480852484E-2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60">
        <f ca="1">+IF(L24&lt;$C$23, EDATE(L24,12/$C$25), IF(L24=$C$23, "--", IF(L24="--", "--")))</f>
        <v>43999</v>
      </c>
      <c r="M25" s="65">
        <f t="shared" ref="M25:M88" ca="1" si="1">IF(L25="--","--",IF(AND($C$27="--",K25=1),(L25-$C$26)*$C$24/365,$C$24/$C$25))</f>
        <v>1.4375000000000001E-2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1.4414383561643837E-2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1.4375000000000001E-2</v>
      </c>
      <c r="T25" s="67">
        <f ca="1">IF(L25="--","--",1/(1+$C$31/$C$25)^($C$28*$C$25/365+K24))</f>
        <v>0.97991489229886108</v>
      </c>
      <c r="U25" s="61">
        <f t="shared" ref="U25:U88" ca="1" si="5">IFERROR(T25*S25,"--")</f>
        <v>1.4086276576796128E-2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43292</v>
      </c>
      <c r="D26" s="42"/>
      <c r="E26" s="69"/>
      <c r="F26" s="69"/>
      <c r="G26" s="69"/>
      <c r="K26" s="59">
        <f>+K25+1</f>
        <v>3</v>
      </c>
      <c r="L26" s="60">
        <f t="shared" ref="L26:L89" ca="1" si="6">+IF(L25&lt;$C$23, EDATE(L25,12/$C$25), IF(L25=$C$23, "--", IF(L25="--", "--")))</f>
        <v>44182</v>
      </c>
      <c r="M26" s="65">
        <f t="shared" ca="1" si="1"/>
        <v>1.4375000000000001E-2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1.4414383561643837E-2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1.4375000000000001E-2</v>
      </c>
      <c r="T26" s="67">
        <f t="shared" ref="T26:T89" ca="1" si="9">IF(L26="--","--",1/(1+$C$31/$C$25)^($C$28*$C$25/365+K25))</f>
        <v>0.96973269895978331</v>
      </c>
      <c r="U26" s="61">
        <f t="shared" ca="1" si="5"/>
        <v>1.3939907547546886E-2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43633</v>
      </c>
      <c r="E27" s="69"/>
      <c r="F27" s="69"/>
      <c r="G27" s="69"/>
      <c r="K27" s="59">
        <f>+K26+1</f>
        <v>4</v>
      </c>
      <c r="L27" s="60">
        <f t="shared" ca="1" si="6"/>
        <v>44364</v>
      </c>
      <c r="M27" s="65">
        <f t="shared" ca="1" si="1"/>
        <v>1.4375000000000001E-2</v>
      </c>
      <c r="N27" s="61" t="str">
        <f t="shared" ca="1" si="2"/>
        <v>--</v>
      </c>
      <c r="O27" s="65">
        <f t="shared" ca="1" si="7"/>
        <v>1.4335616438356165E-2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1.4375000000000001E-2</v>
      </c>
      <c r="T27" s="67">
        <f t="shared" ca="1" si="9"/>
        <v>0.95965630772863275</v>
      </c>
      <c r="U27" s="61">
        <f t="shared" ca="1" si="5"/>
        <v>1.3795059423599097E-2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172</v>
      </c>
      <c r="D28" s="54"/>
      <c r="E28" s="69"/>
      <c r="F28" s="69"/>
      <c r="G28" s="69"/>
      <c r="K28" s="59">
        <f t="shared" ref="K28:K91" si="10">+K27+1</f>
        <v>5</v>
      </c>
      <c r="L28" s="60">
        <f t="shared" ca="1" si="6"/>
        <v>44547</v>
      </c>
      <c r="M28" s="65">
        <f t="shared" ca="1" si="1"/>
        <v>1.4375000000000001E-2</v>
      </c>
      <c r="N28" s="61" t="str">
        <f t="shared" ca="1" si="2"/>
        <v>--</v>
      </c>
      <c r="O28" s="65">
        <f t="shared" ca="1" si="7"/>
        <v>1.4414383561643837E-2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1.4375000000000001E-2</v>
      </c>
      <c r="T28" s="67">
        <f t="shared" ca="1" si="9"/>
        <v>0.94968461922675185</v>
      </c>
      <c r="U28" s="61">
        <f t="shared" ca="1" si="5"/>
        <v>1.3651716401384559E-2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11</v>
      </c>
      <c r="D29" s="54"/>
      <c r="E29" s="71"/>
      <c r="F29" s="71"/>
      <c r="G29" s="71"/>
      <c r="K29" s="59">
        <f t="shared" si="10"/>
        <v>6</v>
      </c>
      <c r="L29" s="60">
        <f t="shared" ca="1" si="6"/>
        <v>44729</v>
      </c>
      <c r="M29" s="65">
        <f t="shared" ca="1" si="1"/>
        <v>1.4375000000000001E-2</v>
      </c>
      <c r="N29" s="61" t="str">
        <f t="shared" ca="1" si="2"/>
        <v>--</v>
      </c>
      <c r="O29" s="65">
        <f t="shared" ca="1" si="7"/>
        <v>1.4335616438356165E-2</v>
      </c>
      <c r="P29" s="61">
        <f t="shared" ca="1" si="0"/>
        <v>0</v>
      </c>
      <c r="Q29" s="61">
        <f t="shared" ca="1" si="3"/>
        <v>1</v>
      </c>
      <c r="R29" s="61">
        <f t="shared" ca="1" si="8"/>
        <v>1</v>
      </c>
      <c r="S29" s="66">
        <f t="shared" ca="1" si="4"/>
        <v>1.4375000000000001E-2</v>
      </c>
      <c r="T29" s="67">
        <f t="shared" ca="1" si="9"/>
        <v>0.93981654549901217</v>
      </c>
      <c r="U29" s="61">
        <f t="shared" ca="1" si="5"/>
        <v>1.3509862841548301E-2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8.6644000000000001E-4</v>
      </c>
      <c r="E30" s="73"/>
      <c r="F30" s="73"/>
      <c r="G30" s="73"/>
      <c r="K30" s="59">
        <f t="shared" si="10"/>
        <v>7</v>
      </c>
      <c r="L30" s="60">
        <f t="shared" ca="1" si="6"/>
        <v>44912</v>
      </c>
      <c r="M30" s="65">
        <f t="shared" ca="1" si="1"/>
        <v>1.4375000000000001E-2</v>
      </c>
      <c r="N30" s="61" t="str">
        <f t="shared" ca="1" si="2"/>
        <v>--</v>
      </c>
      <c r="O30" s="65">
        <f t="shared" ca="1" si="7"/>
        <v>1.4414383561643837E-2</v>
      </c>
      <c r="P30" s="61">
        <f t="shared" ca="1" si="0"/>
        <v>0</v>
      </c>
      <c r="Q30" s="61">
        <f t="shared" ca="1" si="3"/>
        <v>1</v>
      </c>
      <c r="R30" s="61">
        <f t="shared" ca="1" si="8"/>
        <v>1</v>
      </c>
      <c r="S30" s="66">
        <f t="shared" ca="1" si="4"/>
        <v>1.4375000000000001E-2</v>
      </c>
      <c r="T30" s="67">
        <f t="shared" ca="1" si="9"/>
        <v>0.93005100989511369</v>
      </c>
      <c r="U30" s="61">
        <f t="shared" ca="1" si="5"/>
        <v>1.3369483267242259E-2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>
        <f ca="1">IF(C21="SOURCE", HLOOKUP(C22, Source_Bonds, 7, FALSE), IF(C21="DESTINATION", HLOOKUP(C22,Desti_Bonds,6,FALSE),  C21) )</f>
        <v>2.1000000000000001E-2</v>
      </c>
      <c r="D31" s="42" t="s">
        <v>195</v>
      </c>
      <c r="E31" s="73"/>
      <c r="G31" s="69"/>
      <c r="K31" s="59">
        <f t="shared" si="10"/>
        <v>8</v>
      </c>
      <c r="L31" s="60">
        <f t="shared" ca="1" si="6"/>
        <v>45094</v>
      </c>
      <c r="M31" s="65">
        <f t="shared" ca="1" si="1"/>
        <v>1.4375000000000001E-2</v>
      </c>
      <c r="N31" s="61" t="str">
        <f t="shared" ca="1" si="2"/>
        <v>--</v>
      </c>
      <c r="O31" s="65">
        <f t="shared" ca="1" si="7"/>
        <v>1.4335616438356165E-2</v>
      </c>
      <c r="P31" s="61">
        <f t="shared" ca="1" si="0"/>
        <v>0</v>
      </c>
      <c r="Q31" s="61">
        <f t="shared" ca="1" si="3"/>
        <v>1</v>
      </c>
      <c r="R31" s="61">
        <f t="shared" ca="1" si="8"/>
        <v>1</v>
      </c>
      <c r="S31" s="66">
        <f t="shared" ca="1" si="4"/>
        <v>1.4375000000000001E-2</v>
      </c>
      <c r="T31" s="67">
        <f t="shared" ca="1" si="9"/>
        <v>0.92038694695211654</v>
      </c>
      <c r="U31" s="61">
        <f t="shared" ca="1" si="5"/>
        <v>1.3230562362436676E-2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60">
        <f t="shared" ca="1" si="6"/>
        <v>45277</v>
      </c>
      <c r="M32" s="65">
        <f t="shared" ca="1" si="1"/>
        <v>1.4375000000000001E-2</v>
      </c>
      <c r="N32" s="61" t="str">
        <f t="shared" ca="1" si="2"/>
        <v>--</v>
      </c>
      <c r="O32" s="65">
        <f t="shared" ca="1" si="7"/>
        <v>1.4414383561643837E-2</v>
      </c>
      <c r="P32" s="61">
        <f t="shared" ca="1" si="0"/>
        <v>0</v>
      </c>
      <c r="Q32" s="61">
        <f t="shared" ca="1" si="3"/>
        <v>1</v>
      </c>
      <c r="R32" s="61">
        <f t="shared" ca="1" si="8"/>
        <v>1</v>
      </c>
      <c r="S32" s="66">
        <f t="shared" ca="1" si="4"/>
        <v>1.4375000000000001E-2</v>
      </c>
      <c r="T32" s="67">
        <f t="shared" ca="1" si="9"/>
        <v>0.91082330227819552</v>
      </c>
      <c r="U32" s="61">
        <f t="shared" ca="1" si="5"/>
        <v>1.3093084970249061E-2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1.06620592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60">
        <f t="shared" ca="1" si="6"/>
        <v>45460</v>
      </c>
      <c r="M33" s="65">
        <f t="shared" ca="1" si="1"/>
        <v>1.4375000000000001E-2</v>
      </c>
      <c r="N33" s="61" t="str">
        <f t="shared" ca="1" si="2"/>
        <v>--</v>
      </c>
      <c r="O33" s="65">
        <f t="shared" ca="1" si="7"/>
        <v>1.4414383561643837E-2</v>
      </c>
      <c r="P33" s="61">
        <f t="shared" ca="1" si="0"/>
        <v>0</v>
      </c>
      <c r="Q33" s="61">
        <f t="shared" ca="1" si="3"/>
        <v>1</v>
      </c>
      <c r="R33" s="61">
        <f t="shared" ca="1" si="8"/>
        <v>1</v>
      </c>
      <c r="S33" s="66">
        <f t="shared" ca="1" si="4"/>
        <v>1.4375000000000001E-2</v>
      </c>
      <c r="T33" s="67">
        <f t="shared" ca="1" si="9"/>
        <v>0.90135903243760074</v>
      </c>
      <c r="U33" s="61">
        <f t="shared" ca="1" si="5"/>
        <v>1.2957036091290512E-2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1.0670723600000001</v>
      </c>
      <c r="D34" s="54"/>
      <c r="E34" s="42"/>
      <c r="F34" s="73"/>
      <c r="G34" s="77"/>
      <c r="K34" s="59">
        <f t="shared" si="10"/>
        <v>11</v>
      </c>
      <c r="L34" s="60">
        <f t="shared" ca="1" si="6"/>
        <v>45643</v>
      </c>
      <c r="M34" s="65">
        <f t="shared" ca="1" si="1"/>
        <v>1.4375000000000001E-2</v>
      </c>
      <c r="N34" s="61" t="str">
        <f t="shared" ca="1" si="2"/>
        <v>--</v>
      </c>
      <c r="O34" s="65">
        <f t="shared" ca="1" si="7"/>
        <v>1.4414383561643837E-2</v>
      </c>
      <c r="P34" s="61">
        <f t="shared" ca="1" si="0"/>
        <v>0</v>
      </c>
      <c r="Q34" s="61">
        <f t="shared" ca="1" si="3"/>
        <v>1</v>
      </c>
      <c r="R34" s="61">
        <f t="shared" ca="1" si="8"/>
        <v>1</v>
      </c>
      <c r="S34" s="66">
        <f t="shared" ca="1" si="4"/>
        <v>1.4375000000000001E-2</v>
      </c>
      <c r="T34" s="67">
        <f t="shared" ca="1" si="9"/>
        <v>0.89199310483681415</v>
      </c>
      <c r="U34" s="61">
        <f t="shared" ca="1" si="5"/>
        <v>1.2822400882029204E-2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60">
        <f t="shared" ca="1" si="6"/>
        <v>45825</v>
      </c>
      <c r="M35" s="65">
        <f t="shared" ca="1" si="1"/>
        <v>1.4375000000000001E-2</v>
      </c>
      <c r="N35" s="61" t="str">
        <f t="shared" ca="1" si="2"/>
        <v>--</v>
      </c>
      <c r="O35" s="65">
        <f t="shared" ca="1" si="7"/>
        <v>1.4335616438356165E-2</v>
      </c>
      <c r="P35" s="61">
        <f t="shared" ca="1" si="0"/>
        <v>0</v>
      </c>
      <c r="Q35" s="61">
        <f t="shared" ca="1" si="3"/>
        <v>1</v>
      </c>
      <c r="R35" s="61">
        <f t="shared" ca="1" si="8"/>
        <v>1</v>
      </c>
      <c r="S35" s="66">
        <f t="shared" ca="1" si="4"/>
        <v>1.4375000000000001E-2</v>
      </c>
      <c r="T35" s="67">
        <f t="shared" ca="1" si="9"/>
        <v>0.88272449761188942</v>
      </c>
      <c r="U35" s="61">
        <f t="shared" ca="1" si="5"/>
        <v>1.2689164653170911E-2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60">
        <f t="shared" ca="1" si="6"/>
        <v>46008</v>
      </c>
      <c r="M36" s="65">
        <f t="shared" ca="1" si="1"/>
        <v>1.4375000000000001E-2</v>
      </c>
      <c r="N36" s="61" t="str">
        <f t="shared" ca="1" si="2"/>
        <v>--</v>
      </c>
      <c r="O36" s="65">
        <f t="shared" ca="1" si="7"/>
        <v>1.4414383561643837E-2</v>
      </c>
      <c r="P36" s="61">
        <f t="shared" ca="1" si="0"/>
        <v>0</v>
      </c>
      <c r="Q36" s="61">
        <f t="shared" ca="1" si="3"/>
        <v>1</v>
      </c>
      <c r="R36" s="61">
        <f t="shared" ca="1" si="8"/>
        <v>1</v>
      </c>
      <c r="S36" s="66">
        <f t="shared" ca="1" si="4"/>
        <v>1.4375000000000001E-2</v>
      </c>
      <c r="T36" s="67">
        <f t="shared" ca="1" si="9"/>
        <v>0.87355219951696139</v>
      </c>
      <c r="U36" s="61">
        <f t="shared" ca="1" si="5"/>
        <v>1.2557312868056321E-2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60">
        <f t="shared" ca="1" si="6"/>
        <v>46190</v>
      </c>
      <c r="M37" s="65">
        <f t="shared" ca="1" si="1"/>
        <v>1.4375000000000001E-2</v>
      </c>
      <c r="N37" s="61" t="str">
        <f t="shared" ca="1" si="2"/>
        <v>--</v>
      </c>
      <c r="O37" s="65">
        <f t="shared" ca="1" si="7"/>
        <v>1.4335616438356165E-2</v>
      </c>
      <c r="P37" s="61">
        <f t="shared" ca="1" si="0"/>
        <v>0</v>
      </c>
      <c r="Q37" s="61">
        <f t="shared" ca="1" si="3"/>
        <v>1</v>
      </c>
      <c r="R37" s="61">
        <f t="shared" ca="1" si="8"/>
        <v>1</v>
      </c>
      <c r="S37" s="66">
        <f t="shared" ca="1" si="4"/>
        <v>1.4375000000000001E-2</v>
      </c>
      <c r="T37" s="67">
        <f t="shared" ca="1" si="9"/>
        <v>0.86447520981391524</v>
      </c>
      <c r="U37" s="61">
        <f t="shared" ca="1" si="5"/>
        <v>1.2426831141075033E-2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60">
        <f t="shared" ca="1" si="6"/>
        <v>46373</v>
      </c>
      <c r="M38" s="65">
        <f t="shared" ca="1" si="1"/>
        <v>1.4375000000000001E-2</v>
      </c>
      <c r="N38" s="61" t="str">
        <f t="shared" ca="1" si="2"/>
        <v>--</v>
      </c>
      <c r="O38" s="65">
        <f t="shared" ca="1" si="7"/>
        <v>1.4414383561643837E-2</v>
      </c>
      <c r="P38" s="61">
        <f t="shared" ca="1" si="0"/>
        <v>0</v>
      </c>
      <c r="Q38" s="61">
        <f t="shared" ca="1" si="3"/>
        <v>1</v>
      </c>
      <c r="R38" s="61">
        <f t="shared" ca="1" si="8"/>
        <v>1</v>
      </c>
      <c r="S38" s="66">
        <f t="shared" ca="1" si="4"/>
        <v>1.4375000000000001E-2</v>
      </c>
      <c r="T38" s="67">
        <f t="shared" ca="1" si="9"/>
        <v>0.8554925381632017</v>
      </c>
      <c r="U38" s="61">
        <f t="shared" ca="1" si="5"/>
        <v>1.2297705236096025E-2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60">
        <f t="shared" ca="1" si="6"/>
        <v>46555</v>
      </c>
      <c r="M39" s="65">
        <f t="shared" ca="1" si="1"/>
        <v>1.4375000000000001E-2</v>
      </c>
      <c r="N39" s="61" t="str">
        <f t="shared" ca="1" si="2"/>
        <v>--</v>
      </c>
      <c r="O39" s="65">
        <f t="shared" ca="1" si="7"/>
        <v>1.4335616438356165E-2</v>
      </c>
      <c r="P39" s="61">
        <f t="shared" ca="1" si="0"/>
        <v>0</v>
      </c>
      <c r="Q39" s="61">
        <f t="shared" ca="1" si="3"/>
        <v>1</v>
      </c>
      <c r="R39" s="61">
        <f t="shared" ca="1" si="8"/>
        <v>1</v>
      </c>
      <c r="S39" s="66">
        <f t="shared" ca="1" si="4"/>
        <v>1.4375000000000001E-2</v>
      </c>
      <c r="T39" s="67">
        <f t="shared" ca="1" si="9"/>
        <v>0.84660320451578597</v>
      </c>
      <c r="U39" s="61">
        <f t="shared" ca="1" si="5"/>
        <v>1.2169921064914423E-2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60">
        <f t="shared" ca="1" si="6"/>
        <v>46738</v>
      </c>
      <c r="M40" s="65">
        <f t="shared" ca="1" si="1"/>
        <v>1.4375000000000001E-2</v>
      </c>
      <c r="N40" s="61" t="str">
        <f t="shared" ca="1" si="2"/>
        <v>--</v>
      </c>
      <c r="O40" s="65">
        <f t="shared" ca="1" si="7"/>
        <v>1.4414383561643837E-2</v>
      </c>
      <c r="P40" s="61">
        <f t="shared" ca="1" si="0"/>
        <v>0</v>
      </c>
      <c r="Q40" s="61">
        <f t="shared" ca="1" si="3"/>
        <v>1</v>
      </c>
      <c r="R40" s="61">
        <f t="shared" ca="1" si="8"/>
        <v>1</v>
      </c>
      <c r="S40" s="66">
        <f t="shared" ca="1" si="4"/>
        <v>1.4375000000000001E-2</v>
      </c>
      <c r="T40" s="67">
        <f t="shared" ca="1" si="9"/>
        <v>0.83780623900622064</v>
      </c>
      <c r="U40" s="61">
        <f t="shared" ca="1" si="5"/>
        <v>1.2043464685714423E-2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60">
        <f t="shared" ca="1" si="6"/>
        <v>46921</v>
      </c>
      <c r="M41" s="65">
        <f t="shared" ca="1" si="1"/>
        <v>1.4375000000000001E-2</v>
      </c>
      <c r="N41" s="61" t="str">
        <f t="shared" ca="1" si="2"/>
        <v>--</v>
      </c>
      <c r="O41" s="65">
        <f t="shared" ca="1" si="7"/>
        <v>1.4414383561643837E-2</v>
      </c>
      <c r="P41" s="61">
        <f t="shared" ca="1" si="0"/>
        <v>0</v>
      </c>
      <c r="Q41" s="61">
        <f t="shared" ca="1" si="3"/>
        <v>1</v>
      </c>
      <c r="R41" s="61">
        <f t="shared" ca="1" si="8"/>
        <v>1</v>
      </c>
      <c r="S41" s="66">
        <f t="shared" ca="1" si="4"/>
        <v>1.4375000000000001E-2</v>
      </c>
      <c r="T41" s="67">
        <f t="shared" ca="1" si="9"/>
        <v>0.82910068184682906</v>
      </c>
      <c r="U41" s="61">
        <f t="shared" ca="1" si="5"/>
        <v>1.1918322301548169E-2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60">
        <f t="shared" ca="1" si="6"/>
        <v>47104</v>
      </c>
      <c r="M42" s="65">
        <f t="shared" ca="1" si="1"/>
        <v>1.4375000000000001E-2</v>
      </c>
      <c r="N42" s="61">
        <f t="shared" ca="1" si="2"/>
        <v>1</v>
      </c>
      <c r="O42" s="65">
        <f t="shared" ca="1" si="7"/>
        <v>1.4414383561643837E-2</v>
      </c>
      <c r="P42" s="61">
        <f t="shared" ca="1" si="0"/>
        <v>0</v>
      </c>
      <c r="Q42" s="61">
        <f t="shared" ca="1" si="3"/>
        <v>1</v>
      </c>
      <c r="R42" s="61">
        <f t="shared" ca="1" si="8"/>
        <v>1</v>
      </c>
      <c r="S42" s="66">
        <f t="shared" ca="1" si="4"/>
        <v>1.014375</v>
      </c>
      <c r="T42" s="67">
        <f t="shared" ca="1" si="9"/>
        <v>0.8204855832229877</v>
      </c>
      <c r="U42" s="61">
        <f t="shared" ca="1" si="5"/>
        <v>0.83228006348181816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60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60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60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60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60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60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60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60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60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60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60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60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60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60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60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60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60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60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60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60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60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60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60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60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60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60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60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60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60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60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60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60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60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60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60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60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60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60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60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60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60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60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60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60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60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60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60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60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60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60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60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60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60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60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60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60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60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60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60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60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60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60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60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60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60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60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60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60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60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60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60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60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60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60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60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60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60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60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60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60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60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60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60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60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60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60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60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60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60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60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60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60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60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rgb="FF92D050"/>
  </sheetPr>
  <dimension ref="B12:AB166"/>
  <sheetViews>
    <sheetView showGridLines="0" zoomScale="70" zoomScaleNormal="70" workbookViewId="0">
      <selection activeCell="H23" sqref="H23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1.0267871045003332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DESTINATION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LB23DA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45277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2.4E-2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43816</v>
      </c>
      <c r="M24" s="65">
        <f ca="1">IF(L24="--","--",IF(AND($C$27="--",K24=1),(L24-$C$26)*$C$24/365,$C$24/$C$25))</f>
        <v>1.2E-2</v>
      </c>
      <c r="N24" s="61" t="str">
        <f ca="1">+IF(L24=$C$23, 100%, "--")</f>
        <v>--</v>
      </c>
      <c r="O24" s="65">
        <f ca="1">IFERROR(IF(K24=1,(L24-$C$27)*(Q24/100%)*$C$24/365,(L24-L23)*(Q24/100%)*$C$24/365),"--")</f>
        <v>1.2032876712328769E-2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1.2E-2</v>
      </c>
      <c r="T24" s="67">
        <f ca="1">IF(L24="--","--",1/(1+$C$31/$C$25)^($C$28*$C$25/365+K23))</f>
        <v>0.99163761560889685</v>
      </c>
      <c r="U24" s="61">
        <f ca="1">IFERROR(T24*S24,"--")</f>
        <v>1.1899651387306762E-2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>
        <f ca="1">+IF(L24&lt;$C$23, EDATE(L24,12/$C$25), IF(L24=$C$23, "--", IF(L24="--", "--")))</f>
        <v>43999</v>
      </c>
      <c r="M25" s="65">
        <f t="shared" ref="M25:M88" ca="1" si="1">IF(L25="--","--",IF(AND($C$27="--",K25=1),(L25-$C$26)*$C$24/365,$C$24/$C$25))</f>
        <v>1.2E-2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1.2032876712328769E-2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1.2E-2</v>
      </c>
      <c r="T25" s="67">
        <f ca="1">IF(L25="--","--",1/(1+$C$31/$C$25)^($C$28*$C$25/365+K24))</f>
        <v>0.9828411869853777</v>
      </c>
      <c r="U25" s="61">
        <f t="shared" ref="U25:U88" ca="1" si="5">IFERROR(T25*S25,"--")</f>
        <v>1.1794094243824533E-2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43327</v>
      </c>
      <c r="D26" s="42"/>
      <c r="E26" s="69"/>
      <c r="F26" s="69"/>
      <c r="G26" s="69"/>
      <c r="K26" s="59">
        <f>+K25+1</f>
        <v>3</v>
      </c>
      <c r="L26" s="101">
        <f t="shared" ref="L26:L89" ca="1" si="6">+IF(L25&lt;$C$23, EDATE(L25,12/$C$25), IF(L25=$C$23, "--", IF(L25="--", "--")))</f>
        <v>44182</v>
      </c>
      <c r="M26" s="65">
        <f t="shared" ca="1" si="1"/>
        <v>1.2E-2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1.2032876712328769E-2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1.2E-2</v>
      </c>
      <c r="T26" s="67">
        <f t="shared" ref="T26:T89" ca="1" si="9">IF(L26="--","--",1/(1+$C$31/$C$25)^($C$28*$C$25/365+K25))</f>
        <v>0.97412278803248697</v>
      </c>
      <c r="U26" s="61">
        <f t="shared" ca="1" si="5"/>
        <v>1.1689473456389843E-2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43633</v>
      </c>
      <c r="E27" s="69"/>
      <c r="F27" s="69"/>
      <c r="G27" s="69"/>
      <c r="K27" s="59">
        <f>+K26+1</f>
        <v>4</v>
      </c>
      <c r="L27" s="101">
        <f t="shared" ca="1" si="6"/>
        <v>44364</v>
      </c>
      <c r="M27" s="65">
        <f t="shared" ca="1" si="1"/>
        <v>1.2E-2</v>
      </c>
      <c r="N27" s="61" t="str">
        <f t="shared" ca="1" si="2"/>
        <v>--</v>
      </c>
      <c r="O27" s="65">
        <f t="shared" ca="1" si="7"/>
        <v>1.1967123287671234E-2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1.2E-2</v>
      </c>
      <c r="T27" s="67">
        <f t="shared" ca="1" si="9"/>
        <v>0.96548172657959952</v>
      </c>
      <c r="U27" s="61">
        <f t="shared" ca="1" si="5"/>
        <v>1.1585780718955194E-2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172</v>
      </c>
      <c r="D28" s="54"/>
      <c r="E28" s="69"/>
      <c r="F28" s="69"/>
      <c r="G28" s="69"/>
      <c r="K28" s="59">
        <f t="shared" ref="K28:K91" si="10">+K27+1</f>
        <v>5</v>
      </c>
      <c r="L28" s="101">
        <f t="shared" ca="1" si="6"/>
        <v>44547</v>
      </c>
      <c r="M28" s="65">
        <f t="shared" ca="1" si="1"/>
        <v>1.2E-2</v>
      </c>
      <c r="N28" s="61" t="str">
        <f t="shared" ca="1" si="2"/>
        <v>--</v>
      </c>
      <c r="O28" s="65">
        <f t="shared" ca="1" si="7"/>
        <v>1.2032876712328769E-2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1.2E-2</v>
      </c>
      <c r="T28" s="67">
        <f t="shared" ca="1" si="9"/>
        <v>0.95691731659606483</v>
      </c>
      <c r="U28" s="61">
        <f t="shared" ca="1" si="5"/>
        <v>1.1483007799152779E-2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11</v>
      </c>
      <c r="D29" s="54"/>
      <c r="E29" s="71"/>
      <c r="F29" s="71"/>
      <c r="G29" s="71"/>
      <c r="K29" s="59">
        <f t="shared" si="10"/>
        <v>6</v>
      </c>
      <c r="L29" s="101">
        <f t="shared" ca="1" si="6"/>
        <v>44729</v>
      </c>
      <c r="M29" s="65">
        <f t="shared" ca="1" si="1"/>
        <v>1.2E-2</v>
      </c>
      <c r="N29" s="61" t="str">
        <f t="shared" ca="1" si="2"/>
        <v>--</v>
      </c>
      <c r="O29" s="65">
        <f t="shared" ca="1" si="7"/>
        <v>1.1967123287671234E-2</v>
      </c>
      <c r="P29" s="61">
        <f t="shared" ca="1" si="0"/>
        <v>0</v>
      </c>
      <c r="Q29" s="61">
        <f t="shared" ca="1" si="3"/>
        <v>1</v>
      </c>
      <c r="R29" s="61">
        <f t="shared" ca="1" si="8"/>
        <v>1</v>
      </c>
      <c r="S29" s="66">
        <f t="shared" ca="1" si="4"/>
        <v>1.2E-2</v>
      </c>
      <c r="T29" s="67">
        <f t="shared" ca="1" si="9"/>
        <v>0.94842887813674093</v>
      </c>
      <c r="U29" s="61">
        <f t="shared" ca="1" si="5"/>
        <v>1.1381146537640892E-2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7.2329000000000002E-4</v>
      </c>
      <c r="E30" s="73"/>
      <c r="F30" s="73"/>
      <c r="G30" s="73"/>
      <c r="K30" s="59">
        <f t="shared" si="10"/>
        <v>7</v>
      </c>
      <c r="L30" s="101">
        <f t="shared" ca="1" si="6"/>
        <v>44912</v>
      </c>
      <c r="M30" s="65">
        <f t="shared" ca="1" si="1"/>
        <v>1.2E-2</v>
      </c>
      <c r="N30" s="61" t="str">
        <f t="shared" ca="1" si="2"/>
        <v>--</v>
      </c>
      <c r="O30" s="65">
        <f t="shared" ca="1" si="7"/>
        <v>1.2032876712328769E-2</v>
      </c>
      <c r="P30" s="61">
        <f t="shared" ca="1" si="0"/>
        <v>0</v>
      </c>
      <c r="Q30" s="61">
        <f t="shared" ca="1" si="3"/>
        <v>1</v>
      </c>
      <c r="R30" s="61">
        <f t="shared" ca="1" si="8"/>
        <v>1</v>
      </c>
      <c r="S30" s="66">
        <f t="shared" ca="1" si="4"/>
        <v>1.2E-2</v>
      </c>
      <c r="T30" s="67">
        <f t="shared" ca="1" si="9"/>
        <v>0.94001573728801324</v>
      </c>
      <c r="U30" s="61">
        <f t="shared" ca="1" si="5"/>
        <v>1.1280188847456159E-2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>
        <f ca="1">IF(C21="SOURCE", HLOOKUP(C22, Source_Bonds, 7, FALSE), IF(C21="DESTINATION", HLOOKUP(C22,Desti_Bonds,6,FALSE),  C21) )</f>
        <v>1.7899999999999999E-2</v>
      </c>
      <c r="D31" s="42" t="s">
        <v>195</v>
      </c>
      <c r="E31" s="73"/>
      <c r="G31" s="69"/>
      <c r="K31" s="59">
        <f t="shared" si="10"/>
        <v>8</v>
      </c>
      <c r="L31" s="101">
        <f t="shared" ca="1" si="6"/>
        <v>45094</v>
      </c>
      <c r="M31" s="65">
        <f t="shared" ca="1" si="1"/>
        <v>1.2E-2</v>
      </c>
      <c r="N31" s="61" t="str">
        <f t="shared" ca="1" si="2"/>
        <v>--</v>
      </c>
      <c r="O31" s="65">
        <f t="shared" ca="1" si="7"/>
        <v>1.1967123287671234E-2</v>
      </c>
      <c r="P31" s="61">
        <f t="shared" ca="1" si="0"/>
        <v>0</v>
      </c>
      <c r="Q31" s="61">
        <f t="shared" ca="1" si="3"/>
        <v>1</v>
      </c>
      <c r="R31" s="61">
        <f t="shared" ca="1" si="8"/>
        <v>1</v>
      </c>
      <c r="S31" s="66">
        <f t="shared" ca="1" si="4"/>
        <v>1.2E-2</v>
      </c>
      <c r="T31" s="67">
        <f t="shared" ca="1" si="9"/>
        <v>0.93167722611429027</v>
      </c>
      <c r="U31" s="61">
        <f t="shared" ca="1" si="5"/>
        <v>1.1180126713371484E-2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>
        <f t="shared" ca="1" si="6"/>
        <v>45277</v>
      </c>
      <c r="M32" s="65">
        <f t="shared" ca="1" si="1"/>
        <v>1.2E-2</v>
      </c>
      <c r="N32" s="61">
        <f t="shared" ca="1" si="2"/>
        <v>1</v>
      </c>
      <c r="O32" s="65">
        <f t="shared" ca="1" si="7"/>
        <v>1.2032876712328769E-2</v>
      </c>
      <c r="P32" s="61">
        <f t="shared" ca="1" si="0"/>
        <v>0</v>
      </c>
      <c r="Q32" s="61">
        <f t="shared" ca="1" si="3"/>
        <v>1</v>
      </c>
      <c r="R32" s="61">
        <f t="shared" ca="1" si="8"/>
        <v>1</v>
      </c>
      <c r="S32" s="66">
        <f t="shared" ca="1" si="4"/>
        <v>1.012</v>
      </c>
      <c r="T32" s="67">
        <f t="shared" ca="1" si="9"/>
        <v>0.92341268260497578</v>
      </c>
      <c r="U32" s="61">
        <f t="shared" ca="1" si="5"/>
        <v>0.93449363479623548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1.0260638099999999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 t="str">
        <f t="shared" ca="1" si="6"/>
        <v>--</v>
      </c>
      <c r="M33" s="65" t="str">
        <f t="shared" ca="1" si="1"/>
        <v>--</v>
      </c>
      <c r="N33" s="61" t="str">
        <f t="shared" ca="1" si="2"/>
        <v>--</v>
      </c>
      <c r="O33" s="65" t="str">
        <f t="shared" ca="1" si="7"/>
        <v>--</v>
      </c>
      <c r="P33" s="61" t="str">
        <f t="shared" ca="1" si="0"/>
        <v>--</v>
      </c>
      <c r="Q33" s="61" t="e">
        <f t="shared" ca="1" si="3"/>
        <v>#VALUE!</v>
      </c>
      <c r="R33" s="61">
        <f t="shared" ca="1" si="8"/>
        <v>1</v>
      </c>
      <c r="S33" s="66" t="str">
        <f t="shared" ca="1" si="4"/>
        <v>--</v>
      </c>
      <c r="T33" s="67" t="str">
        <f t="shared" ca="1" si="9"/>
        <v>--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1.0267871</v>
      </c>
      <c r="D34" s="54"/>
      <c r="E34" s="42"/>
      <c r="F34" s="73"/>
      <c r="G34" s="77"/>
      <c r="K34" s="59">
        <f t="shared" si="10"/>
        <v>11</v>
      </c>
      <c r="L34" s="101" t="str">
        <f t="shared" ca="1" si="6"/>
        <v>--</v>
      </c>
      <c r="M34" s="65" t="str">
        <f t="shared" ca="1" si="1"/>
        <v>--</v>
      </c>
      <c r="N34" s="61" t="str">
        <f t="shared" ca="1" si="2"/>
        <v>--</v>
      </c>
      <c r="O34" s="65" t="str">
        <f t="shared" ca="1" si="7"/>
        <v>--</v>
      </c>
      <c r="P34" s="61" t="str">
        <f t="shared" ca="1" si="0"/>
        <v>--</v>
      </c>
      <c r="Q34" s="61" t="e">
        <f t="shared" ca="1" si="3"/>
        <v>#VALUE!</v>
      </c>
      <c r="R34" s="61">
        <f t="shared" ca="1" si="8"/>
        <v>1</v>
      </c>
      <c r="S34" s="66" t="str">
        <f t="shared" ca="1" si="4"/>
        <v>--</v>
      </c>
      <c r="T34" s="67" t="str">
        <f t="shared" ca="1" si="9"/>
        <v>--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 t="str">
        <f t="shared" ca="1" si="6"/>
        <v>--</v>
      </c>
      <c r="M35" s="65" t="str">
        <f t="shared" ca="1" si="1"/>
        <v>--</v>
      </c>
      <c r="N35" s="61" t="str">
        <f t="shared" ca="1" si="2"/>
        <v>--</v>
      </c>
      <c r="O35" s="65" t="str">
        <f t="shared" ca="1" si="7"/>
        <v>--</v>
      </c>
      <c r="P35" s="61" t="str">
        <f t="shared" ca="1" si="0"/>
        <v>--</v>
      </c>
      <c r="Q35" s="61" t="e">
        <f t="shared" ca="1" si="3"/>
        <v>#VALUE!</v>
      </c>
      <c r="R35" s="61">
        <f t="shared" ca="1" si="8"/>
        <v>1</v>
      </c>
      <c r="S35" s="66" t="str">
        <f t="shared" ca="1" si="4"/>
        <v>--</v>
      </c>
      <c r="T35" s="67" t="str">
        <f t="shared" ca="1" si="9"/>
        <v>--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 t="str">
        <f t="shared" ca="1" si="6"/>
        <v>--</v>
      </c>
      <c r="M36" s="65" t="str">
        <f t="shared" ca="1" si="1"/>
        <v>--</v>
      </c>
      <c r="N36" s="61" t="str">
        <f t="shared" ca="1" si="2"/>
        <v>--</v>
      </c>
      <c r="O36" s="65" t="str">
        <f t="shared" ca="1" si="7"/>
        <v>--</v>
      </c>
      <c r="P36" s="61" t="str">
        <f t="shared" ca="1" si="0"/>
        <v>--</v>
      </c>
      <c r="Q36" s="61" t="e">
        <f t="shared" ca="1" si="3"/>
        <v>#VALUE!</v>
      </c>
      <c r="R36" s="61">
        <f t="shared" ca="1" si="8"/>
        <v>1</v>
      </c>
      <c r="S36" s="66" t="str">
        <f t="shared" ca="1" si="4"/>
        <v>--</v>
      </c>
      <c r="T36" s="67" t="str">
        <f t="shared" ca="1" si="9"/>
        <v>--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 t="str">
        <f t="shared" ca="1" si="6"/>
        <v>--</v>
      </c>
      <c r="M37" s="65" t="str">
        <f t="shared" ca="1" si="1"/>
        <v>--</v>
      </c>
      <c r="N37" s="61" t="str">
        <f t="shared" ca="1" si="2"/>
        <v>--</v>
      </c>
      <c r="O37" s="65" t="str">
        <f t="shared" ca="1" si="7"/>
        <v>--</v>
      </c>
      <c r="P37" s="61" t="str">
        <f t="shared" ca="1" si="0"/>
        <v>--</v>
      </c>
      <c r="Q37" s="61" t="e">
        <f t="shared" ca="1" si="3"/>
        <v>#VALUE!</v>
      </c>
      <c r="R37" s="61">
        <f t="shared" ca="1" si="8"/>
        <v>1</v>
      </c>
      <c r="S37" s="66" t="str">
        <f t="shared" ca="1" si="4"/>
        <v>--</v>
      </c>
      <c r="T37" s="67" t="str">
        <f t="shared" ca="1" si="9"/>
        <v>--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 t="str">
        <f t="shared" ca="1" si="6"/>
        <v>--</v>
      </c>
      <c r="M38" s="65" t="str">
        <f t="shared" ca="1" si="1"/>
        <v>--</v>
      </c>
      <c r="N38" s="61" t="str">
        <f t="shared" ca="1" si="2"/>
        <v>--</v>
      </c>
      <c r="O38" s="65" t="str">
        <f t="shared" ca="1" si="7"/>
        <v>--</v>
      </c>
      <c r="P38" s="61" t="str">
        <f t="shared" ca="1" si="0"/>
        <v>--</v>
      </c>
      <c r="Q38" s="61" t="e">
        <f t="shared" ca="1" si="3"/>
        <v>#VALUE!</v>
      </c>
      <c r="R38" s="61">
        <f t="shared" ca="1" si="8"/>
        <v>1</v>
      </c>
      <c r="S38" s="66" t="str">
        <f t="shared" ca="1" si="4"/>
        <v>--</v>
      </c>
      <c r="T38" s="67" t="str">
        <f t="shared" ca="1" si="9"/>
        <v>--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 t="str">
        <f t="shared" ca="1" si="6"/>
        <v>--</v>
      </c>
      <c r="M39" s="65" t="str">
        <f t="shared" ca="1" si="1"/>
        <v>--</v>
      </c>
      <c r="N39" s="61" t="str">
        <f t="shared" ca="1" si="2"/>
        <v>--</v>
      </c>
      <c r="O39" s="65" t="str">
        <f t="shared" ca="1" si="7"/>
        <v>--</v>
      </c>
      <c r="P39" s="61" t="str">
        <f t="shared" ca="1" si="0"/>
        <v>--</v>
      </c>
      <c r="Q39" s="61" t="e">
        <f t="shared" ca="1" si="3"/>
        <v>#VALUE!</v>
      </c>
      <c r="R39" s="61">
        <f t="shared" ca="1" si="8"/>
        <v>1</v>
      </c>
      <c r="S39" s="66" t="str">
        <f t="shared" ca="1" si="4"/>
        <v>--</v>
      </c>
      <c r="T39" s="67" t="str">
        <f t="shared" ca="1" si="9"/>
        <v>--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 t="str">
        <f t="shared" ca="1" si="6"/>
        <v>--</v>
      </c>
      <c r="M40" s="65" t="str">
        <f t="shared" ca="1" si="1"/>
        <v>--</v>
      </c>
      <c r="N40" s="61" t="str">
        <f t="shared" ca="1" si="2"/>
        <v>--</v>
      </c>
      <c r="O40" s="65" t="str">
        <f t="shared" ca="1" si="7"/>
        <v>--</v>
      </c>
      <c r="P40" s="61" t="str">
        <f t="shared" ca="1" si="0"/>
        <v>--</v>
      </c>
      <c r="Q40" s="61" t="e">
        <f t="shared" ca="1" si="3"/>
        <v>#VALUE!</v>
      </c>
      <c r="R40" s="61">
        <f t="shared" ca="1" si="8"/>
        <v>1</v>
      </c>
      <c r="S40" s="66" t="str">
        <f t="shared" ca="1" si="4"/>
        <v>--</v>
      </c>
      <c r="T40" s="67" t="str">
        <f t="shared" ca="1" si="9"/>
        <v>--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 t="str">
        <f t="shared" ca="1" si="6"/>
        <v>--</v>
      </c>
      <c r="M41" s="65" t="str">
        <f t="shared" ca="1" si="1"/>
        <v>--</v>
      </c>
      <c r="N41" s="61" t="str">
        <f t="shared" ca="1" si="2"/>
        <v>--</v>
      </c>
      <c r="O41" s="65" t="str">
        <f t="shared" ca="1" si="7"/>
        <v>--</v>
      </c>
      <c r="P41" s="61" t="str">
        <f t="shared" ca="1" si="0"/>
        <v>--</v>
      </c>
      <c r="Q41" s="61" t="e">
        <f t="shared" ca="1" si="3"/>
        <v>#VALUE!</v>
      </c>
      <c r="R41" s="61">
        <f t="shared" ca="1" si="8"/>
        <v>1</v>
      </c>
      <c r="S41" s="66" t="str">
        <f t="shared" ca="1" si="4"/>
        <v>--</v>
      </c>
      <c r="T41" s="67" t="str">
        <f t="shared" ca="1" si="9"/>
        <v>--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 t="str">
        <f t="shared" ca="1" si="6"/>
        <v>--</v>
      </c>
      <c r="M42" s="65" t="str">
        <f t="shared" ca="1" si="1"/>
        <v>--</v>
      </c>
      <c r="N42" s="61" t="str">
        <f t="shared" ca="1" si="2"/>
        <v>--</v>
      </c>
      <c r="O42" s="65" t="str">
        <f t="shared" ca="1" si="7"/>
        <v>--</v>
      </c>
      <c r="P42" s="61" t="str">
        <f t="shared" ca="1" si="0"/>
        <v>--</v>
      </c>
      <c r="Q42" s="61" t="e">
        <f t="shared" ca="1" si="3"/>
        <v>#VALUE!</v>
      </c>
      <c r="R42" s="61">
        <f t="shared" ca="1" si="8"/>
        <v>1</v>
      </c>
      <c r="S42" s="66" t="str">
        <f t="shared" ca="1" si="4"/>
        <v>--</v>
      </c>
      <c r="T42" s="67" t="str">
        <f t="shared" ca="1" si="9"/>
        <v>--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92D05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1.1244370756552708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DESTINATION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LB386A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50573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3.3000000000000002E-2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43816</v>
      </c>
      <c r="M24" s="65">
        <f ca="1">IF(L24="--","--",IF(AND($C$27="--",K24=1),(L24-$C$26)*$C$24/365,$C$24/$C$25))</f>
        <v>1.6500000000000001E-2</v>
      </c>
      <c r="N24" s="61" t="str">
        <f ca="1">+IF(L24=$C$23, 100%, "--")</f>
        <v>--</v>
      </c>
      <c r="O24" s="65">
        <f ca="1">IFERROR(IF(K24=1,(L24-$C$27)*(Q24/100%)*$C$24/365,(L24-L23)*(Q24/100%)*$C$24/365),"--")</f>
        <v>1.6545205479452055E-2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1.6500000000000001E-2</v>
      </c>
      <c r="T24" s="67">
        <f ca="1">IF(L24="--","--",1/(1+$C$31/$C$25)^($C$28*$C$25/365+K23))</f>
        <v>0.98845247834842664</v>
      </c>
      <c r="U24" s="61">
        <f ca="1">IFERROR(T24*S24,"--")</f>
        <v>1.630946589274904E-2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>
        <f ca="1">+IF(L24&lt;$C$23, EDATE(L24,12/$C$25), IF(L24=$C$23, "--", IF(L24="--", "--")))</f>
        <v>43999</v>
      </c>
      <c r="M25" s="65">
        <f t="shared" ref="M25:M88" ca="1" si="1">IF(L25="--","--",IF(AND($C$27="--",K25=1),(L25-$C$26)*$C$24/365,$C$24/$C$25))</f>
        <v>1.6500000000000001E-2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1.6545205479452055E-2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1.6500000000000001E-2</v>
      </c>
      <c r="T25" s="67">
        <f ca="1">IF(L25="--","--",1/(1+$C$31/$C$25)^($C$28*$C$25/365+K24))</f>
        <v>0.9763457905456604</v>
      </c>
      <c r="U25" s="61">
        <f t="shared" ref="U25:U88" ca="1" si="5">IFERROR(T25*S25,"--")</f>
        <v>1.6109705544003396E-2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43438</v>
      </c>
      <c r="D26" s="42"/>
      <c r="E26" s="69"/>
      <c r="F26" s="69"/>
      <c r="G26" s="69"/>
      <c r="K26" s="59">
        <f>+K25+1</f>
        <v>3</v>
      </c>
      <c r="L26" s="101">
        <f t="shared" ref="L26:L89" ca="1" si="6">+IF(L25&lt;$C$23, EDATE(L25,12/$C$25), IF(L25=$C$23, "--", IF(L25="--", "--")))</f>
        <v>44182</v>
      </c>
      <c r="M26" s="65">
        <f t="shared" ca="1" si="1"/>
        <v>1.6500000000000001E-2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1.6545205479452055E-2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1.6500000000000001E-2</v>
      </c>
      <c r="T26" s="67">
        <f t="shared" ref="T26:T89" ca="1" si="9">IF(L26="--","--",1/(1+$C$31/$C$25)^($C$28*$C$25/365+K25))</f>
        <v>0.96438738694751125</v>
      </c>
      <c r="U26" s="61">
        <f t="shared" ca="1" si="5"/>
        <v>1.5912391884633937E-2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43633</v>
      </c>
      <c r="E27" s="69"/>
      <c r="F27" s="69"/>
      <c r="G27" s="69"/>
      <c r="K27" s="59">
        <f>+K26+1</f>
        <v>4</v>
      </c>
      <c r="L27" s="101">
        <f t="shared" ca="1" si="6"/>
        <v>44364</v>
      </c>
      <c r="M27" s="65">
        <f t="shared" ca="1" si="1"/>
        <v>1.6500000000000001E-2</v>
      </c>
      <c r="N27" s="61" t="str">
        <f t="shared" ca="1" si="2"/>
        <v>--</v>
      </c>
      <c r="O27" s="65">
        <f t="shared" ca="1" si="7"/>
        <v>1.6454794520547947E-2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1.6500000000000001E-2</v>
      </c>
      <c r="T27" s="67">
        <f t="shared" ca="1" si="9"/>
        <v>0.95257545135076194</v>
      </c>
      <c r="U27" s="61">
        <f t="shared" ca="1" si="5"/>
        <v>1.5717494947287573E-2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172</v>
      </c>
      <c r="D28" s="54"/>
      <c r="E28" s="69"/>
      <c r="F28" s="69"/>
      <c r="G28" s="69"/>
      <c r="K28" s="59">
        <f t="shared" ref="K28:K91" si="10">+K27+1</f>
        <v>5</v>
      </c>
      <c r="L28" s="101">
        <f t="shared" ca="1" si="6"/>
        <v>44547</v>
      </c>
      <c r="M28" s="65">
        <f t="shared" ca="1" si="1"/>
        <v>1.6500000000000001E-2</v>
      </c>
      <c r="N28" s="61" t="str">
        <f t="shared" ca="1" si="2"/>
        <v>--</v>
      </c>
      <c r="O28" s="65">
        <f t="shared" ca="1" si="7"/>
        <v>1.6545205479452055E-2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1.6500000000000001E-2</v>
      </c>
      <c r="T28" s="67">
        <f t="shared" ca="1" si="9"/>
        <v>0.94090818979727586</v>
      </c>
      <c r="U28" s="61">
        <f t="shared" ca="1" si="5"/>
        <v>1.5524985131655053E-2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11</v>
      </c>
      <c r="D29" s="54"/>
      <c r="E29" s="71"/>
      <c r="F29" s="71"/>
      <c r="G29" s="71"/>
      <c r="K29" s="59">
        <f t="shared" si="10"/>
        <v>6</v>
      </c>
      <c r="L29" s="101">
        <f t="shared" ca="1" si="6"/>
        <v>44729</v>
      </c>
      <c r="M29" s="65">
        <f t="shared" ca="1" si="1"/>
        <v>1.6500000000000001E-2</v>
      </c>
      <c r="N29" s="61" t="str">
        <f t="shared" ca="1" si="2"/>
        <v>--</v>
      </c>
      <c r="O29" s="65">
        <f t="shared" ca="1" si="7"/>
        <v>1.6454794520547947E-2</v>
      </c>
      <c r="P29" s="61">
        <f t="shared" ca="1" si="0"/>
        <v>0</v>
      </c>
      <c r="Q29" s="61">
        <f t="shared" ca="1" si="3"/>
        <v>1</v>
      </c>
      <c r="R29" s="61">
        <f t="shared" ca="1" si="8"/>
        <v>1</v>
      </c>
      <c r="S29" s="66">
        <f t="shared" ca="1" si="4"/>
        <v>1.6500000000000001E-2</v>
      </c>
      <c r="T29" s="67">
        <f t="shared" ca="1" si="9"/>
        <v>0.92938383030153671</v>
      </c>
      <c r="U29" s="61">
        <f t="shared" ca="1" si="5"/>
        <v>1.5334833199975357E-2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9.9452000000000004E-4</v>
      </c>
      <c r="E30" s="73"/>
      <c r="F30" s="73"/>
      <c r="G30" s="73"/>
      <c r="K30" s="59">
        <f t="shared" si="10"/>
        <v>7</v>
      </c>
      <c r="L30" s="101">
        <f t="shared" ca="1" si="6"/>
        <v>44912</v>
      </c>
      <c r="M30" s="65">
        <f t="shared" ca="1" si="1"/>
        <v>1.6500000000000001E-2</v>
      </c>
      <c r="N30" s="61" t="str">
        <f t="shared" ca="1" si="2"/>
        <v>--</v>
      </c>
      <c r="O30" s="65">
        <f t="shared" ca="1" si="7"/>
        <v>1.6545205479452055E-2</v>
      </c>
      <c r="P30" s="61">
        <f t="shared" ca="1" si="0"/>
        <v>0</v>
      </c>
      <c r="Q30" s="61">
        <f t="shared" ca="1" si="3"/>
        <v>1</v>
      </c>
      <c r="R30" s="61">
        <f t="shared" ca="1" si="8"/>
        <v>1</v>
      </c>
      <c r="S30" s="66">
        <f t="shared" ca="1" si="4"/>
        <v>1.6500000000000001E-2</v>
      </c>
      <c r="T30" s="67">
        <f t="shared" ca="1" si="9"/>
        <v>0.91800062258152582</v>
      </c>
      <c r="U30" s="61">
        <f t="shared" ca="1" si="5"/>
        <v>1.5147010272595176E-2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>
        <f ca="1">IF(C21="SOURCE", HLOOKUP(C22, Source_Bonds, 7, FALSE), IF(C21="DESTINATION", HLOOKUP(C22,Desti_Bonds,6,FALSE),  C21) )</f>
        <v>2.4799999999999999E-2</v>
      </c>
      <c r="D31" s="42" t="s">
        <v>195</v>
      </c>
      <c r="E31" s="73"/>
      <c r="G31" s="69"/>
      <c r="K31" s="59">
        <f t="shared" si="10"/>
        <v>8</v>
      </c>
      <c r="L31" s="101">
        <f t="shared" ca="1" si="6"/>
        <v>45094</v>
      </c>
      <c r="M31" s="65">
        <f t="shared" ca="1" si="1"/>
        <v>1.6500000000000001E-2</v>
      </c>
      <c r="N31" s="61" t="str">
        <f t="shared" ca="1" si="2"/>
        <v>--</v>
      </c>
      <c r="O31" s="65">
        <f t="shared" ca="1" si="7"/>
        <v>1.6454794520547947E-2</v>
      </c>
      <c r="P31" s="61">
        <f t="shared" ca="1" si="0"/>
        <v>0</v>
      </c>
      <c r="Q31" s="61">
        <f t="shared" ca="1" si="3"/>
        <v>1</v>
      </c>
      <c r="R31" s="61">
        <f t="shared" ca="1" si="8"/>
        <v>1</v>
      </c>
      <c r="S31" s="66">
        <f t="shared" ca="1" si="4"/>
        <v>1.6500000000000001E-2</v>
      </c>
      <c r="T31" s="67">
        <f t="shared" ca="1" si="9"/>
        <v>0.90675683779289395</v>
      </c>
      <c r="U31" s="61">
        <f t="shared" ca="1" si="5"/>
        <v>1.4961487823582751E-2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>
        <f t="shared" ca="1" si="6"/>
        <v>45277</v>
      </c>
      <c r="M32" s="65">
        <f t="shared" ca="1" si="1"/>
        <v>1.6500000000000001E-2</v>
      </c>
      <c r="N32" s="61" t="str">
        <f t="shared" ca="1" si="2"/>
        <v>--</v>
      </c>
      <c r="O32" s="65">
        <f t="shared" ca="1" si="7"/>
        <v>1.6545205479452055E-2</v>
      </c>
      <c r="P32" s="61">
        <f t="shared" ca="1" si="0"/>
        <v>0</v>
      </c>
      <c r="Q32" s="61">
        <f t="shared" ca="1" si="3"/>
        <v>1</v>
      </c>
      <c r="R32" s="61">
        <f t="shared" ca="1" si="8"/>
        <v>1</v>
      </c>
      <c r="S32" s="66">
        <f t="shared" ca="1" si="4"/>
        <v>1.6500000000000001E-2</v>
      </c>
      <c r="T32" s="67">
        <f t="shared" ca="1" si="9"/>
        <v>0.8956507682663909</v>
      </c>
      <c r="U32" s="61">
        <f t="shared" ca="1" si="5"/>
        <v>1.477823767639545E-2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1.12344256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>
        <f t="shared" ca="1" si="6"/>
        <v>45460</v>
      </c>
      <c r="M33" s="65">
        <f t="shared" ca="1" si="1"/>
        <v>1.6500000000000001E-2</v>
      </c>
      <c r="N33" s="61" t="str">
        <f t="shared" ca="1" si="2"/>
        <v>--</v>
      </c>
      <c r="O33" s="65">
        <f t="shared" ca="1" si="7"/>
        <v>1.6545205479452055E-2</v>
      </c>
      <c r="P33" s="61">
        <f t="shared" ca="1" si="0"/>
        <v>0</v>
      </c>
      <c r="Q33" s="61">
        <f t="shared" ca="1" si="3"/>
        <v>1</v>
      </c>
      <c r="R33" s="61">
        <f t="shared" ca="1" si="8"/>
        <v>1</v>
      </c>
      <c r="S33" s="66">
        <f t="shared" ca="1" si="4"/>
        <v>1.6500000000000001E-2</v>
      </c>
      <c r="T33" s="67">
        <f t="shared" ca="1" si="9"/>
        <v>0.88468072724850932</v>
      </c>
      <c r="U33" s="61">
        <f t="shared" ca="1" si="5"/>
        <v>1.4597231999600405E-2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1.1244370800000001</v>
      </c>
      <c r="D34" s="54"/>
      <c r="E34" s="42"/>
      <c r="F34" s="73"/>
      <c r="G34" s="77"/>
      <c r="K34" s="59">
        <f t="shared" si="10"/>
        <v>11</v>
      </c>
      <c r="L34" s="101">
        <f t="shared" ca="1" si="6"/>
        <v>45643</v>
      </c>
      <c r="M34" s="65">
        <f t="shared" ca="1" si="1"/>
        <v>1.6500000000000001E-2</v>
      </c>
      <c r="N34" s="61" t="str">
        <f t="shared" ca="1" si="2"/>
        <v>--</v>
      </c>
      <c r="O34" s="65">
        <f t="shared" ca="1" si="7"/>
        <v>1.6545205479452055E-2</v>
      </c>
      <c r="P34" s="61">
        <f t="shared" ca="1" si="0"/>
        <v>0</v>
      </c>
      <c r="Q34" s="61">
        <f t="shared" ca="1" si="3"/>
        <v>1</v>
      </c>
      <c r="R34" s="61">
        <f t="shared" ca="1" si="8"/>
        <v>1</v>
      </c>
      <c r="S34" s="66">
        <f t="shared" ca="1" si="4"/>
        <v>1.6500000000000001E-2</v>
      </c>
      <c r="T34" s="67">
        <f t="shared" ca="1" si="9"/>
        <v>0.87384504864530743</v>
      </c>
      <c r="U34" s="61">
        <f t="shared" ca="1" si="5"/>
        <v>1.4418443302647573E-2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>
        <f t="shared" ca="1" si="6"/>
        <v>45825</v>
      </c>
      <c r="M35" s="65">
        <f t="shared" ca="1" si="1"/>
        <v>1.6500000000000001E-2</v>
      </c>
      <c r="N35" s="61" t="str">
        <f t="shared" ca="1" si="2"/>
        <v>--</v>
      </c>
      <c r="O35" s="65">
        <f t="shared" ca="1" si="7"/>
        <v>1.6454794520547947E-2</v>
      </c>
      <c r="P35" s="61">
        <f t="shared" ca="1" si="0"/>
        <v>0</v>
      </c>
      <c r="Q35" s="61">
        <f t="shared" ca="1" si="3"/>
        <v>1</v>
      </c>
      <c r="R35" s="61">
        <f t="shared" ca="1" si="8"/>
        <v>1</v>
      </c>
      <c r="S35" s="66">
        <f t="shared" ca="1" si="4"/>
        <v>1.6500000000000001E-2</v>
      </c>
      <c r="T35" s="67">
        <f t="shared" ca="1" si="9"/>
        <v>0.86314208676936743</v>
      </c>
      <c r="U35" s="61">
        <f t="shared" ca="1" si="5"/>
        <v>1.4241844431694564E-2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>
        <f t="shared" ca="1" si="6"/>
        <v>46008</v>
      </c>
      <c r="M36" s="65">
        <f t="shared" ca="1" si="1"/>
        <v>1.6500000000000001E-2</v>
      </c>
      <c r="N36" s="61" t="str">
        <f t="shared" ca="1" si="2"/>
        <v>--</v>
      </c>
      <c r="O36" s="65">
        <f t="shared" ca="1" si="7"/>
        <v>1.6545205479452055E-2</v>
      </c>
      <c r="P36" s="61">
        <f t="shared" ca="1" si="0"/>
        <v>0</v>
      </c>
      <c r="Q36" s="61">
        <f t="shared" ca="1" si="3"/>
        <v>1</v>
      </c>
      <c r="R36" s="61">
        <f t="shared" ca="1" si="8"/>
        <v>1</v>
      </c>
      <c r="S36" s="66">
        <f t="shared" ca="1" si="4"/>
        <v>1.6500000000000001E-2</v>
      </c>
      <c r="T36" s="67">
        <f t="shared" ca="1" si="9"/>
        <v>0.85257021608985328</v>
      </c>
      <c r="U36" s="61">
        <f t="shared" ca="1" si="5"/>
        <v>1.4067408565482579E-2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>
        <f t="shared" ca="1" si="6"/>
        <v>46190</v>
      </c>
      <c r="M37" s="65">
        <f t="shared" ca="1" si="1"/>
        <v>1.6500000000000001E-2</v>
      </c>
      <c r="N37" s="61" t="str">
        <f t="shared" ca="1" si="2"/>
        <v>--</v>
      </c>
      <c r="O37" s="65">
        <f t="shared" ca="1" si="7"/>
        <v>1.6454794520547947E-2</v>
      </c>
      <c r="P37" s="61">
        <f t="shared" ca="1" si="0"/>
        <v>0</v>
      </c>
      <c r="Q37" s="61">
        <f t="shared" ca="1" si="3"/>
        <v>1</v>
      </c>
      <c r="R37" s="61">
        <f t="shared" ca="1" si="8"/>
        <v>1</v>
      </c>
      <c r="S37" s="66">
        <f t="shared" ca="1" si="4"/>
        <v>1.6500000000000001E-2</v>
      </c>
      <c r="T37" s="67">
        <f t="shared" ca="1" si="9"/>
        <v>0.84212783098563138</v>
      </c>
      <c r="U37" s="61">
        <f t="shared" ca="1" si="5"/>
        <v>1.3895109211262918E-2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>
        <f t="shared" ca="1" si="6"/>
        <v>46373</v>
      </c>
      <c r="M38" s="65">
        <f t="shared" ca="1" si="1"/>
        <v>1.6500000000000001E-2</v>
      </c>
      <c r="N38" s="61" t="str">
        <f t="shared" ca="1" si="2"/>
        <v>--</v>
      </c>
      <c r="O38" s="65">
        <f t="shared" ca="1" si="7"/>
        <v>1.6545205479452055E-2</v>
      </c>
      <c r="P38" s="61">
        <f t="shared" ca="1" si="0"/>
        <v>0</v>
      </c>
      <c r="Q38" s="61">
        <f t="shared" ca="1" si="3"/>
        <v>1</v>
      </c>
      <c r="R38" s="61">
        <f t="shared" ca="1" si="8"/>
        <v>1</v>
      </c>
      <c r="S38" s="66">
        <f t="shared" ca="1" si="4"/>
        <v>1.6500000000000001E-2</v>
      </c>
      <c r="T38" s="67">
        <f t="shared" ca="1" si="9"/>
        <v>0.83181334550141395</v>
      </c>
      <c r="U38" s="61">
        <f t="shared" ca="1" si="5"/>
        <v>1.372492020077333E-2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>
        <f t="shared" ca="1" si="6"/>
        <v>46555</v>
      </c>
      <c r="M39" s="65">
        <f t="shared" ca="1" si="1"/>
        <v>1.6500000000000001E-2</v>
      </c>
      <c r="N39" s="61" t="str">
        <f t="shared" ca="1" si="2"/>
        <v>--</v>
      </c>
      <c r="O39" s="65">
        <f t="shared" ca="1" si="7"/>
        <v>1.6454794520547947E-2</v>
      </c>
      <c r="P39" s="61">
        <f t="shared" ca="1" si="0"/>
        <v>0</v>
      </c>
      <c r="Q39" s="61">
        <f t="shared" ca="1" si="3"/>
        <v>1</v>
      </c>
      <c r="R39" s="61">
        <f t="shared" ca="1" si="8"/>
        <v>1</v>
      </c>
      <c r="S39" s="66">
        <f t="shared" ca="1" si="4"/>
        <v>1.6500000000000001E-2</v>
      </c>
      <c r="T39" s="67">
        <f t="shared" ca="1" si="9"/>
        <v>0.82162519310688853</v>
      </c>
      <c r="U39" s="61">
        <f t="shared" ca="1" si="5"/>
        <v>1.3556815686263662E-2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>
        <f t="shared" ca="1" si="6"/>
        <v>46738</v>
      </c>
      <c r="M40" s="65">
        <f t="shared" ca="1" si="1"/>
        <v>1.6500000000000001E-2</v>
      </c>
      <c r="N40" s="61" t="str">
        <f t="shared" ca="1" si="2"/>
        <v>--</v>
      </c>
      <c r="O40" s="65">
        <f t="shared" ca="1" si="7"/>
        <v>1.6545205479452055E-2</v>
      </c>
      <c r="P40" s="61">
        <f t="shared" ca="1" si="0"/>
        <v>0</v>
      </c>
      <c r="Q40" s="61">
        <f t="shared" ca="1" si="3"/>
        <v>1</v>
      </c>
      <c r="R40" s="61">
        <f t="shared" ca="1" si="8"/>
        <v>1</v>
      </c>
      <c r="S40" s="66">
        <f t="shared" ca="1" si="4"/>
        <v>1.6500000000000001E-2</v>
      </c>
      <c r="T40" s="67">
        <f t="shared" ca="1" si="9"/>
        <v>0.81156182645879948</v>
      </c>
      <c r="U40" s="61">
        <f t="shared" ca="1" si="5"/>
        <v>1.3390770136570192E-2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>
        <f t="shared" ca="1" si="6"/>
        <v>46921</v>
      </c>
      <c r="M41" s="65">
        <f t="shared" ca="1" si="1"/>
        <v>1.6500000000000001E-2</v>
      </c>
      <c r="N41" s="61" t="str">
        <f t="shared" ca="1" si="2"/>
        <v>--</v>
      </c>
      <c r="O41" s="65">
        <f t="shared" ca="1" si="7"/>
        <v>1.6545205479452055E-2</v>
      </c>
      <c r="P41" s="61">
        <f t="shared" ca="1" si="0"/>
        <v>0</v>
      </c>
      <c r="Q41" s="61">
        <f t="shared" ca="1" si="3"/>
        <v>1</v>
      </c>
      <c r="R41" s="61">
        <f t="shared" ca="1" si="8"/>
        <v>1</v>
      </c>
      <c r="S41" s="66">
        <f t="shared" ca="1" si="4"/>
        <v>1.6500000000000001E-2</v>
      </c>
      <c r="T41" s="67">
        <f t="shared" ca="1" si="9"/>
        <v>0.80162171716594188</v>
      </c>
      <c r="U41" s="61">
        <f t="shared" ca="1" si="5"/>
        <v>1.3226758333238041E-2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>
        <f t="shared" ca="1" si="6"/>
        <v>47104</v>
      </c>
      <c r="M42" s="65">
        <f t="shared" ca="1" si="1"/>
        <v>1.6500000000000001E-2</v>
      </c>
      <c r="N42" s="61" t="str">
        <f t="shared" ca="1" si="2"/>
        <v>--</v>
      </c>
      <c r="O42" s="65">
        <f t="shared" ca="1" si="7"/>
        <v>1.6545205479452055E-2</v>
      </c>
      <c r="P42" s="61">
        <f t="shared" ca="1" si="0"/>
        <v>0</v>
      </c>
      <c r="Q42" s="61">
        <f t="shared" ca="1" si="3"/>
        <v>1</v>
      </c>
      <c r="R42" s="61">
        <f t="shared" ca="1" si="8"/>
        <v>1</v>
      </c>
      <c r="S42" s="66">
        <f t="shared" ca="1" si="4"/>
        <v>1.6500000000000001E-2</v>
      </c>
      <c r="T42" s="67">
        <f t="shared" ca="1" si="9"/>
        <v>0.79180335555703463</v>
      </c>
      <c r="U42" s="61">
        <f t="shared" ca="1" si="5"/>
        <v>1.3064755366691072E-2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>
        <f t="shared" ca="1" si="6"/>
        <v>47286</v>
      </c>
      <c r="M43" s="65">
        <f t="shared" ca="1" si="1"/>
        <v>1.6500000000000001E-2</v>
      </c>
      <c r="N43" s="61" t="str">
        <f t="shared" ca="1" si="2"/>
        <v>--</v>
      </c>
      <c r="O43" s="65">
        <f t="shared" ca="1" si="7"/>
        <v>1.6454794520547947E-2</v>
      </c>
      <c r="P43" s="61">
        <f t="shared" ca="1" si="0"/>
        <v>0</v>
      </c>
      <c r="Q43" s="61">
        <f t="shared" ca="1" si="3"/>
        <v>1</v>
      </c>
      <c r="R43" s="61">
        <f t="shared" ca="1" si="8"/>
        <v>1</v>
      </c>
      <c r="S43" s="66">
        <f t="shared" ca="1" si="4"/>
        <v>1.6500000000000001E-2</v>
      </c>
      <c r="T43" s="67">
        <f t="shared" ca="1" si="9"/>
        <v>0.78210525045143675</v>
      </c>
      <c r="U43" s="61">
        <f t="shared" ca="1" si="5"/>
        <v>1.2904736632448706E-2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>
        <f t="shared" ca="1" si="6"/>
        <v>47469</v>
      </c>
      <c r="M44" s="65">
        <f t="shared" ca="1" si="1"/>
        <v>1.6500000000000001E-2</v>
      </c>
      <c r="N44" s="61" t="str">
        <f t="shared" ca="1" si="2"/>
        <v>--</v>
      </c>
      <c r="O44" s="65">
        <f t="shared" ca="1" si="7"/>
        <v>1.6545205479452055E-2</v>
      </c>
      <c r="P44" s="61">
        <f t="shared" ca="1" si="0"/>
        <v>0</v>
      </c>
      <c r="Q44" s="61">
        <f t="shared" ca="1" si="3"/>
        <v>1</v>
      </c>
      <c r="R44" s="61">
        <f t="shared" ca="1" si="8"/>
        <v>1</v>
      </c>
      <c r="S44" s="66">
        <f t="shared" ca="1" si="4"/>
        <v>1.6500000000000001E-2</v>
      </c>
      <c r="T44" s="67">
        <f t="shared" ca="1" si="9"/>
        <v>0.77252592893267169</v>
      </c>
      <c r="U44" s="61">
        <f t="shared" ca="1" si="5"/>
        <v>1.2746677827389084E-2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>
        <f t="shared" ca="1" si="6"/>
        <v>47651</v>
      </c>
      <c r="M45" s="65">
        <f t="shared" ca="1" si="1"/>
        <v>1.6500000000000001E-2</v>
      </c>
      <c r="N45" s="61" t="str">
        <f t="shared" ca="1" si="2"/>
        <v>--</v>
      </c>
      <c r="O45" s="65">
        <f t="shared" ca="1" si="7"/>
        <v>1.6454794520547947E-2</v>
      </c>
      <c r="P45" s="61">
        <f t="shared" ca="1" si="0"/>
        <v>0</v>
      </c>
      <c r="Q45" s="61">
        <f t="shared" ca="1" si="3"/>
        <v>1</v>
      </c>
      <c r="R45" s="61">
        <f t="shared" ca="1" si="8"/>
        <v>1</v>
      </c>
      <c r="S45" s="66">
        <f t="shared" ca="1" si="4"/>
        <v>1.6500000000000001E-2</v>
      </c>
      <c r="T45" s="67">
        <f t="shared" ca="1" si="9"/>
        <v>0.76306393612472512</v>
      </c>
      <c r="U45" s="61">
        <f t="shared" ca="1" si="5"/>
        <v>1.2590554946057965E-2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>
        <f t="shared" ca="1" si="6"/>
        <v>47834</v>
      </c>
      <c r="M46" s="65">
        <f t="shared" ca="1" si="1"/>
        <v>1.6500000000000001E-2</v>
      </c>
      <c r="N46" s="61" t="str">
        <f t="shared" ca="1" si="2"/>
        <v>--</v>
      </c>
      <c r="O46" s="65">
        <f t="shared" ca="1" si="7"/>
        <v>1.6545205479452055E-2</v>
      </c>
      <c r="P46" s="61">
        <f t="shared" ca="1" si="0"/>
        <v>0</v>
      </c>
      <c r="Q46" s="61">
        <f t="shared" ca="1" si="3"/>
        <v>1</v>
      </c>
      <c r="R46" s="61">
        <f t="shared" ca="1" si="8"/>
        <v>1</v>
      </c>
      <c r="S46" s="66">
        <f t="shared" ca="1" si="4"/>
        <v>1.6500000000000001E-2</v>
      </c>
      <c r="T46" s="67">
        <f t="shared" ca="1" si="9"/>
        <v>0.75371783497108369</v>
      </c>
      <c r="U46" s="61">
        <f t="shared" ca="1" si="5"/>
        <v>1.2436344277022882E-2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>
        <f t="shared" ca="1" si="6"/>
        <v>48016</v>
      </c>
      <c r="M47" s="65">
        <f t="shared" ca="1" si="1"/>
        <v>1.6500000000000001E-2</v>
      </c>
      <c r="N47" s="61" t="str">
        <f t="shared" ca="1" si="2"/>
        <v>--</v>
      </c>
      <c r="O47" s="65">
        <f t="shared" ca="1" si="7"/>
        <v>1.6454794520547947E-2</v>
      </c>
      <c r="P47" s="61">
        <f t="shared" ca="1" si="0"/>
        <v>0</v>
      </c>
      <c r="Q47" s="61">
        <f t="shared" ca="1" si="3"/>
        <v>1</v>
      </c>
      <c r="R47" s="61">
        <f t="shared" ca="1" si="8"/>
        <v>1</v>
      </c>
      <c r="S47" s="66">
        <f t="shared" ca="1" si="4"/>
        <v>1.6500000000000001E-2</v>
      </c>
      <c r="T47" s="67">
        <f t="shared" ca="1" si="9"/>
        <v>0.74448620601647941</v>
      </c>
      <c r="U47" s="61">
        <f t="shared" ca="1" si="5"/>
        <v>1.2284022399271911E-2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>
        <f t="shared" ca="1" si="6"/>
        <v>48199</v>
      </c>
      <c r="M48" s="65">
        <f t="shared" ca="1" si="1"/>
        <v>1.6500000000000001E-2</v>
      </c>
      <c r="N48" s="61" t="str">
        <f t="shared" ca="1" si="2"/>
        <v>--</v>
      </c>
      <c r="O48" s="65">
        <f t="shared" ca="1" si="7"/>
        <v>1.6545205479452055E-2</v>
      </c>
      <c r="P48" s="61">
        <f t="shared" ca="1" si="0"/>
        <v>0</v>
      </c>
      <c r="Q48" s="61">
        <f t="shared" ca="1" si="3"/>
        <v>1</v>
      </c>
      <c r="R48" s="61">
        <f t="shared" ca="1" si="8"/>
        <v>1</v>
      </c>
      <c r="S48" s="66">
        <f t="shared" ca="1" si="4"/>
        <v>1.6500000000000001E-2</v>
      </c>
      <c r="T48" s="67">
        <f t="shared" ca="1" si="9"/>
        <v>0.73536764719130721</v>
      </c>
      <c r="U48" s="61">
        <f t="shared" ca="1" si="5"/>
        <v>1.2133566178656569E-2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>
        <f t="shared" ca="1" si="6"/>
        <v>48382</v>
      </c>
      <c r="M49" s="65">
        <f t="shared" ca="1" si="1"/>
        <v>1.6500000000000001E-2</v>
      </c>
      <c r="N49" s="61" t="str">
        <f t="shared" ca="1" si="2"/>
        <v>--</v>
      </c>
      <c r="O49" s="65">
        <f t="shared" ca="1" si="7"/>
        <v>1.6545205479452055E-2</v>
      </c>
      <c r="P49" s="61">
        <f t="shared" ca="1" si="0"/>
        <v>0</v>
      </c>
      <c r="Q49" s="61">
        <f t="shared" ca="1" si="3"/>
        <v>1</v>
      </c>
      <c r="R49" s="61">
        <f t="shared" ca="1" si="8"/>
        <v>1</v>
      </c>
      <c r="S49" s="66">
        <f t="shared" ca="1" si="4"/>
        <v>1.6500000000000001E-2</v>
      </c>
      <c r="T49" s="67">
        <f t="shared" ca="1" si="9"/>
        <v>0.72636077359868356</v>
      </c>
      <c r="U49" s="61">
        <f t="shared" ca="1" si="5"/>
        <v>1.198495276437828E-2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>
        <f t="shared" ca="1" si="6"/>
        <v>48565</v>
      </c>
      <c r="M50" s="65">
        <f t="shared" ca="1" si="1"/>
        <v>1.6500000000000001E-2</v>
      </c>
      <c r="N50" s="61" t="str">
        <f t="shared" ca="1" si="2"/>
        <v>--</v>
      </c>
      <c r="O50" s="65">
        <f t="shared" ca="1" si="7"/>
        <v>1.6545205479452055E-2</v>
      </c>
      <c r="P50" s="61">
        <f t="shared" ca="1" si="0"/>
        <v>0</v>
      </c>
      <c r="Q50" s="61">
        <f t="shared" ca="1" si="3"/>
        <v>1</v>
      </c>
      <c r="R50" s="61">
        <f t="shared" ca="1" si="8"/>
        <v>1</v>
      </c>
      <c r="S50" s="66">
        <f t="shared" ca="1" si="4"/>
        <v>1.6500000000000001E-2</v>
      </c>
      <c r="T50" s="67">
        <f t="shared" ca="1" si="9"/>
        <v>0.71746421730411258</v>
      </c>
      <c r="U50" s="61">
        <f t="shared" ca="1" si="5"/>
        <v>1.1838159585517859E-2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>
        <f t="shared" ca="1" si="6"/>
        <v>48747</v>
      </c>
      <c r="M51" s="65">
        <f t="shared" ca="1" si="1"/>
        <v>1.6500000000000001E-2</v>
      </c>
      <c r="N51" s="61" t="str">
        <f t="shared" ca="1" si="2"/>
        <v>--</v>
      </c>
      <c r="O51" s="65">
        <f t="shared" ca="1" si="7"/>
        <v>1.6454794520547947E-2</v>
      </c>
      <c r="P51" s="61">
        <f t="shared" ca="1" si="0"/>
        <v>0</v>
      </c>
      <c r="Q51" s="61">
        <f t="shared" ca="1" si="3"/>
        <v>1</v>
      </c>
      <c r="R51" s="61">
        <f t="shared" ca="1" si="8"/>
        <v>1</v>
      </c>
      <c r="S51" s="66">
        <f t="shared" ca="1" si="4"/>
        <v>1.6500000000000001E-2</v>
      </c>
      <c r="T51" s="67">
        <f t="shared" ca="1" si="9"/>
        <v>0.70867662712772883</v>
      </c>
      <c r="U51" s="61">
        <f t="shared" ca="1" si="5"/>
        <v>1.1693164347607527E-2</v>
      </c>
    </row>
    <row r="52" spans="3:28" x14ac:dyDescent="0.25">
      <c r="C52" s="98"/>
      <c r="K52" s="59">
        <f t="shared" si="10"/>
        <v>29</v>
      </c>
      <c r="L52" s="101">
        <f t="shared" ca="1" si="6"/>
        <v>48930</v>
      </c>
      <c r="M52" s="65">
        <f t="shared" ca="1" si="1"/>
        <v>1.6500000000000001E-2</v>
      </c>
      <c r="N52" s="61" t="str">
        <f t="shared" ca="1" si="2"/>
        <v>--</v>
      </c>
      <c r="O52" s="65">
        <f t="shared" ca="1" si="7"/>
        <v>1.6545205479452055E-2</v>
      </c>
      <c r="P52" s="61">
        <f t="shared" ca="1" si="0"/>
        <v>0</v>
      </c>
      <c r="Q52" s="61">
        <f t="shared" ca="1" si="3"/>
        <v>1</v>
      </c>
      <c r="R52" s="61">
        <f t="shared" ca="1" si="8"/>
        <v>1</v>
      </c>
      <c r="S52" s="66">
        <f t="shared" ca="1" si="4"/>
        <v>1.6500000000000001E-2</v>
      </c>
      <c r="T52" s="67">
        <f t="shared" ca="1" si="9"/>
        <v>0.69999666843908415</v>
      </c>
      <c r="U52" s="61">
        <f t="shared" ca="1" si="5"/>
        <v>1.1549945029244888E-2</v>
      </c>
    </row>
    <row r="53" spans="3:28" x14ac:dyDescent="0.25">
      <c r="C53" s="98"/>
      <c r="K53" s="59">
        <f t="shared" si="10"/>
        <v>30</v>
      </c>
      <c r="L53" s="101">
        <f t="shared" ca="1" si="6"/>
        <v>49112</v>
      </c>
      <c r="M53" s="65">
        <f t="shared" ca="1" si="1"/>
        <v>1.6500000000000001E-2</v>
      </c>
      <c r="N53" s="61" t="str">
        <f t="shared" ca="1" si="2"/>
        <v>--</v>
      </c>
      <c r="O53" s="65">
        <f t="shared" ca="1" si="7"/>
        <v>1.6454794520547947E-2</v>
      </c>
      <c r="P53" s="61">
        <f t="shared" ca="1" si="0"/>
        <v>0</v>
      </c>
      <c r="Q53" s="61">
        <f t="shared" ca="1" si="3"/>
        <v>1</v>
      </c>
      <c r="R53" s="61">
        <f t="shared" ca="1" si="8"/>
        <v>1</v>
      </c>
      <c r="S53" s="66">
        <f t="shared" ca="1" si="4"/>
        <v>1.6500000000000001E-2</v>
      </c>
      <c r="T53" s="67">
        <f t="shared" ca="1" si="9"/>
        <v>0.69142302295444902</v>
      </c>
      <c r="U53" s="61">
        <f t="shared" ca="1" si="5"/>
        <v>1.140847987874841E-2</v>
      </c>
    </row>
    <row r="54" spans="3:28" x14ac:dyDescent="0.25">
      <c r="K54" s="59">
        <f>+K53+1</f>
        <v>31</v>
      </c>
      <c r="L54" s="101">
        <f t="shared" ca="1" si="6"/>
        <v>49295</v>
      </c>
      <c r="M54" s="65">
        <f t="shared" ca="1" si="1"/>
        <v>1.6500000000000001E-2</v>
      </c>
      <c r="N54" s="61" t="str">
        <f t="shared" ca="1" si="2"/>
        <v>--</v>
      </c>
      <c r="O54" s="65">
        <f t="shared" ca="1" si="7"/>
        <v>1.6545205479452055E-2</v>
      </c>
      <c r="P54" s="61">
        <f t="shared" ca="1" si="0"/>
        <v>0</v>
      </c>
      <c r="Q54" s="61">
        <f t="shared" ca="1" si="3"/>
        <v>1</v>
      </c>
      <c r="R54" s="61">
        <f t="shared" ca="1" si="8"/>
        <v>1</v>
      </c>
      <c r="S54" s="66">
        <f t="shared" ca="1" si="4"/>
        <v>1.6500000000000001E-2</v>
      </c>
      <c r="T54" s="67">
        <f t="shared" ca="1" si="9"/>
        <v>0.68295438853659529</v>
      </c>
      <c r="U54" s="61">
        <f t="shared" ca="1" si="5"/>
        <v>1.1268747410853822E-2</v>
      </c>
    </row>
    <row r="55" spans="3:28" x14ac:dyDescent="0.25">
      <c r="K55" s="59">
        <f t="shared" si="10"/>
        <v>32</v>
      </c>
      <c r="L55" s="101">
        <f t="shared" ca="1" si="6"/>
        <v>49477</v>
      </c>
      <c r="M55" s="65">
        <f t="shared" ca="1" si="1"/>
        <v>1.6500000000000001E-2</v>
      </c>
      <c r="N55" s="61" t="str">
        <f t="shared" ca="1" si="2"/>
        <v>--</v>
      </c>
      <c r="O55" s="65">
        <f t="shared" ca="1" si="7"/>
        <v>1.6454794520547947E-2</v>
      </c>
      <c r="P55" s="61">
        <f t="shared" ca="1" si="0"/>
        <v>0</v>
      </c>
      <c r="Q55" s="61">
        <f t="shared" ca="1" si="3"/>
        <v>1</v>
      </c>
      <c r="R55" s="61">
        <f t="shared" ca="1" si="8"/>
        <v>1</v>
      </c>
      <c r="S55" s="66">
        <f t="shared" ca="1" si="4"/>
        <v>1.6500000000000001E-2</v>
      </c>
      <c r="T55" s="67">
        <f t="shared" ca="1" si="9"/>
        <v>0.67458947899703214</v>
      </c>
      <c r="U55" s="61">
        <f t="shared" ca="1" si="5"/>
        <v>1.113072640345103E-2</v>
      </c>
    </row>
    <row r="56" spans="3:28" x14ac:dyDescent="0.25">
      <c r="K56" s="59">
        <f t="shared" si="10"/>
        <v>33</v>
      </c>
      <c r="L56" s="101">
        <f t="shared" ca="1" si="6"/>
        <v>49660</v>
      </c>
      <c r="M56" s="65">
        <f t="shared" ca="1" si="1"/>
        <v>1.6500000000000001E-2</v>
      </c>
      <c r="N56" s="61" t="str">
        <f t="shared" ca="1" si="2"/>
        <v>--</v>
      </c>
      <c r="O56" s="65">
        <f t="shared" ca="1" si="7"/>
        <v>1.6545205479452055E-2</v>
      </c>
      <c r="P56" s="61">
        <f t="shared" ca="1" si="0"/>
        <v>0</v>
      </c>
      <c r="Q56" s="61">
        <f t="shared" ca="1" si="3"/>
        <v>1</v>
      </c>
      <c r="R56" s="61">
        <f t="shared" ca="1" si="8"/>
        <v>1</v>
      </c>
      <c r="S56" s="66">
        <f t="shared" ca="1" si="4"/>
        <v>1.6500000000000001E-2</v>
      </c>
      <c r="T56" s="67">
        <f t="shared" ca="1" si="9"/>
        <v>0.6663270239006639</v>
      </c>
      <c r="U56" s="61">
        <f t="shared" ca="1" si="5"/>
        <v>1.0994395894360956E-2</v>
      </c>
    </row>
    <row r="57" spans="3:28" x14ac:dyDescent="0.25">
      <c r="K57" s="59">
        <f t="shared" si="10"/>
        <v>34</v>
      </c>
      <c r="L57" s="101">
        <f t="shared" ca="1" si="6"/>
        <v>49843</v>
      </c>
      <c r="M57" s="65">
        <f t="shared" ca="1" si="1"/>
        <v>1.6500000000000001E-2</v>
      </c>
      <c r="N57" s="61" t="str">
        <f t="shared" ca="1" si="2"/>
        <v>--</v>
      </c>
      <c r="O57" s="65">
        <f t="shared" ca="1" si="7"/>
        <v>1.6545205479452055E-2</v>
      </c>
      <c r="P57" s="61">
        <f t="shared" ca="1" si="0"/>
        <v>0</v>
      </c>
      <c r="Q57" s="61">
        <f t="shared" ca="1" si="3"/>
        <v>1</v>
      </c>
      <c r="R57" s="61">
        <f t="shared" ca="1" si="8"/>
        <v>1</v>
      </c>
      <c r="S57" s="66">
        <f t="shared" ca="1" si="4"/>
        <v>1.6500000000000001E-2</v>
      </c>
      <c r="T57" s="67">
        <f t="shared" ca="1" si="9"/>
        <v>0.65816576837284069</v>
      </c>
      <c r="U57" s="61">
        <f t="shared" ca="1" si="5"/>
        <v>1.0859735178151872E-2</v>
      </c>
    </row>
    <row r="58" spans="3:28" x14ac:dyDescent="0.25">
      <c r="K58" s="59">
        <f t="shared" si="10"/>
        <v>35</v>
      </c>
      <c r="L58" s="101">
        <f t="shared" ca="1" si="6"/>
        <v>50026</v>
      </c>
      <c r="M58" s="65">
        <f t="shared" ca="1" si="1"/>
        <v>1.6500000000000001E-2</v>
      </c>
      <c r="N58" s="61" t="str">
        <f t="shared" ca="1" si="2"/>
        <v>--</v>
      </c>
      <c r="O58" s="65">
        <f t="shared" ca="1" si="7"/>
        <v>1.6545205479452055E-2</v>
      </c>
      <c r="P58" s="61">
        <f t="shared" ca="1" si="0"/>
        <v>0</v>
      </c>
      <c r="Q58" s="61">
        <f t="shared" ca="1" si="3"/>
        <v>1</v>
      </c>
      <c r="R58" s="61">
        <f t="shared" ca="1" si="8"/>
        <v>1</v>
      </c>
      <c r="S58" s="66">
        <f t="shared" ca="1" si="4"/>
        <v>1.6500000000000001E-2</v>
      </c>
      <c r="T58" s="67">
        <f t="shared" ca="1" si="9"/>
        <v>0.65010447290877194</v>
      </c>
      <c r="U58" s="61">
        <f t="shared" ca="1" si="5"/>
        <v>1.0726723802994737E-2</v>
      </c>
    </row>
    <row r="59" spans="3:28" x14ac:dyDescent="0.25">
      <c r="K59" s="59">
        <f t="shared" si="10"/>
        <v>36</v>
      </c>
      <c r="L59" s="101">
        <f t="shared" ca="1" si="6"/>
        <v>50208</v>
      </c>
      <c r="M59" s="65">
        <f t="shared" ca="1" si="1"/>
        <v>1.6500000000000001E-2</v>
      </c>
      <c r="N59" s="61" t="str">
        <f t="shared" ca="1" si="2"/>
        <v>--</v>
      </c>
      <c r="O59" s="65">
        <f t="shared" ca="1" si="7"/>
        <v>1.6454794520547947E-2</v>
      </c>
      <c r="P59" s="61">
        <f t="shared" ca="1" si="0"/>
        <v>0</v>
      </c>
      <c r="Q59" s="61">
        <f t="shared" ca="1" si="3"/>
        <v>1</v>
      </c>
      <c r="R59" s="61">
        <f t="shared" ca="1" si="8"/>
        <v>1</v>
      </c>
      <c r="S59" s="66">
        <f t="shared" ca="1" si="4"/>
        <v>1.6500000000000001E-2</v>
      </c>
      <c r="T59" s="67">
        <f t="shared" ca="1" si="9"/>
        <v>0.64214191318527458</v>
      </c>
      <c r="U59" s="61">
        <f t="shared" ca="1" si="5"/>
        <v>1.059534156755703E-2</v>
      </c>
    </row>
    <row r="60" spans="3:28" x14ac:dyDescent="0.25">
      <c r="K60" s="59">
        <f t="shared" si="10"/>
        <v>37</v>
      </c>
      <c r="L60" s="101">
        <f t="shared" ca="1" si="6"/>
        <v>50391</v>
      </c>
      <c r="M60" s="65">
        <f t="shared" ca="1" si="1"/>
        <v>1.6500000000000001E-2</v>
      </c>
      <c r="N60" s="61" t="str">
        <f t="shared" ca="1" si="2"/>
        <v>--</v>
      </c>
      <c r="O60" s="65">
        <f t="shared" ca="1" si="7"/>
        <v>1.6545205479452055E-2</v>
      </c>
      <c r="P60" s="61">
        <f t="shared" ca="1" si="0"/>
        <v>0</v>
      </c>
      <c r="Q60" s="61">
        <f t="shared" ca="1" si="3"/>
        <v>1</v>
      </c>
      <c r="R60" s="61">
        <f t="shared" ca="1" si="8"/>
        <v>1</v>
      </c>
      <c r="S60" s="66">
        <f t="shared" ca="1" si="4"/>
        <v>1.6500000000000001E-2</v>
      </c>
      <c r="T60" s="67">
        <f t="shared" ca="1" si="9"/>
        <v>0.63427687987482673</v>
      </c>
      <c r="U60" s="61">
        <f t="shared" ca="1" si="5"/>
        <v>1.0465568517934641E-2</v>
      </c>
    </row>
    <row r="61" spans="3:28" x14ac:dyDescent="0.25">
      <c r="K61" s="59">
        <f t="shared" si="10"/>
        <v>38</v>
      </c>
      <c r="L61" s="101">
        <f t="shared" ca="1" si="6"/>
        <v>50573</v>
      </c>
      <c r="M61" s="65">
        <f t="shared" ca="1" si="1"/>
        <v>1.6500000000000001E-2</v>
      </c>
      <c r="N61" s="61">
        <f t="shared" ca="1" si="2"/>
        <v>1</v>
      </c>
      <c r="O61" s="65">
        <f t="shared" ca="1" si="7"/>
        <v>1.6454794520547947E-2</v>
      </c>
      <c r="P61" s="61">
        <f t="shared" ca="1" si="0"/>
        <v>0</v>
      </c>
      <c r="Q61" s="61">
        <f t="shared" ca="1" si="3"/>
        <v>1</v>
      </c>
      <c r="R61" s="61">
        <f t="shared" ca="1" si="8"/>
        <v>1</v>
      </c>
      <c r="S61" s="66">
        <f t="shared" ca="1" si="4"/>
        <v>1.0165</v>
      </c>
      <c r="T61" s="67">
        <f t="shared" ca="1" si="9"/>
        <v>0.62650817846189921</v>
      </c>
      <c r="U61" s="61">
        <f t="shared" ca="1" si="5"/>
        <v>0.63684556340652054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1.1626677382787771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DESTINATION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LB326A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48390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3.7749999999999999E-2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43824</v>
      </c>
      <c r="M24" s="65">
        <f ca="1">IF(L24="--","--",IF(AND($C$27="--",K24=1),(L24-$C$26)*$C$24/365,$C$24/$C$25))</f>
        <v>1.8874999999999999E-2</v>
      </c>
      <c r="N24" s="61" t="str">
        <f ca="1">+IF(L24=$C$23, 100%, "--")</f>
        <v>--</v>
      </c>
      <c r="O24" s="65">
        <f ca="1">IFERROR(IF(K24=1,(L24-$C$27)*(Q24/100%)*$C$24/365,(L24-L23)*(Q24/100%)*$C$24/365),"--")</f>
        <v>1.8926712328767123E-2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1.8874999999999999E-2</v>
      </c>
      <c r="T24" s="67">
        <f ca="1">IF(L24="--","--",1/(1+$C$31/$C$25)^($C$28*$C$25/365+K23))</f>
        <v>0.98868920720907227</v>
      </c>
      <c r="U24" s="61">
        <f ca="1">IFERROR(T24*S24,"--")</f>
        <v>1.866150878607124E-2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>
        <f ca="1">+IF(L24&lt;$C$23, EDATE(L24,12/$C$25), IF(L24=$C$23, "--", IF(L24="--", "--")))</f>
        <v>44007</v>
      </c>
      <c r="M25" s="65">
        <f t="shared" ref="M25:M88" ca="1" si="1">IF(L25="--","--",IF(AND($C$27="--",K25=1),(L25-$C$26)*$C$24/365,$C$24/$C$25))</f>
        <v>1.8874999999999999E-2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1.8926712328767123E-2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1.8874999999999999E-2</v>
      </c>
      <c r="T25" s="67">
        <f ca="1">IF(L25="--","--",1/(1+$C$31/$C$25)^($C$28*$C$25/365+K24))</f>
        <v>0.97735192488045897</v>
      </c>
      <c r="U25" s="61">
        <f t="shared" ref="U25:U88" ca="1" si="5">IFERROR(T25*S25,"--")</f>
        <v>1.8447517582118662E-2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40920</v>
      </c>
      <c r="D26" s="42"/>
      <c r="E26" s="69"/>
      <c r="F26" s="69"/>
      <c r="G26" s="69"/>
      <c r="K26" s="59">
        <f>+K25+1</f>
        <v>3</v>
      </c>
      <c r="L26" s="101">
        <f t="shared" ref="L26:L89" ca="1" si="6">+IF(L25&lt;$C$23, EDATE(L25,12/$C$25), IF(L25=$C$23, "--", IF(L25="--", "--")))</f>
        <v>44190</v>
      </c>
      <c r="M26" s="65">
        <f t="shared" ca="1" si="1"/>
        <v>1.8874999999999999E-2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1.8926712328767123E-2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1.8874999999999999E-2</v>
      </c>
      <c r="T26" s="67">
        <f t="shared" ref="T26:T89" ca="1" si="9">IF(L26="--","--",1/(1+$C$31/$C$25)^($C$28*$C$25/365+K25))</f>
        <v>0.96614464697554248</v>
      </c>
      <c r="U26" s="61">
        <f t="shared" ca="1" si="5"/>
        <v>1.8235980211663363E-2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43641</v>
      </c>
      <c r="E27" s="58"/>
      <c r="F27" s="69"/>
      <c r="G27" s="69"/>
      <c r="K27" s="59">
        <f>+K26+1</f>
        <v>4</v>
      </c>
      <c r="L27" s="101">
        <f t="shared" ca="1" si="6"/>
        <v>44372</v>
      </c>
      <c r="M27" s="65">
        <f t="shared" ca="1" si="1"/>
        <v>1.8874999999999999E-2</v>
      </c>
      <c r="N27" s="61" t="str">
        <f t="shared" ca="1" si="2"/>
        <v>--</v>
      </c>
      <c r="O27" s="65">
        <f t="shared" ca="1" si="7"/>
        <v>1.8823287671232876E-2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1.8874999999999999E-2</v>
      </c>
      <c r="T27" s="67">
        <f t="shared" ca="1" si="9"/>
        <v>0.95506588273580695</v>
      </c>
      <c r="U27" s="61">
        <f t="shared" ca="1" si="5"/>
        <v>1.8026868536638357E-2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180</v>
      </c>
      <c r="D28" s="54"/>
      <c r="E28" s="69"/>
      <c r="F28" s="69"/>
      <c r="G28" s="69"/>
      <c r="K28" s="59">
        <f t="shared" ref="K28:K91" si="10">+K27+1</f>
        <v>5</v>
      </c>
      <c r="L28" s="101">
        <f t="shared" ca="1" si="6"/>
        <v>44555</v>
      </c>
      <c r="M28" s="65">
        <f t="shared" ca="1" si="1"/>
        <v>1.8874999999999999E-2</v>
      </c>
      <c r="N28" s="61" t="str">
        <f t="shared" ca="1" si="2"/>
        <v>--</v>
      </c>
      <c r="O28" s="65">
        <f t="shared" ca="1" si="7"/>
        <v>1.8926712328767123E-2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1.8874999999999999E-2</v>
      </c>
      <c r="T28" s="67">
        <f t="shared" ca="1" si="9"/>
        <v>0.94411415849723901</v>
      </c>
      <c r="U28" s="61">
        <f t="shared" ca="1" si="5"/>
        <v>1.7820154741635386E-2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3</v>
      </c>
      <c r="D29" s="54"/>
      <c r="E29" s="71"/>
      <c r="F29" s="71"/>
      <c r="G29" s="71"/>
      <c r="K29" s="59">
        <f t="shared" si="10"/>
        <v>6</v>
      </c>
      <c r="L29" s="101">
        <f t="shared" ca="1" si="6"/>
        <v>44737</v>
      </c>
      <c r="M29" s="65">
        <f t="shared" ca="1" si="1"/>
        <v>1.8874999999999999E-2</v>
      </c>
      <c r="N29" s="61" t="str">
        <f t="shared" ca="1" si="2"/>
        <v>--</v>
      </c>
      <c r="O29" s="65">
        <f t="shared" ca="1" si="7"/>
        <v>1.8823287671232876E-2</v>
      </c>
      <c r="P29" s="61">
        <f t="shared" ca="1" si="0"/>
        <v>0</v>
      </c>
      <c r="Q29" s="61">
        <f t="shared" ca="1" si="3"/>
        <v>1</v>
      </c>
      <c r="R29" s="61">
        <f t="shared" ca="1" si="8"/>
        <v>1</v>
      </c>
      <c r="S29" s="66">
        <f t="shared" ca="1" si="4"/>
        <v>1.8874999999999999E-2</v>
      </c>
      <c r="T29" s="67">
        <f t="shared" ca="1" si="9"/>
        <v>0.93328801749430501</v>
      </c>
      <c r="U29" s="61">
        <f t="shared" ca="1" si="5"/>
        <v>1.7615811330205008E-2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3.1027000000000002E-4</v>
      </c>
      <c r="E30" s="73"/>
      <c r="F30" s="73"/>
      <c r="G30" s="73"/>
      <c r="K30" s="59">
        <f t="shared" si="10"/>
        <v>7</v>
      </c>
      <c r="L30" s="101">
        <f t="shared" ca="1" si="6"/>
        <v>44920</v>
      </c>
      <c r="M30" s="65">
        <f t="shared" ca="1" si="1"/>
        <v>1.8874999999999999E-2</v>
      </c>
      <c r="N30" s="61" t="str">
        <f t="shared" ca="1" si="2"/>
        <v>--</v>
      </c>
      <c r="O30" s="65">
        <f t="shared" ca="1" si="7"/>
        <v>1.8926712328767123E-2</v>
      </c>
      <c r="P30" s="61">
        <f t="shared" ca="1" si="0"/>
        <v>0</v>
      </c>
      <c r="Q30" s="61">
        <f t="shared" ca="1" si="3"/>
        <v>1</v>
      </c>
      <c r="R30" s="61">
        <f t="shared" ca="1" si="8"/>
        <v>1</v>
      </c>
      <c r="S30" s="66">
        <f t="shared" ca="1" si="4"/>
        <v>1.8874999999999999E-2</v>
      </c>
      <c r="T30" s="67">
        <f t="shared" ca="1" si="9"/>
        <v>0.92258601966617737</v>
      </c>
      <c r="U30" s="61">
        <f t="shared" ca="1" si="5"/>
        <v>1.7413811121199097E-2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>
        <f ca="1">IF(C21="SOURCE", HLOOKUP(C22, Source_Bonds, 7, FALSE), IF(C21="DESTINATION", HLOOKUP(C22,Desti_Bonds,6,FALSE),  C21) )</f>
        <v>2.3199999999999998E-2</v>
      </c>
      <c r="D31" s="42" t="s">
        <v>195</v>
      </c>
      <c r="E31" s="73"/>
      <c r="G31" s="69"/>
      <c r="K31" s="59">
        <f t="shared" si="10"/>
        <v>8</v>
      </c>
      <c r="L31" s="101">
        <f t="shared" ca="1" si="6"/>
        <v>45102</v>
      </c>
      <c r="M31" s="65">
        <f t="shared" ca="1" si="1"/>
        <v>1.8874999999999999E-2</v>
      </c>
      <c r="N31" s="61" t="str">
        <f t="shared" ca="1" si="2"/>
        <v>--</v>
      </c>
      <c r="O31" s="65">
        <f t="shared" ca="1" si="7"/>
        <v>1.8823287671232876E-2</v>
      </c>
      <c r="P31" s="61">
        <f t="shared" ca="1" si="0"/>
        <v>0</v>
      </c>
      <c r="Q31" s="61">
        <f t="shared" ca="1" si="3"/>
        <v>1</v>
      </c>
      <c r="R31" s="61">
        <f t="shared" ca="1" si="8"/>
        <v>1</v>
      </c>
      <c r="S31" s="66">
        <f t="shared" ca="1" si="4"/>
        <v>1.8874999999999999E-2</v>
      </c>
      <c r="T31" s="67">
        <f t="shared" ca="1" si="9"/>
        <v>0.91200674146518124</v>
      </c>
      <c r="U31" s="61">
        <f t="shared" ca="1" si="5"/>
        <v>1.7214127245155295E-2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>
        <f t="shared" ca="1" si="6"/>
        <v>45285</v>
      </c>
      <c r="M32" s="65">
        <f t="shared" ca="1" si="1"/>
        <v>1.8874999999999999E-2</v>
      </c>
      <c r="N32" s="61" t="str">
        <f t="shared" ca="1" si="2"/>
        <v>--</v>
      </c>
      <c r="O32" s="65">
        <f t="shared" ca="1" si="7"/>
        <v>1.8926712328767123E-2</v>
      </c>
      <c r="P32" s="61">
        <f t="shared" ca="1" si="0"/>
        <v>0</v>
      </c>
      <c r="Q32" s="61">
        <f t="shared" ca="1" si="3"/>
        <v>1</v>
      </c>
      <c r="R32" s="61">
        <f t="shared" ca="1" si="8"/>
        <v>1</v>
      </c>
      <c r="S32" s="66">
        <f t="shared" ca="1" si="4"/>
        <v>1.8874999999999999E-2</v>
      </c>
      <c r="T32" s="67">
        <f t="shared" ca="1" si="9"/>
        <v>0.90154877566743874</v>
      </c>
      <c r="U32" s="61">
        <f t="shared" ca="1" si="5"/>
        <v>1.7016733140722905E-2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1.1623574699999999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>
        <f t="shared" ca="1" si="6"/>
        <v>45468</v>
      </c>
      <c r="M33" s="65">
        <f t="shared" ca="1" si="1"/>
        <v>1.8874999999999999E-2</v>
      </c>
      <c r="N33" s="61" t="str">
        <f t="shared" ca="1" si="2"/>
        <v>--</v>
      </c>
      <c r="O33" s="65">
        <f t="shared" ca="1" si="7"/>
        <v>1.8926712328767123E-2</v>
      </c>
      <c r="P33" s="61">
        <f t="shared" ca="1" si="0"/>
        <v>0</v>
      </c>
      <c r="Q33" s="61">
        <f t="shared" ca="1" si="3"/>
        <v>1</v>
      </c>
      <c r="R33" s="61">
        <f t="shared" ca="1" si="8"/>
        <v>1</v>
      </c>
      <c r="S33" s="66">
        <f t="shared" ca="1" si="4"/>
        <v>1.8874999999999999E-2</v>
      </c>
      <c r="T33" s="67">
        <f t="shared" ca="1" si="9"/>
        <v>0.89121073118568495</v>
      </c>
      <c r="U33" s="61">
        <f t="shared" ca="1" si="5"/>
        <v>1.6821602551129803E-2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1.1626677399999998</v>
      </c>
      <c r="D34" s="54"/>
      <c r="E34" s="42"/>
      <c r="F34" s="73"/>
      <c r="G34" s="77"/>
      <c r="K34" s="59">
        <f t="shared" si="10"/>
        <v>11</v>
      </c>
      <c r="L34" s="101">
        <f t="shared" ca="1" si="6"/>
        <v>45651</v>
      </c>
      <c r="M34" s="65">
        <f t="shared" ca="1" si="1"/>
        <v>1.8874999999999999E-2</v>
      </c>
      <c r="N34" s="61" t="str">
        <f t="shared" ca="1" si="2"/>
        <v>--</v>
      </c>
      <c r="O34" s="65">
        <f t="shared" ca="1" si="7"/>
        <v>1.8926712328767123E-2</v>
      </c>
      <c r="P34" s="61">
        <f t="shared" ca="1" si="0"/>
        <v>0</v>
      </c>
      <c r="Q34" s="61">
        <f t="shared" ca="1" si="3"/>
        <v>1</v>
      </c>
      <c r="R34" s="61">
        <f t="shared" ca="1" si="8"/>
        <v>1</v>
      </c>
      <c r="S34" s="66">
        <f t="shared" ca="1" si="4"/>
        <v>1.8874999999999999E-2</v>
      </c>
      <c r="T34" s="67">
        <f t="shared" ca="1" si="9"/>
        <v>0.88099123288422765</v>
      </c>
      <c r="U34" s="61">
        <f t="shared" ca="1" si="5"/>
        <v>1.6628709520689795E-2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>
        <f t="shared" ca="1" si="6"/>
        <v>45833</v>
      </c>
      <c r="M35" s="65">
        <f t="shared" ca="1" si="1"/>
        <v>1.8874999999999999E-2</v>
      </c>
      <c r="N35" s="61" t="str">
        <f t="shared" ca="1" si="2"/>
        <v>--</v>
      </c>
      <c r="O35" s="65">
        <f t="shared" ca="1" si="7"/>
        <v>1.8823287671232876E-2</v>
      </c>
      <c r="P35" s="61">
        <f t="shared" ca="1" si="0"/>
        <v>0</v>
      </c>
      <c r="Q35" s="61">
        <f t="shared" ca="1" si="3"/>
        <v>1</v>
      </c>
      <c r="R35" s="61">
        <f t="shared" ca="1" si="8"/>
        <v>1</v>
      </c>
      <c r="S35" s="66">
        <f t="shared" ca="1" si="4"/>
        <v>1.8874999999999999E-2</v>
      </c>
      <c r="T35" s="67">
        <f t="shared" ca="1" si="9"/>
        <v>0.8708889213960338</v>
      </c>
      <c r="U35" s="61">
        <f t="shared" ca="1" si="5"/>
        <v>1.6438028391350137E-2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>
        <f t="shared" ca="1" si="6"/>
        <v>46016</v>
      </c>
      <c r="M36" s="65">
        <f t="shared" ca="1" si="1"/>
        <v>1.8874999999999999E-2</v>
      </c>
      <c r="N36" s="61" t="str">
        <f t="shared" ca="1" si="2"/>
        <v>--</v>
      </c>
      <c r="O36" s="65">
        <f t="shared" ca="1" si="7"/>
        <v>1.8926712328767123E-2</v>
      </c>
      <c r="P36" s="61">
        <f t="shared" ca="1" si="0"/>
        <v>0</v>
      </c>
      <c r="Q36" s="61">
        <f t="shared" ca="1" si="3"/>
        <v>1</v>
      </c>
      <c r="R36" s="61">
        <f t="shared" ca="1" si="8"/>
        <v>1</v>
      </c>
      <c r="S36" s="66">
        <f t="shared" ca="1" si="4"/>
        <v>1.8874999999999999E-2</v>
      </c>
      <c r="T36" s="67">
        <f t="shared" ca="1" si="9"/>
        <v>0.86090245294190759</v>
      </c>
      <c r="U36" s="61">
        <f t="shared" ca="1" si="5"/>
        <v>1.6249533799278505E-2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>
        <f t="shared" ca="1" si="6"/>
        <v>46198</v>
      </c>
      <c r="M37" s="65">
        <f t="shared" ca="1" si="1"/>
        <v>1.8874999999999999E-2</v>
      </c>
      <c r="N37" s="61" t="str">
        <f t="shared" ca="1" si="2"/>
        <v>--</v>
      </c>
      <c r="O37" s="65">
        <f t="shared" ca="1" si="7"/>
        <v>1.8823287671232876E-2</v>
      </c>
      <c r="P37" s="61">
        <f t="shared" ca="1" si="0"/>
        <v>0</v>
      </c>
      <c r="Q37" s="61">
        <f t="shared" ca="1" si="3"/>
        <v>1</v>
      </c>
      <c r="R37" s="61">
        <f t="shared" ca="1" si="8"/>
        <v>1</v>
      </c>
      <c r="S37" s="66">
        <f t="shared" ca="1" si="4"/>
        <v>1.8874999999999999E-2</v>
      </c>
      <c r="T37" s="67">
        <f t="shared" ca="1" si="9"/>
        <v>0.85103049915174722</v>
      </c>
      <c r="U37" s="61">
        <f t="shared" ca="1" si="5"/>
        <v>1.6063200671489229E-2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>
        <f t="shared" ca="1" si="6"/>
        <v>46381</v>
      </c>
      <c r="M38" s="65">
        <f t="shared" ca="1" si="1"/>
        <v>1.8874999999999999E-2</v>
      </c>
      <c r="N38" s="61" t="str">
        <f t="shared" ca="1" si="2"/>
        <v>--</v>
      </c>
      <c r="O38" s="65">
        <f t="shared" ca="1" si="7"/>
        <v>1.8926712328767123E-2</v>
      </c>
      <c r="P38" s="61">
        <f t="shared" ca="1" si="0"/>
        <v>0</v>
      </c>
      <c r="Q38" s="61">
        <f t="shared" ca="1" si="3"/>
        <v>1</v>
      </c>
      <c r="R38" s="61">
        <f t="shared" ca="1" si="8"/>
        <v>1</v>
      </c>
      <c r="S38" s="66">
        <f t="shared" ca="1" si="4"/>
        <v>1.8874999999999999E-2</v>
      </c>
      <c r="T38" s="67">
        <f t="shared" ca="1" si="9"/>
        <v>0.84127174688784812</v>
      </c>
      <c r="U38" s="61">
        <f t="shared" ca="1" si="5"/>
        <v>1.5879004222508132E-2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>
        <f t="shared" ca="1" si="6"/>
        <v>46563</v>
      </c>
      <c r="M39" s="65">
        <f t="shared" ca="1" si="1"/>
        <v>1.8874999999999999E-2</v>
      </c>
      <c r="N39" s="61" t="str">
        <f t="shared" ca="1" si="2"/>
        <v>--</v>
      </c>
      <c r="O39" s="65">
        <f t="shared" ca="1" si="7"/>
        <v>1.8823287671232876E-2</v>
      </c>
      <c r="P39" s="61">
        <f t="shared" ca="1" si="0"/>
        <v>0</v>
      </c>
      <c r="Q39" s="61">
        <f t="shared" ca="1" si="3"/>
        <v>1</v>
      </c>
      <c r="R39" s="61">
        <f t="shared" ca="1" si="8"/>
        <v>1</v>
      </c>
      <c r="S39" s="66">
        <f t="shared" ca="1" si="4"/>
        <v>1.8874999999999999E-2</v>
      </c>
      <c r="T39" s="67">
        <f t="shared" ca="1" si="9"/>
        <v>0.83162489807023343</v>
      </c>
      <c r="U39" s="61">
        <f t="shared" ca="1" si="5"/>
        <v>1.5696919951075656E-2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>
        <f t="shared" ca="1" si="6"/>
        <v>46746</v>
      </c>
      <c r="M40" s="65">
        <f t="shared" ca="1" si="1"/>
        <v>1.8874999999999999E-2</v>
      </c>
      <c r="N40" s="61" t="str">
        <f t="shared" ca="1" si="2"/>
        <v>--</v>
      </c>
      <c r="O40" s="65">
        <f t="shared" ca="1" si="7"/>
        <v>1.8926712328767123E-2</v>
      </c>
      <c r="P40" s="61">
        <f t="shared" ca="1" si="0"/>
        <v>0</v>
      </c>
      <c r="Q40" s="61">
        <f t="shared" ca="1" si="3"/>
        <v>1</v>
      </c>
      <c r="R40" s="61">
        <f t="shared" ca="1" si="8"/>
        <v>1</v>
      </c>
      <c r="S40" s="66">
        <f t="shared" ca="1" si="4"/>
        <v>1.8874999999999999E-2</v>
      </c>
      <c r="T40" s="67">
        <f t="shared" ca="1" si="9"/>
        <v>0.82208866950398707</v>
      </c>
      <c r="U40" s="61">
        <f t="shared" ca="1" si="5"/>
        <v>1.5516923636887756E-2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>
        <f t="shared" ca="1" si="6"/>
        <v>46929</v>
      </c>
      <c r="M41" s="65">
        <f t="shared" ca="1" si="1"/>
        <v>1.8874999999999999E-2</v>
      </c>
      <c r="N41" s="61" t="str">
        <f t="shared" ca="1" si="2"/>
        <v>--</v>
      </c>
      <c r="O41" s="65">
        <f t="shared" ca="1" si="7"/>
        <v>1.8926712328767123E-2</v>
      </c>
      <c r="P41" s="61">
        <f t="shared" ca="1" si="0"/>
        <v>0</v>
      </c>
      <c r="Q41" s="61">
        <f t="shared" ca="1" si="3"/>
        <v>1</v>
      </c>
      <c r="R41" s="61">
        <f t="shared" ca="1" si="8"/>
        <v>1</v>
      </c>
      <c r="S41" s="66">
        <f t="shared" ca="1" si="4"/>
        <v>1.8874999999999999E-2</v>
      </c>
      <c r="T41" s="67">
        <f t="shared" ca="1" si="9"/>
        <v>0.81266179270856764</v>
      </c>
      <c r="U41" s="61">
        <f t="shared" ca="1" si="5"/>
        <v>1.5338991337374213E-2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>
        <f t="shared" ca="1" si="6"/>
        <v>47112</v>
      </c>
      <c r="M42" s="65">
        <f t="shared" ca="1" si="1"/>
        <v>1.8874999999999999E-2</v>
      </c>
      <c r="N42" s="61" t="str">
        <f t="shared" ca="1" si="2"/>
        <v>--</v>
      </c>
      <c r="O42" s="65">
        <f t="shared" ca="1" si="7"/>
        <v>1.8926712328767123E-2</v>
      </c>
      <c r="P42" s="61">
        <f t="shared" ca="1" si="0"/>
        <v>0</v>
      </c>
      <c r="Q42" s="61">
        <f t="shared" ca="1" si="3"/>
        <v>1</v>
      </c>
      <c r="R42" s="61">
        <f t="shared" ca="1" si="8"/>
        <v>1</v>
      </c>
      <c r="S42" s="66">
        <f t="shared" ca="1" si="4"/>
        <v>1.8874999999999999E-2</v>
      </c>
      <c r="T42" s="67">
        <f t="shared" ca="1" si="9"/>
        <v>0.80334301374907835</v>
      </c>
      <c r="U42" s="61">
        <f t="shared" ca="1" si="5"/>
        <v>1.5163099384513854E-2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>
        <f t="shared" ca="1" si="6"/>
        <v>47294</v>
      </c>
      <c r="M43" s="65">
        <f t="shared" ca="1" si="1"/>
        <v>1.8874999999999999E-2</v>
      </c>
      <c r="N43" s="61" t="str">
        <f t="shared" ca="1" si="2"/>
        <v>--</v>
      </c>
      <c r="O43" s="65">
        <f t="shared" ca="1" si="7"/>
        <v>1.8823287671232876E-2</v>
      </c>
      <c r="P43" s="61">
        <f t="shared" ca="1" si="0"/>
        <v>0</v>
      </c>
      <c r="Q43" s="61">
        <f t="shared" ca="1" si="3"/>
        <v>1</v>
      </c>
      <c r="R43" s="61">
        <f t="shared" ca="1" si="8"/>
        <v>1</v>
      </c>
      <c r="S43" s="66">
        <f t="shared" ca="1" si="4"/>
        <v>1.8874999999999999E-2</v>
      </c>
      <c r="T43" s="67">
        <f t="shared" ca="1" si="9"/>
        <v>0.79413109306947238</v>
      </c>
      <c r="U43" s="61">
        <f t="shared" ca="1" si="5"/>
        <v>1.4989224381686291E-2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>
        <f t="shared" ca="1" si="6"/>
        <v>47477</v>
      </c>
      <c r="M44" s="65">
        <f t="shared" ca="1" si="1"/>
        <v>1.8874999999999999E-2</v>
      </c>
      <c r="N44" s="61" t="str">
        <f t="shared" ca="1" si="2"/>
        <v>--</v>
      </c>
      <c r="O44" s="65">
        <f t="shared" ca="1" si="7"/>
        <v>1.8926712328767123E-2</v>
      </c>
      <c r="P44" s="61">
        <f t="shared" ca="1" si="0"/>
        <v>0</v>
      </c>
      <c r="Q44" s="61">
        <f t="shared" ca="1" si="3"/>
        <v>1</v>
      </c>
      <c r="R44" s="61">
        <f t="shared" ca="1" si="8"/>
        <v>1</v>
      </c>
      <c r="S44" s="66">
        <f t="shared" ca="1" si="4"/>
        <v>1.8874999999999999E-2</v>
      </c>
      <c r="T44" s="67">
        <f t="shared" ca="1" si="9"/>
        <v>0.78502480532767138</v>
      </c>
      <c r="U44" s="61">
        <f t="shared" ca="1" si="5"/>
        <v>1.4817343200559796E-2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>
        <f t="shared" ca="1" si="6"/>
        <v>47659</v>
      </c>
      <c r="M45" s="65">
        <f t="shared" ca="1" si="1"/>
        <v>1.8874999999999999E-2</v>
      </c>
      <c r="N45" s="61" t="str">
        <f t="shared" ca="1" si="2"/>
        <v>--</v>
      </c>
      <c r="O45" s="65">
        <f t="shared" ca="1" si="7"/>
        <v>1.8823287671232876E-2</v>
      </c>
      <c r="P45" s="61">
        <f t="shared" ca="1" si="0"/>
        <v>0</v>
      </c>
      <c r="Q45" s="61">
        <f t="shared" ca="1" si="3"/>
        <v>1</v>
      </c>
      <c r="R45" s="61">
        <f t="shared" ca="1" si="8"/>
        <v>1</v>
      </c>
      <c r="S45" s="66">
        <f t="shared" ca="1" si="4"/>
        <v>1.8874999999999999E-2</v>
      </c>
      <c r="T45" s="67">
        <f t="shared" ca="1" si="9"/>
        <v>0.77602293923257337</v>
      </c>
      <c r="U45" s="61">
        <f t="shared" ca="1" si="5"/>
        <v>1.4647432978014822E-2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>
        <f t="shared" ca="1" si="6"/>
        <v>47842</v>
      </c>
      <c r="M46" s="65">
        <f t="shared" ca="1" si="1"/>
        <v>1.8874999999999999E-2</v>
      </c>
      <c r="N46" s="61" t="str">
        <f t="shared" ca="1" si="2"/>
        <v>--</v>
      </c>
      <c r="O46" s="65">
        <f t="shared" ca="1" si="7"/>
        <v>1.8926712328767123E-2</v>
      </c>
      <c r="P46" s="61">
        <f t="shared" ca="1" si="0"/>
        <v>0</v>
      </c>
      <c r="Q46" s="61">
        <f t="shared" ca="1" si="3"/>
        <v>1</v>
      </c>
      <c r="R46" s="61">
        <f t="shared" ca="1" si="8"/>
        <v>1</v>
      </c>
      <c r="S46" s="66">
        <f t="shared" ca="1" si="4"/>
        <v>1.8874999999999999E-2</v>
      </c>
      <c r="T46" s="67">
        <f t="shared" ca="1" si="9"/>
        <v>0.76712429738293142</v>
      </c>
      <c r="U46" s="61">
        <f t="shared" ca="1" si="5"/>
        <v>1.447947111310283E-2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>
        <f t="shared" ca="1" si="6"/>
        <v>48024</v>
      </c>
      <c r="M47" s="65">
        <f t="shared" ca="1" si="1"/>
        <v>1.8874999999999999E-2</v>
      </c>
      <c r="N47" s="61" t="str">
        <f t="shared" ca="1" si="2"/>
        <v>--</v>
      </c>
      <c r="O47" s="65">
        <f t="shared" ca="1" si="7"/>
        <v>1.8823287671232876E-2</v>
      </c>
      <c r="P47" s="61">
        <f t="shared" ca="1" si="0"/>
        <v>0</v>
      </c>
      <c r="Q47" s="61">
        <f t="shared" ca="1" si="3"/>
        <v>1</v>
      </c>
      <c r="R47" s="61">
        <f t="shared" ca="1" si="8"/>
        <v>1</v>
      </c>
      <c r="S47" s="66">
        <f t="shared" ca="1" si="4"/>
        <v>1.8874999999999999E-2</v>
      </c>
      <c r="T47" s="67">
        <f t="shared" ca="1" si="9"/>
        <v>0.7583276961080776</v>
      </c>
      <c r="U47" s="61">
        <f t="shared" ca="1" si="5"/>
        <v>1.4313435264039965E-2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>
        <f t="shared" ca="1" si="6"/>
        <v>48207</v>
      </c>
      <c r="M48" s="65">
        <f t="shared" ca="1" si="1"/>
        <v>1.8874999999999999E-2</v>
      </c>
      <c r="N48" s="61" t="str">
        <f t="shared" ca="1" si="2"/>
        <v>--</v>
      </c>
      <c r="O48" s="65">
        <f t="shared" ca="1" si="7"/>
        <v>1.8926712328767123E-2</v>
      </c>
      <c r="P48" s="61">
        <f t="shared" ca="1" si="0"/>
        <v>0</v>
      </c>
      <c r="Q48" s="61">
        <f t="shared" ca="1" si="3"/>
        <v>1</v>
      </c>
      <c r="R48" s="61">
        <f t="shared" ca="1" si="8"/>
        <v>1</v>
      </c>
      <c r="S48" s="66">
        <f t="shared" ca="1" si="4"/>
        <v>1.8874999999999999E-2</v>
      </c>
      <c r="T48" s="67">
        <f t="shared" ca="1" si="9"/>
        <v>0.74963196531047604</v>
      </c>
      <c r="U48" s="61">
        <f t="shared" ca="1" si="5"/>
        <v>1.4149303345235235E-2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>
        <f t="shared" ca="1" si="6"/>
        <v>48390</v>
      </c>
      <c r="M49" s="65">
        <f t="shared" ca="1" si="1"/>
        <v>1.8874999999999999E-2</v>
      </c>
      <c r="N49" s="61">
        <f t="shared" ca="1" si="2"/>
        <v>1</v>
      </c>
      <c r="O49" s="65">
        <f t="shared" ca="1" si="7"/>
        <v>1.8926712328767123E-2</v>
      </c>
      <c r="P49" s="61">
        <f t="shared" ca="1" si="0"/>
        <v>0</v>
      </c>
      <c r="Q49" s="61">
        <f t="shared" ca="1" si="3"/>
        <v>1</v>
      </c>
      <c r="R49" s="61">
        <f t="shared" ca="1" si="8"/>
        <v>1</v>
      </c>
      <c r="S49" s="66">
        <f t="shared" ca="1" si="4"/>
        <v>1.018875</v>
      </c>
      <c r="T49" s="67">
        <f t="shared" ca="1" si="9"/>
        <v>0.74103594831007913</v>
      </c>
      <c r="U49" s="61">
        <f t="shared" ca="1" si="5"/>
        <v>0.75502300183443183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92D05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0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NOT FOUND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LB466A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53495</v>
      </c>
      <c r="D23" s="42"/>
      <c r="E23" s="58"/>
      <c r="F23" s="58"/>
      <c r="G23" s="58"/>
      <c r="K23" s="59">
        <v>0</v>
      </c>
      <c r="L23" s="60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2.8750000000000001E-2</v>
      </c>
      <c r="D24" s="42"/>
      <c r="E24" s="64"/>
      <c r="F24" s="64"/>
      <c r="G24" s="64"/>
      <c r="K24" s="59">
        <f>+K23+1</f>
        <v>1</v>
      </c>
      <c r="L24" s="60">
        <f ca="1">+COUPNCD(C17,C23,C25)</f>
        <v>43816</v>
      </c>
      <c r="M24" s="65">
        <f ca="1">IF(L24="--","--",IF(AND($C$27="--",K24=1),(L24-$C$26)*$C$24/365,$C$24/$C$25))</f>
        <v>1.4375000000000001E-2</v>
      </c>
      <c r="N24" s="61" t="str">
        <f ca="1">+IF(L24=$C$23, 100%, "--")</f>
        <v>--</v>
      </c>
      <c r="O24" s="65">
        <f ca="1">IFERROR(IF(K24=1,(L24-$C$27)*(Q24/100%)*$C$24/365,(L24-L23)*(Q24/100%)*$C$24/365),"--")</f>
        <v>1.4414383561643837E-2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1.4375000000000001E-2</v>
      </c>
      <c r="T24" s="67" t="e">
        <f ca="1">IF(L24="--","--",1/(1+$C$31/$C$25)^($C$28*$C$25/365+K23))</f>
        <v>#VALUE!</v>
      </c>
      <c r="U24" s="61" t="str">
        <f ca="1">IFERROR(T24*S24,"--")</f>
        <v>--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60">
        <f ca="1">+IF(L24&lt;$C$23, EDATE(L24,12/$C$25), IF(L24=$C$23, "--", IF(L24="--", "--")))</f>
        <v>43999</v>
      </c>
      <c r="M25" s="65">
        <f t="shared" ref="M25:M88" ca="1" si="1">IF(L25="--","--",IF(AND($C$27="--",K25=1),(L25-$C$26)*$C$24/365,$C$24/$C$25))</f>
        <v>1.4375000000000001E-2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1.4414383561643837E-2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1.4375000000000001E-2</v>
      </c>
      <c r="T25" s="67" t="e">
        <f ca="1">IF(L25="--","--",1/(1+$C$31/$C$25)^($C$28*$C$25/365+K24))</f>
        <v>#VALUE!</v>
      </c>
      <c r="U25" s="61" t="str">
        <f t="shared" ref="U25:U88" ca="1" si="5">IFERROR(T25*S25,"--")</f>
        <v>--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42557</v>
      </c>
      <c r="D26" s="42"/>
      <c r="E26" s="69"/>
      <c r="F26" s="69"/>
      <c r="G26" s="69"/>
      <c r="K26" s="59">
        <f>+K25+1</f>
        <v>3</v>
      </c>
      <c r="L26" s="60">
        <f t="shared" ref="L26:L89" ca="1" si="6">+IF(L25&lt;$C$23, EDATE(L25,12/$C$25), IF(L25=$C$23, "--", IF(L25="--", "--")))</f>
        <v>44182</v>
      </c>
      <c r="M26" s="65">
        <f t="shared" ca="1" si="1"/>
        <v>1.4375000000000001E-2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1.4414383561643837E-2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1.4375000000000001E-2</v>
      </c>
      <c r="T26" s="67" t="e">
        <f t="shared" ref="T26:T89" ca="1" si="9">IF(L26="--","--",1/(1+$C$31/$C$25)^($C$28*$C$25/365+K25))</f>
        <v>#VALUE!</v>
      </c>
      <c r="U26" s="61" t="str">
        <f t="shared" ca="1" si="5"/>
        <v>--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43633</v>
      </c>
      <c r="E27" s="69"/>
      <c r="F27" s="69"/>
      <c r="G27" s="69"/>
      <c r="K27" s="59">
        <f>+K26+1</f>
        <v>4</v>
      </c>
      <c r="L27" s="60">
        <f t="shared" ca="1" si="6"/>
        <v>44364</v>
      </c>
      <c r="M27" s="65">
        <f t="shared" ca="1" si="1"/>
        <v>1.4375000000000001E-2</v>
      </c>
      <c r="N27" s="61" t="str">
        <f t="shared" ca="1" si="2"/>
        <v>--</v>
      </c>
      <c r="O27" s="65">
        <f t="shared" ca="1" si="7"/>
        <v>1.4335616438356165E-2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1.4375000000000001E-2</v>
      </c>
      <c r="T27" s="67" t="e">
        <f t="shared" ca="1" si="9"/>
        <v>#VALUE!</v>
      </c>
      <c r="U27" s="61" t="str">
        <f t="shared" ca="1" si="5"/>
        <v>--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172</v>
      </c>
      <c r="D28" s="54"/>
      <c r="E28" s="69"/>
      <c r="F28" s="69"/>
      <c r="G28" s="69"/>
      <c r="K28" s="59">
        <f t="shared" ref="K28:K91" si="10">+K27+1</f>
        <v>5</v>
      </c>
      <c r="L28" s="60">
        <f t="shared" ca="1" si="6"/>
        <v>44547</v>
      </c>
      <c r="M28" s="65">
        <f t="shared" ca="1" si="1"/>
        <v>1.4375000000000001E-2</v>
      </c>
      <c r="N28" s="61" t="str">
        <f t="shared" ca="1" si="2"/>
        <v>--</v>
      </c>
      <c r="O28" s="65">
        <f t="shared" ca="1" si="7"/>
        <v>1.4414383561643837E-2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1.4375000000000001E-2</v>
      </c>
      <c r="T28" s="67" t="e">
        <f t="shared" ca="1" si="9"/>
        <v>#VALUE!</v>
      </c>
      <c r="U28" s="61" t="str">
        <f t="shared" ca="1" si="5"/>
        <v>--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11</v>
      </c>
      <c r="D29" s="54"/>
      <c r="E29" s="71"/>
      <c r="F29" s="71"/>
      <c r="G29" s="71"/>
      <c r="K29" s="59">
        <f t="shared" si="10"/>
        <v>6</v>
      </c>
      <c r="L29" s="60">
        <f t="shared" ca="1" si="6"/>
        <v>44729</v>
      </c>
      <c r="M29" s="65">
        <f t="shared" ca="1" si="1"/>
        <v>1.4375000000000001E-2</v>
      </c>
      <c r="N29" s="61" t="str">
        <f t="shared" ca="1" si="2"/>
        <v>--</v>
      </c>
      <c r="O29" s="65">
        <f t="shared" ca="1" si="7"/>
        <v>1.4335616438356165E-2</v>
      </c>
      <c r="P29" s="61">
        <f t="shared" ca="1" si="0"/>
        <v>0</v>
      </c>
      <c r="Q29" s="61">
        <f t="shared" ca="1" si="3"/>
        <v>1</v>
      </c>
      <c r="R29" s="61">
        <f t="shared" ca="1" si="8"/>
        <v>1</v>
      </c>
      <c r="S29" s="66">
        <f t="shared" ca="1" si="4"/>
        <v>1.4375000000000001E-2</v>
      </c>
      <c r="T29" s="67" t="e">
        <f t="shared" ca="1" si="9"/>
        <v>#VALUE!</v>
      </c>
      <c r="U29" s="61" t="str">
        <f t="shared" ca="1" si="5"/>
        <v>--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8.6644000000000001E-4</v>
      </c>
      <c r="E30" s="73"/>
      <c r="F30" s="73"/>
      <c r="G30" s="73"/>
      <c r="K30" s="59">
        <f t="shared" si="10"/>
        <v>7</v>
      </c>
      <c r="L30" s="60">
        <f t="shared" ca="1" si="6"/>
        <v>44912</v>
      </c>
      <c r="M30" s="65">
        <f t="shared" ca="1" si="1"/>
        <v>1.4375000000000001E-2</v>
      </c>
      <c r="N30" s="61" t="str">
        <f t="shared" ca="1" si="2"/>
        <v>--</v>
      </c>
      <c r="O30" s="65">
        <f t="shared" ca="1" si="7"/>
        <v>1.4414383561643837E-2</v>
      </c>
      <c r="P30" s="61">
        <f t="shared" ca="1" si="0"/>
        <v>0</v>
      </c>
      <c r="Q30" s="61">
        <f t="shared" ca="1" si="3"/>
        <v>1</v>
      </c>
      <c r="R30" s="61">
        <f t="shared" ca="1" si="8"/>
        <v>1</v>
      </c>
      <c r="S30" s="66">
        <f t="shared" ca="1" si="4"/>
        <v>1.4375000000000001E-2</v>
      </c>
      <c r="T30" s="67" t="e">
        <f t="shared" ca="1" si="9"/>
        <v>#VALUE!</v>
      </c>
      <c r="U30" s="61" t="str">
        <f t="shared" ca="1" si="5"/>
        <v>--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 t="str">
        <f ca="1">IF(C21="SOURCE", HLOOKUP(C22, Source_Bonds, 7, FALSE), IF(C21="DESTINATION", HLOOKUP(C22,Desti_Bonds,6,FALSE),  C21) )</f>
        <v>NOT FOUND</v>
      </c>
      <c r="D31" s="42" t="s">
        <v>195</v>
      </c>
      <c r="E31" s="73"/>
      <c r="G31" s="69"/>
      <c r="K31" s="59">
        <f t="shared" si="10"/>
        <v>8</v>
      </c>
      <c r="L31" s="60">
        <f t="shared" ca="1" si="6"/>
        <v>45094</v>
      </c>
      <c r="M31" s="65">
        <f t="shared" ca="1" si="1"/>
        <v>1.4375000000000001E-2</v>
      </c>
      <c r="N31" s="61" t="str">
        <f t="shared" ca="1" si="2"/>
        <v>--</v>
      </c>
      <c r="O31" s="65">
        <f t="shared" ca="1" si="7"/>
        <v>1.4335616438356165E-2</v>
      </c>
      <c r="P31" s="61">
        <f t="shared" ca="1" si="0"/>
        <v>0</v>
      </c>
      <c r="Q31" s="61">
        <f t="shared" ca="1" si="3"/>
        <v>1</v>
      </c>
      <c r="R31" s="61">
        <f t="shared" ca="1" si="8"/>
        <v>1</v>
      </c>
      <c r="S31" s="66">
        <f t="shared" ca="1" si="4"/>
        <v>1.4375000000000001E-2</v>
      </c>
      <c r="T31" s="67" t="e">
        <f t="shared" ca="1" si="9"/>
        <v>#VALUE!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60">
        <f t="shared" ca="1" si="6"/>
        <v>45277</v>
      </c>
      <c r="M32" s="65">
        <f t="shared" ca="1" si="1"/>
        <v>1.4375000000000001E-2</v>
      </c>
      <c r="N32" s="61" t="str">
        <f t="shared" ca="1" si="2"/>
        <v>--</v>
      </c>
      <c r="O32" s="65">
        <f t="shared" ca="1" si="7"/>
        <v>1.4414383561643837E-2</v>
      </c>
      <c r="P32" s="61">
        <f t="shared" ca="1" si="0"/>
        <v>0</v>
      </c>
      <c r="Q32" s="61">
        <f t="shared" ca="1" si="3"/>
        <v>1</v>
      </c>
      <c r="R32" s="61">
        <f t="shared" ca="1" si="8"/>
        <v>1</v>
      </c>
      <c r="S32" s="66">
        <f t="shared" ca="1" si="4"/>
        <v>1.4375000000000001E-2</v>
      </c>
      <c r="T32" s="67" t="e">
        <f t="shared" ca="1" si="9"/>
        <v>#VALUE!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-8.6644000000000001E-4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60">
        <f t="shared" ca="1" si="6"/>
        <v>45460</v>
      </c>
      <c r="M33" s="65">
        <f t="shared" ca="1" si="1"/>
        <v>1.4375000000000001E-2</v>
      </c>
      <c r="N33" s="61" t="str">
        <f t="shared" ca="1" si="2"/>
        <v>--</v>
      </c>
      <c r="O33" s="65">
        <f t="shared" ca="1" si="7"/>
        <v>1.4414383561643837E-2</v>
      </c>
      <c r="P33" s="61">
        <f t="shared" ca="1" si="0"/>
        <v>0</v>
      </c>
      <c r="Q33" s="61">
        <f t="shared" ca="1" si="3"/>
        <v>1</v>
      </c>
      <c r="R33" s="61">
        <f t="shared" ca="1" si="8"/>
        <v>1</v>
      </c>
      <c r="S33" s="66">
        <f t="shared" ca="1" si="4"/>
        <v>1.4375000000000001E-2</v>
      </c>
      <c r="T33" s="67" t="e">
        <f t="shared" ca="1" si="9"/>
        <v>#VALUE!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0</v>
      </c>
      <c r="D34" s="54"/>
      <c r="E34" s="42"/>
      <c r="F34" s="73"/>
      <c r="G34" s="77"/>
      <c r="K34" s="59">
        <f t="shared" si="10"/>
        <v>11</v>
      </c>
      <c r="L34" s="60">
        <f t="shared" ca="1" si="6"/>
        <v>45643</v>
      </c>
      <c r="M34" s="65">
        <f t="shared" ca="1" si="1"/>
        <v>1.4375000000000001E-2</v>
      </c>
      <c r="N34" s="61" t="str">
        <f t="shared" ca="1" si="2"/>
        <v>--</v>
      </c>
      <c r="O34" s="65">
        <f t="shared" ca="1" si="7"/>
        <v>1.4414383561643837E-2</v>
      </c>
      <c r="P34" s="61">
        <f t="shared" ca="1" si="0"/>
        <v>0</v>
      </c>
      <c r="Q34" s="61">
        <f t="shared" ca="1" si="3"/>
        <v>1</v>
      </c>
      <c r="R34" s="61">
        <f t="shared" ca="1" si="8"/>
        <v>1</v>
      </c>
      <c r="S34" s="66">
        <f t="shared" ca="1" si="4"/>
        <v>1.4375000000000001E-2</v>
      </c>
      <c r="T34" s="67" t="e">
        <f t="shared" ca="1" si="9"/>
        <v>#VALUE!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60">
        <f t="shared" ca="1" si="6"/>
        <v>45825</v>
      </c>
      <c r="M35" s="65">
        <f t="shared" ca="1" si="1"/>
        <v>1.4375000000000001E-2</v>
      </c>
      <c r="N35" s="61" t="str">
        <f t="shared" ca="1" si="2"/>
        <v>--</v>
      </c>
      <c r="O35" s="65">
        <f t="shared" ca="1" si="7"/>
        <v>1.4335616438356165E-2</v>
      </c>
      <c r="P35" s="61">
        <f t="shared" ca="1" si="0"/>
        <v>0</v>
      </c>
      <c r="Q35" s="61">
        <f t="shared" ca="1" si="3"/>
        <v>1</v>
      </c>
      <c r="R35" s="61">
        <f t="shared" ca="1" si="8"/>
        <v>1</v>
      </c>
      <c r="S35" s="66">
        <f t="shared" ca="1" si="4"/>
        <v>1.4375000000000001E-2</v>
      </c>
      <c r="T35" s="67" t="e">
        <f t="shared" ca="1" si="9"/>
        <v>#VALUE!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60">
        <f t="shared" ca="1" si="6"/>
        <v>46008</v>
      </c>
      <c r="M36" s="65">
        <f t="shared" ca="1" si="1"/>
        <v>1.4375000000000001E-2</v>
      </c>
      <c r="N36" s="61" t="str">
        <f t="shared" ca="1" si="2"/>
        <v>--</v>
      </c>
      <c r="O36" s="65">
        <f t="shared" ca="1" si="7"/>
        <v>1.4414383561643837E-2</v>
      </c>
      <c r="P36" s="61">
        <f t="shared" ca="1" si="0"/>
        <v>0</v>
      </c>
      <c r="Q36" s="61">
        <f t="shared" ca="1" si="3"/>
        <v>1</v>
      </c>
      <c r="R36" s="61">
        <f t="shared" ca="1" si="8"/>
        <v>1</v>
      </c>
      <c r="S36" s="66">
        <f t="shared" ca="1" si="4"/>
        <v>1.4375000000000001E-2</v>
      </c>
      <c r="T36" s="67" t="e">
        <f t="shared" ca="1" si="9"/>
        <v>#VALUE!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60">
        <f t="shared" ca="1" si="6"/>
        <v>46190</v>
      </c>
      <c r="M37" s="65">
        <f t="shared" ca="1" si="1"/>
        <v>1.4375000000000001E-2</v>
      </c>
      <c r="N37" s="61" t="str">
        <f t="shared" ca="1" si="2"/>
        <v>--</v>
      </c>
      <c r="O37" s="65">
        <f t="shared" ca="1" si="7"/>
        <v>1.4335616438356165E-2</v>
      </c>
      <c r="P37" s="61">
        <f t="shared" ca="1" si="0"/>
        <v>0</v>
      </c>
      <c r="Q37" s="61">
        <f t="shared" ca="1" si="3"/>
        <v>1</v>
      </c>
      <c r="R37" s="61">
        <f t="shared" ca="1" si="8"/>
        <v>1</v>
      </c>
      <c r="S37" s="66">
        <f t="shared" ca="1" si="4"/>
        <v>1.4375000000000001E-2</v>
      </c>
      <c r="T37" s="67" t="e">
        <f t="shared" ca="1" si="9"/>
        <v>#VALUE!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60">
        <f t="shared" ca="1" si="6"/>
        <v>46373</v>
      </c>
      <c r="M38" s="65">
        <f t="shared" ca="1" si="1"/>
        <v>1.4375000000000001E-2</v>
      </c>
      <c r="N38" s="61" t="str">
        <f t="shared" ca="1" si="2"/>
        <v>--</v>
      </c>
      <c r="O38" s="65">
        <f t="shared" ca="1" si="7"/>
        <v>1.4414383561643837E-2</v>
      </c>
      <c r="P38" s="61">
        <f t="shared" ca="1" si="0"/>
        <v>0</v>
      </c>
      <c r="Q38" s="61">
        <f t="shared" ca="1" si="3"/>
        <v>1</v>
      </c>
      <c r="R38" s="61">
        <f t="shared" ca="1" si="8"/>
        <v>1</v>
      </c>
      <c r="S38" s="66">
        <f t="shared" ca="1" si="4"/>
        <v>1.4375000000000001E-2</v>
      </c>
      <c r="T38" s="67" t="e">
        <f t="shared" ca="1" si="9"/>
        <v>#VALUE!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60">
        <f t="shared" ca="1" si="6"/>
        <v>46555</v>
      </c>
      <c r="M39" s="65">
        <f t="shared" ca="1" si="1"/>
        <v>1.4375000000000001E-2</v>
      </c>
      <c r="N39" s="61" t="str">
        <f t="shared" ca="1" si="2"/>
        <v>--</v>
      </c>
      <c r="O39" s="65">
        <f t="shared" ca="1" si="7"/>
        <v>1.4335616438356165E-2</v>
      </c>
      <c r="P39" s="61">
        <f t="shared" ca="1" si="0"/>
        <v>0</v>
      </c>
      <c r="Q39" s="61">
        <f t="shared" ca="1" si="3"/>
        <v>1</v>
      </c>
      <c r="R39" s="61">
        <f t="shared" ca="1" si="8"/>
        <v>1</v>
      </c>
      <c r="S39" s="66">
        <f t="shared" ca="1" si="4"/>
        <v>1.4375000000000001E-2</v>
      </c>
      <c r="T39" s="67" t="e">
        <f t="shared" ca="1" si="9"/>
        <v>#VALUE!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60">
        <f t="shared" ca="1" si="6"/>
        <v>46738</v>
      </c>
      <c r="M40" s="65">
        <f t="shared" ca="1" si="1"/>
        <v>1.4375000000000001E-2</v>
      </c>
      <c r="N40" s="61" t="str">
        <f t="shared" ca="1" si="2"/>
        <v>--</v>
      </c>
      <c r="O40" s="65">
        <f t="shared" ca="1" si="7"/>
        <v>1.4414383561643837E-2</v>
      </c>
      <c r="P40" s="61">
        <f t="shared" ca="1" si="0"/>
        <v>0</v>
      </c>
      <c r="Q40" s="61">
        <f t="shared" ca="1" si="3"/>
        <v>1</v>
      </c>
      <c r="R40" s="61">
        <f t="shared" ca="1" si="8"/>
        <v>1</v>
      </c>
      <c r="S40" s="66">
        <f t="shared" ca="1" si="4"/>
        <v>1.4375000000000001E-2</v>
      </c>
      <c r="T40" s="67" t="e">
        <f t="shared" ca="1" si="9"/>
        <v>#VALUE!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60">
        <f t="shared" ca="1" si="6"/>
        <v>46921</v>
      </c>
      <c r="M41" s="65">
        <f t="shared" ca="1" si="1"/>
        <v>1.4375000000000001E-2</v>
      </c>
      <c r="N41" s="61" t="str">
        <f t="shared" ca="1" si="2"/>
        <v>--</v>
      </c>
      <c r="O41" s="65">
        <f t="shared" ca="1" si="7"/>
        <v>1.4414383561643837E-2</v>
      </c>
      <c r="P41" s="61">
        <f t="shared" ca="1" si="0"/>
        <v>0</v>
      </c>
      <c r="Q41" s="61">
        <f t="shared" ca="1" si="3"/>
        <v>1</v>
      </c>
      <c r="R41" s="61">
        <f t="shared" ca="1" si="8"/>
        <v>1</v>
      </c>
      <c r="S41" s="66">
        <f t="shared" ca="1" si="4"/>
        <v>1.4375000000000001E-2</v>
      </c>
      <c r="T41" s="67" t="e">
        <f t="shared" ca="1" si="9"/>
        <v>#VALUE!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60">
        <f t="shared" ca="1" si="6"/>
        <v>47104</v>
      </c>
      <c r="M42" s="65">
        <f t="shared" ca="1" si="1"/>
        <v>1.4375000000000001E-2</v>
      </c>
      <c r="N42" s="61" t="str">
        <f t="shared" ca="1" si="2"/>
        <v>--</v>
      </c>
      <c r="O42" s="65">
        <f t="shared" ca="1" si="7"/>
        <v>1.4414383561643837E-2</v>
      </c>
      <c r="P42" s="61">
        <f t="shared" ca="1" si="0"/>
        <v>0</v>
      </c>
      <c r="Q42" s="61">
        <f t="shared" ca="1" si="3"/>
        <v>1</v>
      </c>
      <c r="R42" s="61">
        <f t="shared" ca="1" si="8"/>
        <v>1</v>
      </c>
      <c r="S42" s="66">
        <f t="shared" ca="1" si="4"/>
        <v>1.4375000000000001E-2</v>
      </c>
      <c r="T42" s="67" t="e">
        <f t="shared" ca="1" si="9"/>
        <v>#VALUE!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60">
        <f t="shared" ca="1" si="6"/>
        <v>47286</v>
      </c>
      <c r="M43" s="65">
        <f t="shared" ca="1" si="1"/>
        <v>1.4375000000000001E-2</v>
      </c>
      <c r="N43" s="61" t="str">
        <f t="shared" ca="1" si="2"/>
        <v>--</v>
      </c>
      <c r="O43" s="65">
        <f t="shared" ca="1" si="7"/>
        <v>1.4335616438356165E-2</v>
      </c>
      <c r="P43" s="61">
        <f t="shared" ca="1" si="0"/>
        <v>0</v>
      </c>
      <c r="Q43" s="61">
        <f t="shared" ca="1" si="3"/>
        <v>1</v>
      </c>
      <c r="R43" s="61">
        <f t="shared" ca="1" si="8"/>
        <v>1</v>
      </c>
      <c r="S43" s="66">
        <f t="shared" ca="1" si="4"/>
        <v>1.4375000000000001E-2</v>
      </c>
      <c r="T43" s="67" t="e">
        <f t="shared" ca="1" si="9"/>
        <v>#VALUE!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60">
        <f t="shared" ca="1" si="6"/>
        <v>47469</v>
      </c>
      <c r="M44" s="65">
        <f t="shared" ca="1" si="1"/>
        <v>1.4375000000000001E-2</v>
      </c>
      <c r="N44" s="61" t="str">
        <f t="shared" ca="1" si="2"/>
        <v>--</v>
      </c>
      <c r="O44" s="65">
        <f t="shared" ca="1" si="7"/>
        <v>1.4414383561643837E-2</v>
      </c>
      <c r="P44" s="61">
        <f t="shared" ca="1" si="0"/>
        <v>0</v>
      </c>
      <c r="Q44" s="61">
        <f t="shared" ca="1" si="3"/>
        <v>1</v>
      </c>
      <c r="R44" s="61">
        <f t="shared" ca="1" si="8"/>
        <v>1</v>
      </c>
      <c r="S44" s="66">
        <f t="shared" ca="1" si="4"/>
        <v>1.4375000000000001E-2</v>
      </c>
      <c r="T44" s="67" t="e">
        <f t="shared" ca="1" si="9"/>
        <v>#VALUE!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60">
        <f t="shared" ca="1" si="6"/>
        <v>47651</v>
      </c>
      <c r="M45" s="65">
        <f t="shared" ca="1" si="1"/>
        <v>1.4375000000000001E-2</v>
      </c>
      <c r="N45" s="61" t="str">
        <f t="shared" ca="1" si="2"/>
        <v>--</v>
      </c>
      <c r="O45" s="65">
        <f t="shared" ca="1" si="7"/>
        <v>1.4335616438356165E-2</v>
      </c>
      <c r="P45" s="61">
        <f t="shared" ca="1" si="0"/>
        <v>0</v>
      </c>
      <c r="Q45" s="61">
        <f t="shared" ca="1" si="3"/>
        <v>1</v>
      </c>
      <c r="R45" s="61">
        <f t="shared" ca="1" si="8"/>
        <v>1</v>
      </c>
      <c r="S45" s="66">
        <f t="shared" ca="1" si="4"/>
        <v>1.4375000000000001E-2</v>
      </c>
      <c r="T45" s="67" t="e">
        <f t="shared" ca="1" si="9"/>
        <v>#VALUE!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60">
        <f t="shared" ca="1" si="6"/>
        <v>47834</v>
      </c>
      <c r="M46" s="65">
        <f t="shared" ca="1" si="1"/>
        <v>1.4375000000000001E-2</v>
      </c>
      <c r="N46" s="61" t="str">
        <f t="shared" ca="1" si="2"/>
        <v>--</v>
      </c>
      <c r="O46" s="65">
        <f t="shared" ca="1" si="7"/>
        <v>1.4414383561643837E-2</v>
      </c>
      <c r="P46" s="61">
        <f t="shared" ca="1" si="0"/>
        <v>0</v>
      </c>
      <c r="Q46" s="61">
        <f t="shared" ca="1" si="3"/>
        <v>1</v>
      </c>
      <c r="R46" s="61">
        <f t="shared" ca="1" si="8"/>
        <v>1</v>
      </c>
      <c r="S46" s="66">
        <f t="shared" ca="1" si="4"/>
        <v>1.4375000000000001E-2</v>
      </c>
      <c r="T46" s="67" t="e">
        <f t="shared" ca="1" si="9"/>
        <v>#VALUE!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60">
        <f t="shared" ca="1" si="6"/>
        <v>48016</v>
      </c>
      <c r="M47" s="65">
        <f t="shared" ca="1" si="1"/>
        <v>1.4375000000000001E-2</v>
      </c>
      <c r="N47" s="61" t="str">
        <f t="shared" ca="1" si="2"/>
        <v>--</v>
      </c>
      <c r="O47" s="65">
        <f t="shared" ca="1" si="7"/>
        <v>1.4335616438356165E-2</v>
      </c>
      <c r="P47" s="61">
        <f t="shared" ca="1" si="0"/>
        <v>0</v>
      </c>
      <c r="Q47" s="61">
        <f t="shared" ca="1" si="3"/>
        <v>1</v>
      </c>
      <c r="R47" s="61">
        <f t="shared" ca="1" si="8"/>
        <v>1</v>
      </c>
      <c r="S47" s="66">
        <f t="shared" ca="1" si="4"/>
        <v>1.4375000000000001E-2</v>
      </c>
      <c r="T47" s="67" t="e">
        <f t="shared" ca="1" si="9"/>
        <v>#VALUE!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60">
        <f t="shared" ca="1" si="6"/>
        <v>48199</v>
      </c>
      <c r="M48" s="65">
        <f t="shared" ca="1" si="1"/>
        <v>1.4375000000000001E-2</v>
      </c>
      <c r="N48" s="61" t="str">
        <f t="shared" ca="1" si="2"/>
        <v>--</v>
      </c>
      <c r="O48" s="65">
        <f t="shared" ca="1" si="7"/>
        <v>1.4414383561643837E-2</v>
      </c>
      <c r="P48" s="61">
        <f t="shared" ca="1" si="0"/>
        <v>0</v>
      </c>
      <c r="Q48" s="61">
        <f t="shared" ca="1" si="3"/>
        <v>1</v>
      </c>
      <c r="R48" s="61">
        <f t="shared" ca="1" si="8"/>
        <v>1</v>
      </c>
      <c r="S48" s="66">
        <f t="shared" ca="1" si="4"/>
        <v>1.4375000000000001E-2</v>
      </c>
      <c r="T48" s="67" t="e">
        <f t="shared" ca="1" si="9"/>
        <v>#VALUE!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60">
        <f t="shared" ca="1" si="6"/>
        <v>48382</v>
      </c>
      <c r="M49" s="65">
        <f t="shared" ca="1" si="1"/>
        <v>1.4375000000000001E-2</v>
      </c>
      <c r="N49" s="61" t="str">
        <f t="shared" ca="1" si="2"/>
        <v>--</v>
      </c>
      <c r="O49" s="65">
        <f t="shared" ca="1" si="7"/>
        <v>1.4414383561643837E-2</v>
      </c>
      <c r="P49" s="61">
        <f t="shared" ca="1" si="0"/>
        <v>0</v>
      </c>
      <c r="Q49" s="61">
        <f t="shared" ca="1" si="3"/>
        <v>1</v>
      </c>
      <c r="R49" s="61">
        <f t="shared" ca="1" si="8"/>
        <v>1</v>
      </c>
      <c r="S49" s="66">
        <f t="shared" ca="1" si="4"/>
        <v>1.4375000000000001E-2</v>
      </c>
      <c r="T49" s="67" t="e">
        <f t="shared" ca="1" si="9"/>
        <v>#VALUE!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60">
        <f t="shared" ca="1" si="6"/>
        <v>48565</v>
      </c>
      <c r="M50" s="65">
        <f t="shared" ca="1" si="1"/>
        <v>1.4375000000000001E-2</v>
      </c>
      <c r="N50" s="61" t="str">
        <f t="shared" ca="1" si="2"/>
        <v>--</v>
      </c>
      <c r="O50" s="65">
        <f t="shared" ca="1" si="7"/>
        <v>1.4414383561643837E-2</v>
      </c>
      <c r="P50" s="61">
        <f t="shared" ca="1" si="0"/>
        <v>0</v>
      </c>
      <c r="Q50" s="61">
        <f t="shared" ca="1" si="3"/>
        <v>1</v>
      </c>
      <c r="R50" s="61">
        <f t="shared" ca="1" si="8"/>
        <v>1</v>
      </c>
      <c r="S50" s="66">
        <f t="shared" ca="1" si="4"/>
        <v>1.4375000000000001E-2</v>
      </c>
      <c r="T50" s="67" t="e">
        <f t="shared" ca="1" si="9"/>
        <v>#VALUE!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60">
        <f t="shared" ca="1" si="6"/>
        <v>48747</v>
      </c>
      <c r="M51" s="65">
        <f t="shared" ca="1" si="1"/>
        <v>1.4375000000000001E-2</v>
      </c>
      <c r="N51" s="61" t="str">
        <f t="shared" ca="1" si="2"/>
        <v>--</v>
      </c>
      <c r="O51" s="65">
        <f t="shared" ca="1" si="7"/>
        <v>1.4335616438356165E-2</v>
      </c>
      <c r="P51" s="61">
        <f t="shared" ca="1" si="0"/>
        <v>0</v>
      </c>
      <c r="Q51" s="61">
        <f t="shared" ca="1" si="3"/>
        <v>1</v>
      </c>
      <c r="R51" s="61">
        <f t="shared" ca="1" si="8"/>
        <v>1</v>
      </c>
      <c r="S51" s="66">
        <f t="shared" ca="1" si="4"/>
        <v>1.4375000000000001E-2</v>
      </c>
      <c r="T51" s="67" t="e">
        <f t="shared" ca="1" si="9"/>
        <v>#VALUE!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60">
        <f t="shared" ca="1" si="6"/>
        <v>48930</v>
      </c>
      <c r="M52" s="65">
        <f t="shared" ca="1" si="1"/>
        <v>1.4375000000000001E-2</v>
      </c>
      <c r="N52" s="61" t="str">
        <f t="shared" ca="1" si="2"/>
        <v>--</v>
      </c>
      <c r="O52" s="65">
        <f t="shared" ca="1" si="7"/>
        <v>1.4414383561643837E-2</v>
      </c>
      <c r="P52" s="61">
        <f t="shared" ca="1" si="0"/>
        <v>0</v>
      </c>
      <c r="Q52" s="61">
        <f t="shared" ca="1" si="3"/>
        <v>1</v>
      </c>
      <c r="R52" s="61">
        <f t="shared" ca="1" si="8"/>
        <v>1</v>
      </c>
      <c r="S52" s="66">
        <f t="shared" ca="1" si="4"/>
        <v>1.4375000000000001E-2</v>
      </c>
      <c r="T52" s="67" t="e">
        <f t="shared" ca="1" si="9"/>
        <v>#VALUE!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60">
        <f t="shared" ca="1" si="6"/>
        <v>49112</v>
      </c>
      <c r="M53" s="65">
        <f t="shared" ca="1" si="1"/>
        <v>1.4375000000000001E-2</v>
      </c>
      <c r="N53" s="61" t="str">
        <f t="shared" ca="1" si="2"/>
        <v>--</v>
      </c>
      <c r="O53" s="65">
        <f t="shared" ca="1" si="7"/>
        <v>1.4335616438356165E-2</v>
      </c>
      <c r="P53" s="61">
        <f t="shared" ca="1" si="0"/>
        <v>0</v>
      </c>
      <c r="Q53" s="61">
        <f t="shared" ca="1" si="3"/>
        <v>1</v>
      </c>
      <c r="R53" s="61">
        <f t="shared" ca="1" si="8"/>
        <v>1</v>
      </c>
      <c r="S53" s="66">
        <f t="shared" ca="1" si="4"/>
        <v>1.4375000000000001E-2</v>
      </c>
      <c r="T53" s="67" t="e">
        <f t="shared" ca="1" si="9"/>
        <v>#VALUE!</v>
      </c>
      <c r="U53" s="61" t="str">
        <f t="shared" ca="1" si="5"/>
        <v>--</v>
      </c>
    </row>
    <row r="54" spans="3:28" x14ac:dyDescent="0.25">
      <c r="K54" s="59">
        <f>+K53+1</f>
        <v>31</v>
      </c>
      <c r="L54" s="60">
        <f t="shared" ca="1" si="6"/>
        <v>49295</v>
      </c>
      <c r="M54" s="65">
        <f t="shared" ca="1" si="1"/>
        <v>1.4375000000000001E-2</v>
      </c>
      <c r="N54" s="61" t="str">
        <f t="shared" ca="1" si="2"/>
        <v>--</v>
      </c>
      <c r="O54" s="65">
        <f t="shared" ca="1" si="7"/>
        <v>1.4414383561643837E-2</v>
      </c>
      <c r="P54" s="61">
        <f t="shared" ca="1" si="0"/>
        <v>0</v>
      </c>
      <c r="Q54" s="61">
        <f t="shared" ca="1" si="3"/>
        <v>1</v>
      </c>
      <c r="R54" s="61">
        <f t="shared" ca="1" si="8"/>
        <v>1</v>
      </c>
      <c r="S54" s="66">
        <f t="shared" ca="1" si="4"/>
        <v>1.4375000000000001E-2</v>
      </c>
      <c r="T54" s="67" t="e">
        <f t="shared" ca="1" si="9"/>
        <v>#VALUE!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60">
        <f t="shared" ca="1" si="6"/>
        <v>49477</v>
      </c>
      <c r="M55" s="65">
        <f t="shared" ca="1" si="1"/>
        <v>1.4375000000000001E-2</v>
      </c>
      <c r="N55" s="61" t="str">
        <f t="shared" ca="1" si="2"/>
        <v>--</v>
      </c>
      <c r="O55" s="65">
        <f t="shared" ca="1" si="7"/>
        <v>1.4335616438356165E-2</v>
      </c>
      <c r="P55" s="61">
        <f t="shared" ca="1" si="0"/>
        <v>0</v>
      </c>
      <c r="Q55" s="61">
        <f t="shared" ca="1" si="3"/>
        <v>1</v>
      </c>
      <c r="R55" s="61">
        <f t="shared" ca="1" si="8"/>
        <v>1</v>
      </c>
      <c r="S55" s="66">
        <f t="shared" ca="1" si="4"/>
        <v>1.4375000000000001E-2</v>
      </c>
      <c r="T55" s="67" t="e">
        <f t="shared" ca="1" si="9"/>
        <v>#VALUE!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60">
        <f t="shared" ca="1" si="6"/>
        <v>49660</v>
      </c>
      <c r="M56" s="65">
        <f t="shared" ca="1" si="1"/>
        <v>1.4375000000000001E-2</v>
      </c>
      <c r="N56" s="61" t="str">
        <f t="shared" ca="1" si="2"/>
        <v>--</v>
      </c>
      <c r="O56" s="65">
        <f t="shared" ca="1" si="7"/>
        <v>1.4414383561643837E-2</v>
      </c>
      <c r="P56" s="61">
        <f t="shared" ca="1" si="0"/>
        <v>0</v>
      </c>
      <c r="Q56" s="61">
        <f t="shared" ca="1" si="3"/>
        <v>1</v>
      </c>
      <c r="R56" s="61">
        <f t="shared" ca="1" si="8"/>
        <v>1</v>
      </c>
      <c r="S56" s="66">
        <f t="shared" ca="1" si="4"/>
        <v>1.4375000000000001E-2</v>
      </c>
      <c r="T56" s="67" t="e">
        <f t="shared" ca="1" si="9"/>
        <v>#VALUE!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60">
        <f t="shared" ca="1" si="6"/>
        <v>49843</v>
      </c>
      <c r="M57" s="65">
        <f t="shared" ca="1" si="1"/>
        <v>1.4375000000000001E-2</v>
      </c>
      <c r="N57" s="61" t="str">
        <f t="shared" ca="1" si="2"/>
        <v>--</v>
      </c>
      <c r="O57" s="65">
        <f t="shared" ca="1" si="7"/>
        <v>1.4414383561643837E-2</v>
      </c>
      <c r="P57" s="61">
        <f t="shared" ca="1" si="0"/>
        <v>0</v>
      </c>
      <c r="Q57" s="61">
        <f t="shared" ca="1" si="3"/>
        <v>1</v>
      </c>
      <c r="R57" s="61">
        <f t="shared" ca="1" si="8"/>
        <v>1</v>
      </c>
      <c r="S57" s="66">
        <f t="shared" ca="1" si="4"/>
        <v>1.4375000000000001E-2</v>
      </c>
      <c r="T57" s="67" t="e">
        <f t="shared" ca="1" si="9"/>
        <v>#VALUE!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60">
        <f t="shared" ca="1" si="6"/>
        <v>50026</v>
      </c>
      <c r="M58" s="65">
        <f t="shared" ca="1" si="1"/>
        <v>1.4375000000000001E-2</v>
      </c>
      <c r="N58" s="61" t="str">
        <f t="shared" ca="1" si="2"/>
        <v>--</v>
      </c>
      <c r="O58" s="65">
        <f t="shared" ca="1" si="7"/>
        <v>1.4414383561643837E-2</v>
      </c>
      <c r="P58" s="61">
        <f t="shared" ca="1" si="0"/>
        <v>0</v>
      </c>
      <c r="Q58" s="61">
        <f t="shared" ca="1" si="3"/>
        <v>1</v>
      </c>
      <c r="R58" s="61">
        <f t="shared" ca="1" si="8"/>
        <v>1</v>
      </c>
      <c r="S58" s="66">
        <f t="shared" ca="1" si="4"/>
        <v>1.4375000000000001E-2</v>
      </c>
      <c r="T58" s="67" t="e">
        <f t="shared" ca="1" si="9"/>
        <v>#VALUE!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60">
        <f t="shared" ca="1" si="6"/>
        <v>50208</v>
      </c>
      <c r="M59" s="65">
        <f t="shared" ca="1" si="1"/>
        <v>1.4375000000000001E-2</v>
      </c>
      <c r="N59" s="61" t="str">
        <f t="shared" ca="1" si="2"/>
        <v>--</v>
      </c>
      <c r="O59" s="65">
        <f t="shared" ca="1" si="7"/>
        <v>1.4335616438356165E-2</v>
      </c>
      <c r="P59" s="61">
        <f t="shared" ca="1" si="0"/>
        <v>0</v>
      </c>
      <c r="Q59" s="61">
        <f t="shared" ca="1" si="3"/>
        <v>1</v>
      </c>
      <c r="R59" s="61">
        <f t="shared" ca="1" si="8"/>
        <v>1</v>
      </c>
      <c r="S59" s="66">
        <f t="shared" ca="1" si="4"/>
        <v>1.4375000000000001E-2</v>
      </c>
      <c r="T59" s="67" t="e">
        <f t="shared" ca="1" si="9"/>
        <v>#VALUE!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60">
        <f t="shared" ca="1" si="6"/>
        <v>50391</v>
      </c>
      <c r="M60" s="65">
        <f t="shared" ca="1" si="1"/>
        <v>1.4375000000000001E-2</v>
      </c>
      <c r="N60" s="61" t="str">
        <f t="shared" ca="1" si="2"/>
        <v>--</v>
      </c>
      <c r="O60" s="65">
        <f t="shared" ca="1" si="7"/>
        <v>1.4414383561643837E-2</v>
      </c>
      <c r="P60" s="61">
        <f t="shared" ca="1" si="0"/>
        <v>0</v>
      </c>
      <c r="Q60" s="61">
        <f t="shared" ca="1" si="3"/>
        <v>1</v>
      </c>
      <c r="R60" s="61">
        <f t="shared" ca="1" si="8"/>
        <v>1</v>
      </c>
      <c r="S60" s="66">
        <f t="shared" ca="1" si="4"/>
        <v>1.4375000000000001E-2</v>
      </c>
      <c r="T60" s="67" t="e">
        <f t="shared" ca="1" si="9"/>
        <v>#VALUE!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60">
        <f t="shared" ca="1" si="6"/>
        <v>50573</v>
      </c>
      <c r="M61" s="65">
        <f t="shared" ca="1" si="1"/>
        <v>1.4375000000000001E-2</v>
      </c>
      <c r="N61" s="61" t="str">
        <f t="shared" ca="1" si="2"/>
        <v>--</v>
      </c>
      <c r="O61" s="65">
        <f t="shared" ca="1" si="7"/>
        <v>1.4335616438356165E-2</v>
      </c>
      <c r="P61" s="61">
        <f t="shared" ca="1" si="0"/>
        <v>0</v>
      </c>
      <c r="Q61" s="61">
        <f t="shared" ca="1" si="3"/>
        <v>1</v>
      </c>
      <c r="R61" s="61">
        <f t="shared" ca="1" si="8"/>
        <v>1</v>
      </c>
      <c r="S61" s="66">
        <f t="shared" ca="1" si="4"/>
        <v>1.4375000000000001E-2</v>
      </c>
      <c r="T61" s="67" t="e">
        <f t="shared" ca="1" si="9"/>
        <v>#VALUE!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60">
        <f t="shared" ca="1" si="6"/>
        <v>50756</v>
      </c>
      <c r="M62" s="65">
        <f t="shared" ca="1" si="1"/>
        <v>1.4375000000000001E-2</v>
      </c>
      <c r="N62" s="61" t="str">
        <f t="shared" ca="1" si="2"/>
        <v>--</v>
      </c>
      <c r="O62" s="65">
        <f t="shared" ca="1" si="7"/>
        <v>1.4414383561643837E-2</v>
      </c>
      <c r="P62" s="61">
        <f t="shared" ca="1" si="0"/>
        <v>0</v>
      </c>
      <c r="Q62" s="61">
        <f t="shared" ca="1" si="3"/>
        <v>1</v>
      </c>
      <c r="R62" s="61">
        <f t="shared" ca="1" si="8"/>
        <v>1</v>
      </c>
      <c r="S62" s="66">
        <f t="shared" ca="1" si="4"/>
        <v>1.4375000000000001E-2</v>
      </c>
      <c r="T62" s="67" t="e">
        <f t="shared" ca="1" si="9"/>
        <v>#VALUE!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60">
        <f t="shared" ca="1" si="6"/>
        <v>50938</v>
      </c>
      <c r="M63" s="65">
        <f t="shared" ca="1" si="1"/>
        <v>1.4375000000000001E-2</v>
      </c>
      <c r="N63" s="61" t="str">
        <f t="shared" ca="1" si="2"/>
        <v>--</v>
      </c>
      <c r="O63" s="65">
        <f t="shared" ca="1" si="7"/>
        <v>1.4335616438356165E-2</v>
      </c>
      <c r="P63" s="61">
        <f t="shared" ca="1" si="0"/>
        <v>0</v>
      </c>
      <c r="Q63" s="61">
        <f t="shared" ca="1" si="3"/>
        <v>1</v>
      </c>
      <c r="R63" s="61">
        <f t="shared" ca="1" si="8"/>
        <v>1</v>
      </c>
      <c r="S63" s="66">
        <f t="shared" ca="1" si="4"/>
        <v>1.4375000000000001E-2</v>
      </c>
      <c r="T63" s="67" t="e">
        <f t="shared" ca="1" si="9"/>
        <v>#VALUE!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60">
        <f t="shared" ca="1" si="6"/>
        <v>51121</v>
      </c>
      <c r="M64" s="65">
        <f t="shared" ca="1" si="1"/>
        <v>1.4375000000000001E-2</v>
      </c>
      <c r="N64" s="61" t="str">
        <f t="shared" ca="1" si="2"/>
        <v>--</v>
      </c>
      <c r="O64" s="65">
        <f t="shared" ca="1" si="7"/>
        <v>1.4414383561643837E-2</v>
      </c>
      <c r="P64" s="61">
        <f t="shared" ca="1" si="0"/>
        <v>0</v>
      </c>
      <c r="Q64" s="61">
        <f t="shared" ca="1" si="3"/>
        <v>1</v>
      </c>
      <c r="R64" s="61">
        <f t="shared" ca="1" si="8"/>
        <v>1</v>
      </c>
      <c r="S64" s="66">
        <f t="shared" ca="1" si="4"/>
        <v>1.4375000000000001E-2</v>
      </c>
      <c r="T64" s="67" t="e">
        <f t="shared" ca="1" si="9"/>
        <v>#VALUE!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60">
        <f t="shared" ca="1" si="6"/>
        <v>51304</v>
      </c>
      <c r="M65" s="65">
        <f t="shared" ca="1" si="1"/>
        <v>1.4375000000000001E-2</v>
      </c>
      <c r="N65" s="61" t="str">
        <f t="shared" ca="1" si="2"/>
        <v>--</v>
      </c>
      <c r="O65" s="65">
        <f t="shared" ca="1" si="7"/>
        <v>1.4414383561643837E-2</v>
      </c>
      <c r="P65" s="61">
        <f t="shared" ca="1" si="0"/>
        <v>0</v>
      </c>
      <c r="Q65" s="61">
        <f t="shared" ca="1" si="3"/>
        <v>1</v>
      </c>
      <c r="R65" s="61">
        <f t="shared" ca="1" si="8"/>
        <v>1</v>
      </c>
      <c r="S65" s="66">
        <f t="shared" ca="1" si="4"/>
        <v>1.4375000000000001E-2</v>
      </c>
      <c r="T65" s="67" t="e">
        <f t="shared" ca="1" si="9"/>
        <v>#VALUE!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60">
        <f t="shared" ca="1" si="6"/>
        <v>51487</v>
      </c>
      <c r="M66" s="65">
        <f t="shared" ca="1" si="1"/>
        <v>1.4375000000000001E-2</v>
      </c>
      <c r="N66" s="61" t="str">
        <f t="shared" ca="1" si="2"/>
        <v>--</v>
      </c>
      <c r="O66" s="65">
        <f t="shared" ca="1" si="7"/>
        <v>1.4414383561643837E-2</v>
      </c>
      <c r="P66" s="61">
        <f t="shared" ca="1" si="0"/>
        <v>0</v>
      </c>
      <c r="Q66" s="61">
        <f t="shared" ca="1" si="3"/>
        <v>1</v>
      </c>
      <c r="R66" s="61">
        <f t="shared" ca="1" si="8"/>
        <v>1</v>
      </c>
      <c r="S66" s="66">
        <f t="shared" ca="1" si="4"/>
        <v>1.4375000000000001E-2</v>
      </c>
      <c r="T66" s="67" t="e">
        <f t="shared" ca="1" si="9"/>
        <v>#VALUE!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60">
        <f t="shared" ca="1" si="6"/>
        <v>51669</v>
      </c>
      <c r="M67" s="65">
        <f t="shared" ca="1" si="1"/>
        <v>1.4375000000000001E-2</v>
      </c>
      <c r="N67" s="61" t="str">
        <f t="shared" ca="1" si="2"/>
        <v>--</v>
      </c>
      <c r="O67" s="65">
        <f t="shared" ca="1" si="7"/>
        <v>0</v>
      </c>
      <c r="P67" s="61">
        <f t="shared" ca="1" si="0"/>
        <v>0</v>
      </c>
      <c r="Q67" s="61"/>
      <c r="R67" s="61"/>
      <c r="S67" s="66">
        <f t="shared" ca="1" si="4"/>
        <v>1.4375000000000001E-2</v>
      </c>
      <c r="T67" s="67" t="e">
        <f t="shared" ca="1" si="9"/>
        <v>#VALUE!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60">
        <f t="shared" ca="1" si="6"/>
        <v>51852</v>
      </c>
      <c r="M68" s="65">
        <f t="shared" ca="1" si="1"/>
        <v>1.4375000000000001E-2</v>
      </c>
      <c r="N68" s="61" t="str">
        <f t="shared" ca="1" si="2"/>
        <v>--</v>
      </c>
      <c r="O68" s="65">
        <f t="shared" ca="1" si="7"/>
        <v>0</v>
      </c>
      <c r="P68" s="61">
        <f t="shared" ca="1" si="0"/>
        <v>0</v>
      </c>
      <c r="Q68" s="61"/>
      <c r="R68" s="61"/>
      <c r="S68" s="66">
        <f t="shared" ca="1" si="4"/>
        <v>1.4375000000000001E-2</v>
      </c>
      <c r="T68" s="67" t="e">
        <f t="shared" ca="1" si="9"/>
        <v>#VALUE!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60">
        <f t="shared" ca="1" si="6"/>
        <v>52034</v>
      </c>
      <c r="M69" s="65">
        <f t="shared" ca="1" si="1"/>
        <v>1.4375000000000001E-2</v>
      </c>
      <c r="N69" s="61" t="str">
        <f t="shared" ca="1" si="2"/>
        <v>--</v>
      </c>
      <c r="O69" s="65">
        <f t="shared" ca="1" si="7"/>
        <v>0</v>
      </c>
      <c r="P69" s="61">
        <f t="shared" ca="1" si="0"/>
        <v>0</v>
      </c>
      <c r="Q69" s="61"/>
      <c r="R69" s="61"/>
      <c r="S69" s="66">
        <f t="shared" ca="1" si="4"/>
        <v>1.4375000000000001E-2</v>
      </c>
      <c r="T69" s="67" t="e">
        <f t="shared" ca="1" si="9"/>
        <v>#VALUE!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60">
        <f t="shared" ca="1" si="6"/>
        <v>52217</v>
      </c>
      <c r="M70" s="65">
        <f t="shared" ca="1" si="1"/>
        <v>1.4375000000000001E-2</v>
      </c>
      <c r="N70" s="61" t="str">
        <f t="shared" ca="1" si="2"/>
        <v>--</v>
      </c>
      <c r="O70" s="65">
        <f t="shared" ca="1" si="7"/>
        <v>0</v>
      </c>
      <c r="P70" s="61">
        <f t="shared" ca="1" si="0"/>
        <v>0</v>
      </c>
      <c r="Q70" s="61"/>
      <c r="R70" s="61"/>
      <c r="S70" s="66">
        <f t="shared" ca="1" si="4"/>
        <v>1.4375000000000001E-2</v>
      </c>
      <c r="T70" s="67" t="e">
        <f t="shared" ca="1" si="9"/>
        <v>#VALUE!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60">
        <f t="shared" ca="1" si="6"/>
        <v>52399</v>
      </c>
      <c r="M71" s="65">
        <f t="shared" ca="1" si="1"/>
        <v>1.4375000000000001E-2</v>
      </c>
      <c r="N71" s="61" t="str">
        <f t="shared" ca="1" si="2"/>
        <v>--</v>
      </c>
      <c r="O71" s="65">
        <f t="shared" ca="1" si="7"/>
        <v>0</v>
      </c>
      <c r="P71" s="61">
        <f t="shared" ca="1" si="0"/>
        <v>0</v>
      </c>
      <c r="Q71" s="61"/>
      <c r="R71" s="61"/>
      <c r="S71" s="66">
        <f t="shared" ca="1" si="4"/>
        <v>1.4375000000000001E-2</v>
      </c>
      <c r="T71" s="67" t="e">
        <f t="shared" ca="1" si="9"/>
        <v>#VALUE!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60">
        <f t="shared" ca="1" si="6"/>
        <v>52582</v>
      </c>
      <c r="M72" s="65">
        <f t="shared" ca="1" si="1"/>
        <v>1.4375000000000001E-2</v>
      </c>
      <c r="N72" s="61" t="str">
        <f t="shared" ca="1" si="2"/>
        <v>--</v>
      </c>
      <c r="O72" s="65">
        <f t="shared" ca="1" si="7"/>
        <v>0</v>
      </c>
      <c r="P72" s="61">
        <f t="shared" ca="1" si="0"/>
        <v>0</v>
      </c>
      <c r="Q72" s="61"/>
      <c r="R72" s="61"/>
      <c r="S72" s="66">
        <f t="shared" ca="1" si="4"/>
        <v>1.4375000000000001E-2</v>
      </c>
      <c r="T72" s="67" t="e">
        <f t="shared" ca="1" si="9"/>
        <v>#VALUE!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60">
        <f t="shared" ca="1" si="6"/>
        <v>52765</v>
      </c>
      <c r="M73" s="65">
        <f t="shared" ca="1" si="1"/>
        <v>1.4375000000000001E-2</v>
      </c>
      <c r="N73" s="61" t="str">
        <f t="shared" ca="1" si="2"/>
        <v>--</v>
      </c>
      <c r="O73" s="65">
        <f t="shared" ca="1" si="7"/>
        <v>0</v>
      </c>
      <c r="P73" s="61">
        <f t="shared" ca="1" si="0"/>
        <v>0</v>
      </c>
      <c r="Q73" s="61"/>
      <c r="R73" s="61"/>
      <c r="S73" s="66">
        <f t="shared" ca="1" si="4"/>
        <v>1.4375000000000001E-2</v>
      </c>
      <c r="T73" s="67" t="e">
        <f t="shared" ca="1" si="9"/>
        <v>#VALUE!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60">
        <f t="shared" ca="1" si="6"/>
        <v>52948</v>
      </c>
      <c r="M74" s="65">
        <f t="shared" ca="1" si="1"/>
        <v>1.4375000000000001E-2</v>
      </c>
      <c r="N74" s="61" t="str">
        <f t="shared" ca="1" si="2"/>
        <v>--</v>
      </c>
      <c r="O74" s="65">
        <f t="shared" ca="1" si="7"/>
        <v>0</v>
      </c>
      <c r="P74" s="61">
        <f t="shared" ca="1" si="0"/>
        <v>0</v>
      </c>
      <c r="Q74" s="61"/>
      <c r="R74" s="61"/>
      <c r="S74" s="66">
        <f t="shared" ca="1" si="4"/>
        <v>1.4375000000000001E-2</v>
      </c>
      <c r="T74" s="67" t="e">
        <f t="shared" ca="1" si="9"/>
        <v>#VALUE!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60">
        <f t="shared" ca="1" si="6"/>
        <v>53130</v>
      </c>
      <c r="M75" s="65">
        <f t="shared" ca="1" si="1"/>
        <v>1.4375000000000001E-2</v>
      </c>
      <c r="N75" s="61" t="str">
        <f t="shared" ca="1" si="2"/>
        <v>--</v>
      </c>
      <c r="O75" s="65">
        <f t="shared" ca="1" si="7"/>
        <v>0</v>
      </c>
      <c r="P75" s="61">
        <f t="shared" ca="1" si="0"/>
        <v>0</v>
      </c>
      <c r="Q75" s="61"/>
      <c r="R75" s="61"/>
      <c r="S75" s="66">
        <f t="shared" ca="1" si="4"/>
        <v>1.4375000000000001E-2</v>
      </c>
      <c r="T75" s="67" t="e">
        <f t="shared" ca="1" si="9"/>
        <v>#VALUE!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60">
        <f t="shared" ca="1" si="6"/>
        <v>53313</v>
      </c>
      <c r="M76" s="65">
        <f t="shared" ca="1" si="1"/>
        <v>1.4375000000000001E-2</v>
      </c>
      <c r="N76" s="61" t="str">
        <f t="shared" ca="1" si="2"/>
        <v>--</v>
      </c>
      <c r="O76" s="65">
        <f t="shared" ca="1" si="7"/>
        <v>0</v>
      </c>
      <c r="P76" s="61">
        <f t="shared" ca="1" si="0"/>
        <v>0</v>
      </c>
      <c r="Q76" s="61"/>
      <c r="R76" s="61"/>
      <c r="S76" s="66">
        <f t="shared" ca="1" si="4"/>
        <v>1.4375000000000001E-2</v>
      </c>
      <c r="T76" s="67" t="e">
        <f t="shared" ca="1" si="9"/>
        <v>#VALUE!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60">
        <f t="shared" ca="1" si="6"/>
        <v>53495</v>
      </c>
      <c r="M77" s="65">
        <f t="shared" ca="1" si="1"/>
        <v>1.4375000000000001E-2</v>
      </c>
      <c r="N77" s="61">
        <f t="shared" ca="1" si="2"/>
        <v>1</v>
      </c>
      <c r="O77" s="65">
        <f t="shared" ca="1" si="7"/>
        <v>0</v>
      </c>
      <c r="P77" s="61">
        <f t="shared" ca="1" si="0"/>
        <v>0</v>
      </c>
      <c r="Q77" s="61"/>
      <c r="R77" s="61"/>
      <c r="S77" s="66">
        <f t="shared" ca="1" si="4"/>
        <v>1.014375</v>
      </c>
      <c r="T77" s="67" t="e">
        <f t="shared" ca="1" si="9"/>
        <v>#VALUE!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60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60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60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60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60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60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60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60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60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60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60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60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60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60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60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60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60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60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60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60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60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60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60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60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60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60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60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60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60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60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60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60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60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60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60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60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60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60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60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60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60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60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60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60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60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60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60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60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60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60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60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60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60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60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60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60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60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60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92D050"/>
  </sheetPr>
  <dimension ref="B12:AB166"/>
  <sheetViews>
    <sheetView showGridLines="0" topLeftCell="A14" zoomScale="115" zoomScaleNormal="115" workbookViewId="0">
      <selection activeCell="C31" sqref="C31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0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NOT FOUND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LB676A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61165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3.6000000000000004E-2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43816</v>
      </c>
      <c r="M24" s="65">
        <f ca="1">IF(L24="--","--",IF(AND($C$27="--",K24=1),(L24-$C$26)*$C$24/365,$C$24/$C$25))</f>
        <v>1.8000000000000002E-2</v>
      </c>
      <c r="N24" s="61" t="str">
        <f ca="1">+IF(L24=$C$23, 100%, "--")</f>
        <v>--</v>
      </c>
      <c r="O24" s="65">
        <f ca="1">IFERROR(IF(K24=1,(L24-$C$27)*(Q24/100%)*$C$24/365,(L24-L23)*(Q24/100%)*$C$24/365),"--")</f>
        <v>1.8049315068493152E-2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1.7999999999999999E-2</v>
      </c>
      <c r="T24" s="67" t="e">
        <f ca="1">IF(L24="--","--",1/(1+$C$31/$C$25)^($C$28*$C$25/365+K23))</f>
        <v>#VALUE!</v>
      </c>
      <c r="U24" s="61" t="str">
        <f ca="1">IFERROR(T24*S24,"--")</f>
        <v>--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>
        <f ca="1">+IF(L24&lt;$C$23, EDATE(L24,12/$C$25), IF(L24=$C$23, "--", IF(L24="--", "--")))</f>
        <v>43999</v>
      </c>
      <c r="M25" s="65">
        <f t="shared" ref="M25:M88" ca="1" si="1">IF(L25="--","--",IF(AND($C$27="--",K25=1),(L25-$C$26)*$C$24/365,$C$24/$C$25))</f>
        <v>1.8000000000000002E-2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1.8049315068493152E-2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1.7999999999999999E-2</v>
      </c>
      <c r="T25" s="67" t="e">
        <f ca="1">IF(L25="--","--",1/(1+$C$31/$C$25)^($C$28*$C$25/365+K24))</f>
        <v>#VALUE!</v>
      </c>
      <c r="U25" s="61" t="str">
        <f t="shared" ref="U25:U88" ca="1" si="5">IFERROR(T25*S25,"--")</f>
        <v>--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43049</v>
      </c>
      <c r="D26" s="42"/>
      <c r="E26" s="69"/>
      <c r="F26" s="69"/>
      <c r="G26" s="69"/>
      <c r="K26" s="59">
        <f>+K25+1</f>
        <v>3</v>
      </c>
      <c r="L26" s="101">
        <f t="shared" ref="L26:L89" ca="1" si="6">+IF(L25&lt;$C$23, EDATE(L25,12/$C$25), IF(L25=$C$23, "--", IF(L25="--", "--")))</f>
        <v>44182</v>
      </c>
      <c r="M26" s="65">
        <f t="shared" ca="1" si="1"/>
        <v>1.8000000000000002E-2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1.8049315068493152E-2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1.7999999999999999E-2</v>
      </c>
      <c r="T26" s="67" t="e">
        <f t="shared" ref="T26:T89" ca="1" si="9">IF(L26="--","--",1/(1+$C$31/$C$25)^($C$28*$C$25/365+K25))</f>
        <v>#VALUE!</v>
      </c>
      <c r="U26" s="61" t="str">
        <f t="shared" ca="1" si="5"/>
        <v>--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43633</v>
      </c>
      <c r="E27" s="58"/>
      <c r="F27" s="69"/>
      <c r="G27" s="69"/>
      <c r="K27" s="59">
        <f>+K26+1</f>
        <v>4</v>
      </c>
      <c r="L27" s="101">
        <f t="shared" ca="1" si="6"/>
        <v>44364</v>
      </c>
      <c r="M27" s="65">
        <f t="shared" ca="1" si="1"/>
        <v>1.8000000000000002E-2</v>
      </c>
      <c r="N27" s="61" t="str">
        <f t="shared" ca="1" si="2"/>
        <v>--</v>
      </c>
      <c r="O27" s="65">
        <f t="shared" ca="1" si="7"/>
        <v>1.7950684931506852E-2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1.7999999999999999E-2</v>
      </c>
      <c r="T27" s="67" t="e">
        <f t="shared" ca="1" si="9"/>
        <v>#VALUE!</v>
      </c>
      <c r="U27" s="61" t="str">
        <f t="shared" ca="1" si="5"/>
        <v>--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172</v>
      </c>
      <c r="D28" s="54"/>
      <c r="E28" s="69"/>
      <c r="F28" s="69"/>
      <c r="G28" s="69"/>
      <c r="K28" s="59">
        <f t="shared" ref="K28:K91" si="10">+K27+1</f>
        <v>5</v>
      </c>
      <c r="L28" s="101">
        <f t="shared" ca="1" si="6"/>
        <v>44547</v>
      </c>
      <c r="M28" s="65">
        <f t="shared" ca="1" si="1"/>
        <v>1.8000000000000002E-2</v>
      </c>
      <c r="N28" s="61" t="str">
        <f t="shared" ca="1" si="2"/>
        <v>--</v>
      </c>
      <c r="O28" s="65">
        <f t="shared" ca="1" si="7"/>
        <v>1.8049315068493152E-2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1.7999999999999999E-2</v>
      </c>
      <c r="T28" s="67" t="e">
        <f t="shared" ca="1" si="9"/>
        <v>#VALUE!</v>
      </c>
      <c r="U28" s="61" t="str">
        <f t="shared" ca="1" si="5"/>
        <v>--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11</v>
      </c>
      <c r="D29" s="54"/>
      <c r="E29" s="71"/>
      <c r="F29" s="71"/>
      <c r="G29" s="71"/>
      <c r="K29" s="59">
        <f t="shared" si="10"/>
        <v>6</v>
      </c>
      <c r="L29" s="101">
        <f t="shared" ca="1" si="6"/>
        <v>44729</v>
      </c>
      <c r="M29" s="65">
        <f t="shared" ca="1" si="1"/>
        <v>1.8000000000000002E-2</v>
      </c>
      <c r="N29" s="61" t="str">
        <f t="shared" ca="1" si="2"/>
        <v>--</v>
      </c>
      <c r="O29" s="65">
        <f t="shared" ca="1" si="7"/>
        <v>1.7950684931506852E-2</v>
      </c>
      <c r="P29" s="61">
        <f t="shared" ca="1" si="0"/>
        <v>0</v>
      </c>
      <c r="Q29" s="61">
        <f t="shared" ca="1" si="3"/>
        <v>1</v>
      </c>
      <c r="R29" s="61">
        <f t="shared" ca="1" si="8"/>
        <v>1</v>
      </c>
      <c r="S29" s="66">
        <f t="shared" ca="1" si="4"/>
        <v>1.7999999999999999E-2</v>
      </c>
      <c r="T29" s="67" t="e">
        <f t="shared" ca="1" si="9"/>
        <v>#VALUE!</v>
      </c>
      <c r="U29" s="61" t="str">
        <f t="shared" ca="1" si="5"/>
        <v>--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1.08493E-3</v>
      </c>
      <c r="E30" s="73"/>
      <c r="F30" s="73"/>
      <c r="G30" s="73"/>
      <c r="K30" s="59">
        <f t="shared" si="10"/>
        <v>7</v>
      </c>
      <c r="L30" s="101">
        <f t="shared" ca="1" si="6"/>
        <v>44912</v>
      </c>
      <c r="M30" s="65">
        <f t="shared" ca="1" si="1"/>
        <v>1.8000000000000002E-2</v>
      </c>
      <c r="N30" s="61" t="str">
        <f t="shared" ca="1" si="2"/>
        <v>--</v>
      </c>
      <c r="O30" s="65">
        <f t="shared" ca="1" si="7"/>
        <v>1.8049315068493152E-2</v>
      </c>
      <c r="P30" s="61">
        <f t="shared" ca="1" si="0"/>
        <v>0</v>
      </c>
      <c r="Q30" s="61">
        <f t="shared" ca="1" si="3"/>
        <v>1</v>
      </c>
      <c r="R30" s="61">
        <f t="shared" ca="1" si="8"/>
        <v>1</v>
      </c>
      <c r="S30" s="66">
        <f t="shared" ca="1" si="4"/>
        <v>1.7999999999999999E-2</v>
      </c>
      <c r="T30" s="67" t="e">
        <f t="shared" ca="1" si="9"/>
        <v>#VALUE!</v>
      </c>
      <c r="U30" s="61" t="str">
        <f t="shared" ca="1" si="5"/>
        <v>--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 t="str">
        <f ca="1">IF(C21="SOURCE", HLOOKUP(C22, Source_Bonds, 7, FALSE), IF(C21="DESTINATION", HLOOKUP(C22,Desti_Bonds,6,FALSE),  C21) )</f>
        <v>NOT FOUND</v>
      </c>
      <c r="D31" s="42" t="s">
        <v>195</v>
      </c>
      <c r="E31" s="73"/>
      <c r="G31" s="69"/>
      <c r="K31" s="59">
        <f t="shared" si="10"/>
        <v>8</v>
      </c>
      <c r="L31" s="101">
        <f t="shared" ca="1" si="6"/>
        <v>45094</v>
      </c>
      <c r="M31" s="65">
        <f t="shared" ca="1" si="1"/>
        <v>1.8000000000000002E-2</v>
      </c>
      <c r="N31" s="61" t="str">
        <f t="shared" ca="1" si="2"/>
        <v>--</v>
      </c>
      <c r="O31" s="65">
        <f t="shared" ca="1" si="7"/>
        <v>1.7950684931506852E-2</v>
      </c>
      <c r="P31" s="61">
        <f t="shared" ca="1" si="0"/>
        <v>0</v>
      </c>
      <c r="Q31" s="61">
        <f t="shared" ca="1" si="3"/>
        <v>1</v>
      </c>
      <c r="R31" s="61">
        <f t="shared" ca="1" si="8"/>
        <v>1</v>
      </c>
      <c r="S31" s="66">
        <f t="shared" ca="1" si="4"/>
        <v>1.7999999999999999E-2</v>
      </c>
      <c r="T31" s="67" t="e">
        <f t="shared" ca="1" si="9"/>
        <v>#VALUE!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>
        <f t="shared" ca="1" si="6"/>
        <v>45277</v>
      </c>
      <c r="M32" s="65">
        <f t="shared" ca="1" si="1"/>
        <v>1.8000000000000002E-2</v>
      </c>
      <c r="N32" s="61" t="str">
        <f t="shared" ca="1" si="2"/>
        <v>--</v>
      </c>
      <c r="O32" s="65">
        <f t="shared" ca="1" si="7"/>
        <v>1.8049315068493152E-2</v>
      </c>
      <c r="P32" s="61">
        <f t="shared" ca="1" si="0"/>
        <v>0</v>
      </c>
      <c r="Q32" s="61">
        <f t="shared" ca="1" si="3"/>
        <v>1</v>
      </c>
      <c r="R32" s="61">
        <f t="shared" ca="1" si="8"/>
        <v>1</v>
      </c>
      <c r="S32" s="66">
        <f t="shared" ca="1" si="4"/>
        <v>1.7999999999999999E-2</v>
      </c>
      <c r="T32" s="67" t="e">
        <f t="shared" ca="1" si="9"/>
        <v>#VALUE!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-1.08493E-3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>
        <f t="shared" ca="1" si="6"/>
        <v>45460</v>
      </c>
      <c r="M33" s="65">
        <f t="shared" ca="1" si="1"/>
        <v>1.8000000000000002E-2</v>
      </c>
      <c r="N33" s="61" t="str">
        <f t="shared" ca="1" si="2"/>
        <v>--</v>
      </c>
      <c r="O33" s="65">
        <f t="shared" ca="1" si="7"/>
        <v>1.8049315068493152E-2</v>
      </c>
      <c r="P33" s="61">
        <f t="shared" ca="1" si="0"/>
        <v>0</v>
      </c>
      <c r="Q33" s="61">
        <f t="shared" ca="1" si="3"/>
        <v>1</v>
      </c>
      <c r="R33" s="61">
        <f t="shared" ca="1" si="8"/>
        <v>1</v>
      </c>
      <c r="S33" s="66">
        <f t="shared" ca="1" si="4"/>
        <v>1.7999999999999999E-2</v>
      </c>
      <c r="T33" s="67" t="e">
        <f t="shared" ca="1" si="9"/>
        <v>#VALUE!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0</v>
      </c>
      <c r="D34" s="54"/>
      <c r="E34" s="42"/>
      <c r="F34" s="73"/>
      <c r="G34" s="77"/>
      <c r="K34" s="59">
        <f t="shared" si="10"/>
        <v>11</v>
      </c>
      <c r="L34" s="101">
        <f t="shared" ca="1" si="6"/>
        <v>45643</v>
      </c>
      <c r="M34" s="65">
        <f t="shared" ca="1" si="1"/>
        <v>1.8000000000000002E-2</v>
      </c>
      <c r="N34" s="61" t="str">
        <f t="shared" ca="1" si="2"/>
        <v>--</v>
      </c>
      <c r="O34" s="65">
        <f t="shared" ca="1" si="7"/>
        <v>1.8049315068493152E-2</v>
      </c>
      <c r="P34" s="61">
        <f t="shared" ca="1" si="0"/>
        <v>0</v>
      </c>
      <c r="Q34" s="61">
        <f t="shared" ca="1" si="3"/>
        <v>1</v>
      </c>
      <c r="R34" s="61">
        <f t="shared" ca="1" si="8"/>
        <v>1</v>
      </c>
      <c r="S34" s="66">
        <f t="shared" ca="1" si="4"/>
        <v>1.7999999999999999E-2</v>
      </c>
      <c r="T34" s="67" t="e">
        <f t="shared" ca="1" si="9"/>
        <v>#VALUE!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>
        <f t="shared" ca="1" si="6"/>
        <v>45825</v>
      </c>
      <c r="M35" s="65">
        <f t="shared" ca="1" si="1"/>
        <v>1.8000000000000002E-2</v>
      </c>
      <c r="N35" s="61" t="str">
        <f t="shared" ca="1" si="2"/>
        <v>--</v>
      </c>
      <c r="O35" s="65">
        <f t="shared" ca="1" si="7"/>
        <v>1.7950684931506852E-2</v>
      </c>
      <c r="P35" s="61">
        <f t="shared" ca="1" si="0"/>
        <v>0</v>
      </c>
      <c r="Q35" s="61">
        <f t="shared" ca="1" si="3"/>
        <v>1</v>
      </c>
      <c r="R35" s="61">
        <f t="shared" ca="1" si="8"/>
        <v>1</v>
      </c>
      <c r="S35" s="66">
        <f t="shared" ca="1" si="4"/>
        <v>1.7999999999999999E-2</v>
      </c>
      <c r="T35" s="67" t="e">
        <f t="shared" ca="1" si="9"/>
        <v>#VALUE!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>
        <f t="shared" ca="1" si="6"/>
        <v>46008</v>
      </c>
      <c r="M36" s="65">
        <f t="shared" ca="1" si="1"/>
        <v>1.8000000000000002E-2</v>
      </c>
      <c r="N36" s="61" t="str">
        <f t="shared" ca="1" si="2"/>
        <v>--</v>
      </c>
      <c r="O36" s="65">
        <f t="shared" ca="1" si="7"/>
        <v>1.8049315068493152E-2</v>
      </c>
      <c r="P36" s="61">
        <f t="shared" ca="1" si="0"/>
        <v>0</v>
      </c>
      <c r="Q36" s="61">
        <f t="shared" ca="1" si="3"/>
        <v>1</v>
      </c>
      <c r="R36" s="61">
        <f t="shared" ca="1" si="8"/>
        <v>1</v>
      </c>
      <c r="S36" s="66">
        <f t="shared" ca="1" si="4"/>
        <v>1.7999999999999999E-2</v>
      </c>
      <c r="T36" s="67" t="e">
        <f t="shared" ca="1" si="9"/>
        <v>#VALUE!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>
        <f t="shared" ca="1" si="6"/>
        <v>46190</v>
      </c>
      <c r="M37" s="65">
        <f t="shared" ca="1" si="1"/>
        <v>1.8000000000000002E-2</v>
      </c>
      <c r="N37" s="61" t="str">
        <f t="shared" ca="1" si="2"/>
        <v>--</v>
      </c>
      <c r="O37" s="65">
        <f t="shared" ca="1" si="7"/>
        <v>1.7950684931506852E-2</v>
      </c>
      <c r="P37" s="61">
        <f t="shared" ca="1" si="0"/>
        <v>0</v>
      </c>
      <c r="Q37" s="61">
        <f t="shared" ca="1" si="3"/>
        <v>1</v>
      </c>
      <c r="R37" s="61">
        <f t="shared" ca="1" si="8"/>
        <v>1</v>
      </c>
      <c r="S37" s="66">
        <f t="shared" ca="1" si="4"/>
        <v>1.7999999999999999E-2</v>
      </c>
      <c r="T37" s="67" t="e">
        <f t="shared" ca="1" si="9"/>
        <v>#VALUE!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>
        <f t="shared" ca="1" si="6"/>
        <v>46373</v>
      </c>
      <c r="M38" s="65">
        <f t="shared" ca="1" si="1"/>
        <v>1.8000000000000002E-2</v>
      </c>
      <c r="N38" s="61" t="str">
        <f t="shared" ca="1" si="2"/>
        <v>--</v>
      </c>
      <c r="O38" s="65">
        <f t="shared" ca="1" si="7"/>
        <v>1.8049315068493152E-2</v>
      </c>
      <c r="P38" s="61">
        <f t="shared" ca="1" si="0"/>
        <v>0</v>
      </c>
      <c r="Q38" s="61">
        <f t="shared" ca="1" si="3"/>
        <v>1</v>
      </c>
      <c r="R38" s="61">
        <f t="shared" ca="1" si="8"/>
        <v>1</v>
      </c>
      <c r="S38" s="66">
        <f t="shared" ca="1" si="4"/>
        <v>1.7999999999999999E-2</v>
      </c>
      <c r="T38" s="67" t="e">
        <f t="shared" ca="1" si="9"/>
        <v>#VALUE!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>
        <f t="shared" ca="1" si="6"/>
        <v>46555</v>
      </c>
      <c r="M39" s="65">
        <f t="shared" ca="1" si="1"/>
        <v>1.8000000000000002E-2</v>
      </c>
      <c r="N39" s="61" t="str">
        <f t="shared" ca="1" si="2"/>
        <v>--</v>
      </c>
      <c r="O39" s="65">
        <f t="shared" ca="1" si="7"/>
        <v>1.7950684931506852E-2</v>
      </c>
      <c r="P39" s="61">
        <f t="shared" ca="1" si="0"/>
        <v>0</v>
      </c>
      <c r="Q39" s="61">
        <f t="shared" ca="1" si="3"/>
        <v>1</v>
      </c>
      <c r="R39" s="61">
        <f t="shared" ca="1" si="8"/>
        <v>1</v>
      </c>
      <c r="S39" s="66">
        <f t="shared" ca="1" si="4"/>
        <v>1.7999999999999999E-2</v>
      </c>
      <c r="T39" s="67" t="e">
        <f t="shared" ca="1" si="9"/>
        <v>#VALUE!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>
        <f t="shared" ca="1" si="6"/>
        <v>46738</v>
      </c>
      <c r="M40" s="65">
        <f t="shared" ca="1" si="1"/>
        <v>1.8000000000000002E-2</v>
      </c>
      <c r="N40" s="61" t="str">
        <f t="shared" ca="1" si="2"/>
        <v>--</v>
      </c>
      <c r="O40" s="65">
        <f t="shared" ca="1" si="7"/>
        <v>1.8049315068493152E-2</v>
      </c>
      <c r="P40" s="61">
        <f t="shared" ca="1" si="0"/>
        <v>0</v>
      </c>
      <c r="Q40" s="61">
        <f t="shared" ca="1" si="3"/>
        <v>1</v>
      </c>
      <c r="R40" s="61">
        <f t="shared" ca="1" si="8"/>
        <v>1</v>
      </c>
      <c r="S40" s="66">
        <f t="shared" ca="1" si="4"/>
        <v>1.7999999999999999E-2</v>
      </c>
      <c r="T40" s="67" t="e">
        <f t="shared" ca="1" si="9"/>
        <v>#VALUE!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>
        <f t="shared" ca="1" si="6"/>
        <v>46921</v>
      </c>
      <c r="M41" s="65">
        <f t="shared" ca="1" si="1"/>
        <v>1.8000000000000002E-2</v>
      </c>
      <c r="N41" s="61" t="str">
        <f t="shared" ca="1" si="2"/>
        <v>--</v>
      </c>
      <c r="O41" s="65">
        <f t="shared" ca="1" si="7"/>
        <v>1.8049315068493152E-2</v>
      </c>
      <c r="P41" s="61">
        <f t="shared" ca="1" si="0"/>
        <v>0</v>
      </c>
      <c r="Q41" s="61">
        <f t="shared" ca="1" si="3"/>
        <v>1</v>
      </c>
      <c r="R41" s="61">
        <f t="shared" ca="1" si="8"/>
        <v>1</v>
      </c>
      <c r="S41" s="66">
        <f t="shared" ca="1" si="4"/>
        <v>1.7999999999999999E-2</v>
      </c>
      <c r="T41" s="67" t="e">
        <f t="shared" ca="1" si="9"/>
        <v>#VALUE!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>
        <f t="shared" ca="1" si="6"/>
        <v>47104</v>
      </c>
      <c r="M42" s="65">
        <f t="shared" ca="1" si="1"/>
        <v>1.8000000000000002E-2</v>
      </c>
      <c r="N42" s="61" t="str">
        <f t="shared" ca="1" si="2"/>
        <v>--</v>
      </c>
      <c r="O42" s="65">
        <f t="shared" ca="1" si="7"/>
        <v>1.8049315068493152E-2</v>
      </c>
      <c r="P42" s="61">
        <f t="shared" ca="1" si="0"/>
        <v>0</v>
      </c>
      <c r="Q42" s="61">
        <f t="shared" ca="1" si="3"/>
        <v>1</v>
      </c>
      <c r="R42" s="61">
        <f t="shared" ca="1" si="8"/>
        <v>1</v>
      </c>
      <c r="S42" s="66">
        <f t="shared" ca="1" si="4"/>
        <v>1.7999999999999999E-2</v>
      </c>
      <c r="T42" s="67" t="e">
        <f t="shared" ca="1" si="9"/>
        <v>#VALUE!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>
        <f t="shared" ca="1" si="6"/>
        <v>47286</v>
      </c>
      <c r="M43" s="65">
        <f t="shared" ca="1" si="1"/>
        <v>1.8000000000000002E-2</v>
      </c>
      <c r="N43" s="61" t="str">
        <f t="shared" ca="1" si="2"/>
        <v>--</v>
      </c>
      <c r="O43" s="65">
        <f t="shared" ca="1" si="7"/>
        <v>1.7950684931506852E-2</v>
      </c>
      <c r="P43" s="61">
        <f t="shared" ca="1" si="0"/>
        <v>0</v>
      </c>
      <c r="Q43" s="61">
        <f t="shared" ca="1" si="3"/>
        <v>1</v>
      </c>
      <c r="R43" s="61">
        <f t="shared" ca="1" si="8"/>
        <v>1</v>
      </c>
      <c r="S43" s="66">
        <f t="shared" ca="1" si="4"/>
        <v>1.7999999999999999E-2</v>
      </c>
      <c r="T43" s="67" t="e">
        <f t="shared" ca="1" si="9"/>
        <v>#VALUE!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>
        <f t="shared" ca="1" si="6"/>
        <v>47469</v>
      </c>
      <c r="M44" s="65">
        <f t="shared" ca="1" si="1"/>
        <v>1.8000000000000002E-2</v>
      </c>
      <c r="N44" s="61" t="str">
        <f t="shared" ca="1" si="2"/>
        <v>--</v>
      </c>
      <c r="O44" s="65">
        <f t="shared" ca="1" si="7"/>
        <v>1.8049315068493152E-2</v>
      </c>
      <c r="P44" s="61">
        <f t="shared" ca="1" si="0"/>
        <v>0</v>
      </c>
      <c r="Q44" s="61">
        <f t="shared" ca="1" si="3"/>
        <v>1</v>
      </c>
      <c r="R44" s="61">
        <f t="shared" ca="1" si="8"/>
        <v>1</v>
      </c>
      <c r="S44" s="66">
        <f t="shared" ca="1" si="4"/>
        <v>1.7999999999999999E-2</v>
      </c>
      <c r="T44" s="67" t="e">
        <f t="shared" ca="1" si="9"/>
        <v>#VALUE!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>
        <f t="shared" ca="1" si="6"/>
        <v>47651</v>
      </c>
      <c r="M45" s="65">
        <f t="shared" ca="1" si="1"/>
        <v>1.8000000000000002E-2</v>
      </c>
      <c r="N45" s="61" t="str">
        <f t="shared" ca="1" si="2"/>
        <v>--</v>
      </c>
      <c r="O45" s="65">
        <f t="shared" ca="1" si="7"/>
        <v>1.7950684931506852E-2</v>
      </c>
      <c r="P45" s="61">
        <f t="shared" ca="1" si="0"/>
        <v>0</v>
      </c>
      <c r="Q45" s="61">
        <f t="shared" ca="1" si="3"/>
        <v>1</v>
      </c>
      <c r="R45" s="61">
        <f t="shared" ca="1" si="8"/>
        <v>1</v>
      </c>
      <c r="S45" s="66">
        <f t="shared" ca="1" si="4"/>
        <v>1.7999999999999999E-2</v>
      </c>
      <c r="T45" s="67" t="e">
        <f t="shared" ca="1" si="9"/>
        <v>#VALUE!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>
        <f t="shared" ca="1" si="6"/>
        <v>47834</v>
      </c>
      <c r="M46" s="65">
        <f t="shared" ca="1" si="1"/>
        <v>1.8000000000000002E-2</v>
      </c>
      <c r="N46" s="61" t="str">
        <f t="shared" ca="1" si="2"/>
        <v>--</v>
      </c>
      <c r="O46" s="65">
        <f t="shared" ca="1" si="7"/>
        <v>1.8049315068493152E-2</v>
      </c>
      <c r="P46" s="61">
        <f t="shared" ca="1" si="0"/>
        <v>0</v>
      </c>
      <c r="Q46" s="61">
        <f t="shared" ca="1" si="3"/>
        <v>1</v>
      </c>
      <c r="R46" s="61">
        <f t="shared" ca="1" si="8"/>
        <v>1</v>
      </c>
      <c r="S46" s="66">
        <f t="shared" ca="1" si="4"/>
        <v>1.7999999999999999E-2</v>
      </c>
      <c r="T46" s="67" t="e">
        <f t="shared" ca="1" si="9"/>
        <v>#VALUE!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>
        <f t="shared" ca="1" si="6"/>
        <v>48016</v>
      </c>
      <c r="M47" s="65">
        <f t="shared" ca="1" si="1"/>
        <v>1.8000000000000002E-2</v>
      </c>
      <c r="N47" s="61" t="str">
        <f t="shared" ca="1" si="2"/>
        <v>--</v>
      </c>
      <c r="O47" s="65">
        <f t="shared" ca="1" si="7"/>
        <v>1.7950684931506852E-2</v>
      </c>
      <c r="P47" s="61">
        <f t="shared" ca="1" si="0"/>
        <v>0</v>
      </c>
      <c r="Q47" s="61">
        <f t="shared" ca="1" si="3"/>
        <v>1</v>
      </c>
      <c r="R47" s="61">
        <f t="shared" ca="1" si="8"/>
        <v>1</v>
      </c>
      <c r="S47" s="66">
        <f t="shared" ca="1" si="4"/>
        <v>1.7999999999999999E-2</v>
      </c>
      <c r="T47" s="67" t="e">
        <f t="shared" ca="1" si="9"/>
        <v>#VALUE!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>
        <f t="shared" ca="1" si="6"/>
        <v>48199</v>
      </c>
      <c r="M48" s="65">
        <f t="shared" ca="1" si="1"/>
        <v>1.8000000000000002E-2</v>
      </c>
      <c r="N48" s="61" t="str">
        <f t="shared" ca="1" si="2"/>
        <v>--</v>
      </c>
      <c r="O48" s="65">
        <f t="shared" ca="1" si="7"/>
        <v>1.8049315068493152E-2</v>
      </c>
      <c r="P48" s="61">
        <f t="shared" ca="1" si="0"/>
        <v>0</v>
      </c>
      <c r="Q48" s="61">
        <f t="shared" ca="1" si="3"/>
        <v>1</v>
      </c>
      <c r="R48" s="61">
        <f t="shared" ca="1" si="8"/>
        <v>1</v>
      </c>
      <c r="S48" s="66">
        <f t="shared" ca="1" si="4"/>
        <v>1.7999999999999999E-2</v>
      </c>
      <c r="T48" s="67" t="e">
        <f t="shared" ca="1" si="9"/>
        <v>#VALUE!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>
        <f t="shared" ca="1" si="6"/>
        <v>48382</v>
      </c>
      <c r="M49" s="65">
        <f t="shared" ca="1" si="1"/>
        <v>1.8000000000000002E-2</v>
      </c>
      <c r="N49" s="61" t="str">
        <f t="shared" ca="1" si="2"/>
        <v>--</v>
      </c>
      <c r="O49" s="65">
        <f t="shared" ca="1" si="7"/>
        <v>1.8049315068493152E-2</v>
      </c>
      <c r="P49" s="61">
        <f t="shared" ca="1" si="0"/>
        <v>0</v>
      </c>
      <c r="Q49" s="61">
        <f t="shared" ca="1" si="3"/>
        <v>1</v>
      </c>
      <c r="R49" s="61">
        <f t="shared" ca="1" si="8"/>
        <v>1</v>
      </c>
      <c r="S49" s="66">
        <f t="shared" ca="1" si="4"/>
        <v>1.7999999999999999E-2</v>
      </c>
      <c r="T49" s="67" t="e">
        <f t="shared" ca="1" si="9"/>
        <v>#VALUE!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>
        <f t="shared" ca="1" si="6"/>
        <v>48565</v>
      </c>
      <c r="M50" s="65">
        <f t="shared" ca="1" si="1"/>
        <v>1.8000000000000002E-2</v>
      </c>
      <c r="N50" s="61" t="str">
        <f t="shared" ca="1" si="2"/>
        <v>--</v>
      </c>
      <c r="O50" s="65">
        <f t="shared" ca="1" si="7"/>
        <v>1.8049315068493152E-2</v>
      </c>
      <c r="P50" s="61">
        <f t="shared" ca="1" si="0"/>
        <v>0</v>
      </c>
      <c r="Q50" s="61">
        <f t="shared" ca="1" si="3"/>
        <v>1</v>
      </c>
      <c r="R50" s="61">
        <f t="shared" ca="1" si="8"/>
        <v>1</v>
      </c>
      <c r="S50" s="66">
        <f t="shared" ca="1" si="4"/>
        <v>1.7999999999999999E-2</v>
      </c>
      <c r="T50" s="67" t="e">
        <f t="shared" ca="1" si="9"/>
        <v>#VALUE!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>
        <f t="shared" ca="1" si="6"/>
        <v>48747</v>
      </c>
      <c r="M51" s="65">
        <f t="shared" ca="1" si="1"/>
        <v>1.8000000000000002E-2</v>
      </c>
      <c r="N51" s="61" t="str">
        <f t="shared" ca="1" si="2"/>
        <v>--</v>
      </c>
      <c r="O51" s="65">
        <f t="shared" ca="1" si="7"/>
        <v>1.7950684931506852E-2</v>
      </c>
      <c r="P51" s="61">
        <f t="shared" ca="1" si="0"/>
        <v>0</v>
      </c>
      <c r="Q51" s="61">
        <f t="shared" ca="1" si="3"/>
        <v>1</v>
      </c>
      <c r="R51" s="61">
        <f t="shared" ca="1" si="8"/>
        <v>1</v>
      </c>
      <c r="S51" s="66">
        <f t="shared" ca="1" si="4"/>
        <v>1.7999999999999999E-2</v>
      </c>
      <c r="T51" s="67" t="e">
        <f t="shared" ca="1" si="9"/>
        <v>#VALUE!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>
        <f t="shared" ca="1" si="6"/>
        <v>48930</v>
      </c>
      <c r="M52" s="65">
        <f t="shared" ca="1" si="1"/>
        <v>1.8000000000000002E-2</v>
      </c>
      <c r="N52" s="61" t="str">
        <f t="shared" ca="1" si="2"/>
        <v>--</v>
      </c>
      <c r="O52" s="65">
        <f t="shared" ca="1" si="7"/>
        <v>1.8049315068493152E-2</v>
      </c>
      <c r="P52" s="61">
        <f t="shared" ca="1" si="0"/>
        <v>0</v>
      </c>
      <c r="Q52" s="61">
        <f t="shared" ca="1" si="3"/>
        <v>1</v>
      </c>
      <c r="R52" s="61">
        <f t="shared" ca="1" si="8"/>
        <v>1</v>
      </c>
      <c r="S52" s="66">
        <f t="shared" ca="1" si="4"/>
        <v>1.7999999999999999E-2</v>
      </c>
      <c r="T52" s="67" t="e">
        <f t="shared" ca="1" si="9"/>
        <v>#VALUE!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>
        <f t="shared" ca="1" si="6"/>
        <v>49112</v>
      </c>
      <c r="M53" s="65">
        <f t="shared" ca="1" si="1"/>
        <v>1.8000000000000002E-2</v>
      </c>
      <c r="N53" s="61" t="str">
        <f t="shared" ca="1" si="2"/>
        <v>--</v>
      </c>
      <c r="O53" s="65">
        <f t="shared" ca="1" si="7"/>
        <v>1.7950684931506852E-2</v>
      </c>
      <c r="P53" s="61">
        <f t="shared" ca="1" si="0"/>
        <v>0</v>
      </c>
      <c r="Q53" s="61">
        <f t="shared" ca="1" si="3"/>
        <v>1</v>
      </c>
      <c r="R53" s="61">
        <f t="shared" ca="1" si="8"/>
        <v>1</v>
      </c>
      <c r="S53" s="66">
        <f t="shared" ca="1" si="4"/>
        <v>1.7999999999999999E-2</v>
      </c>
      <c r="T53" s="67" t="e">
        <f t="shared" ca="1" si="9"/>
        <v>#VALUE!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>
        <f t="shared" ca="1" si="6"/>
        <v>49295</v>
      </c>
      <c r="M54" s="65">
        <f t="shared" ca="1" si="1"/>
        <v>1.8000000000000002E-2</v>
      </c>
      <c r="N54" s="61" t="str">
        <f t="shared" ca="1" si="2"/>
        <v>--</v>
      </c>
      <c r="O54" s="65">
        <f t="shared" ca="1" si="7"/>
        <v>1.8049315068493152E-2</v>
      </c>
      <c r="P54" s="61">
        <f t="shared" ca="1" si="0"/>
        <v>0</v>
      </c>
      <c r="Q54" s="61">
        <f t="shared" ca="1" si="3"/>
        <v>1</v>
      </c>
      <c r="R54" s="61">
        <f t="shared" ca="1" si="8"/>
        <v>1</v>
      </c>
      <c r="S54" s="66">
        <f t="shared" ca="1" si="4"/>
        <v>1.7999999999999999E-2</v>
      </c>
      <c r="T54" s="67" t="e">
        <f t="shared" ca="1" si="9"/>
        <v>#VALUE!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>
        <f t="shared" ca="1" si="6"/>
        <v>49477</v>
      </c>
      <c r="M55" s="65">
        <f t="shared" ca="1" si="1"/>
        <v>1.8000000000000002E-2</v>
      </c>
      <c r="N55" s="61" t="str">
        <f t="shared" ca="1" si="2"/>
        <v>--</v>
      </c>
      <c r="O55" s="65">
        <f t="shared" ca="1" si="7"/>
        <v>1.7950684931506852E-2</v>
      </c>
      <c r="P55" s="61">
        <f t="shared" ca="1" si="0"/>
        <v>0</v>
      </c>
      <c r="Q55" s="61">
        <f t="shared" ca="1" si="3"/>
        <v>1</v>
      </c>
      <c r="R55" s="61">
        <f t="shared" ca="1" si="8"/>
        <v>1</v>
      </c>
      <c r="S55" s="66">
        <f t="shared" ca="1" si="4"/>
        <v>1.7999999999999999E-2</v>
      </c>
      <c r="T55" s="67" t="e">
        <f t="shared" ca="1" si="9"/>
        <v>#VALUE!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>
        <f t="shared" ca="1" si="6"/>
        <v>49660</v>
      </c>
      <c r="M56" s="65">
        <f t="shared" ca="1" si="1"/>
        <v>1.8000000000000002E-2</v>
      </c>
      <c r="N56" s="61" t="str">
        <f t="shared" ca="1" si="2"/>
        <v>--</v>
      </c>
      <c r="O56" s="65">
        <f t="shared" ca="1" si="7"/>
        <v>1.8049315068493152E-2</v>
      </c>
      <c r="P56" s="61">
        <f t="shared" ca="1" si="0"/>
        <v>0</v>
      </c>
      <c r="Q56" s="61">
        <f t="shared" ca="1" si="3"/>
        <v>1</v>
      </c>
      <c r="R56" s="61">
        <f t="shared" ca="1" si="8"/>
        <v>1</v>
      </c>
      <c r="S56" s="66">
        <f t="shared" ca="1" si="4"/>
        <v>1.7999999999999999E-2</v>
      </c>
      <c r="T56" s="67" t="e">
        <f t="shared" ca="1" si="9"/>
        <v>#VALUE!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>
        <f t="shared" ca="1" si="6"/>
        <v>49843</v>
      </c>
      <c r="M57" s="65">
        <f t="shared" ca="1" si="1"/>
        <v>1.8000000000000002E-2</v>
      </c>
      <c r="N57" s="61" t="str">
        <f t="shared" ca="1" si="2"/>
        <v>--</v>
      </c>
      <c r="O57" s="65">
        <f t="shared" ca="1" si="7"/>
        <v>1.8049315068493152E-2</v>
      </c>
      <c r="P57" s="61">
        <f t="shared" ca="1" si="0"/>
        <v>0</v>
      </c>
      <c r="Q57" s="61">
        <f t="shared" ca="1" si="3"/>
        <v>1</v>
      </c>
      <c r="R57" s="61">
        <f t="shared" ca="1" si="8"/>
        <v>1</v>
      </c>
      <c r="S57" s="66">
        <f t="shared" ca="1" si="4"/>
        <v>1.7999999999999999E-2</v>
      </c>
      <c r="T57" s="67" t="e">
        <f t="shared" ca="1" si="9"/>
        <v>#VALUE!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>
        <f t="shared" ca="1" si="6"/>
        <v>50026</v>
      </c>
      <c r="M58" s="65">
        <f t="shared" ca="1" si="1"/>
        <v>1.8000000000000002E-2</v>
      </c>
      <c r="N58" s="61" t="str">
        <f t="shared" ca="1" si="2"/>
        <v>--</v>
      </c>
      <c r="O58" s="65">
        <f t="shared" ca="1" si="7"/>
        <v>1.8049315068493152E-2</v>
      </c>
      <c r="P58" s="61">
        <f t="shared" ca="1" si="0"/>
        <v>0</v>
      </c>
      <c r="Q58" s="61">
        <f t="shared" ca="1" si="3"/>
        <v>1</v>
      </c>
      <c r="R58" s="61">
        <f t="shared" ca="1" si="8"/>
        <v>1</v>
      </c>
      <c r="S58" s="66">
        <f t="shared" ca="1" si="4"/>
        <v>1.7999999999999999E-2</v>
      </c>
      <c r="T58" s="67" t="e">
        <f t="shared" ca="1" si="9"/>
        <v>#VALUE!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>
        <f t="shared" ca="1" si="6"/>
        <v>50208</v>
      </c>
      <c r="M59" s="65">
        <f t="shared" ca="1" si="1"/>
        <v>1.8000000000000002E-2</v>
      </c>
      <c r="N59" s="61" t="str">
        <f t="shared" ca="1" si="2"/>
        <v>--</v>
      </c>
      <c r="O59" s="65">
        <f t="shared" ca="1" si="7"/>
        <v>1.7950684931506852E-2</v>
      </c>
      <c r="P59" s="61">
        <f t="shared" ca="1" si="0"/>
        <v>0</v>
      </c>
      <c r="Q59" s="61">
        <f t="shared" ca="1" si="3"/>
        <v>1</v>
      </c>
      <c r="R59" s="61">
        <f t="shared" ca="1" si="8"/>
        <v>1</v>
      </c>
      <c r="S59" s="66">
        <f t="shared" ca="1" si="4"/>
        <v>1.7999999999999999E-2</v>
      </c>
      <c r="T59" s="67" t="e">
        <f t="shared" ca="1" si="9"/>
        <v>#VALUE!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>
        <f t="shared" ca="1" si="6"/>
        <v>50391</v>
      </c>
      <c r="M60" s="65">
        <f t="shared" ca="1" si="1"/>
        <v>1.8000000000000002E-2</v>
      </c>
      <c r="N60" s="61" t="str">
        <f t="shared" ca="1" si="2"/>
        <v>--</v>
      </c>
      <c r="O60" s="65">
        <f t="shared" ca="1" si="7"/>
        <v>1.8049315068493152E-2</v>
      </c>
      <c r="P60" s="61">
        <f t="shared" ca="1" si="0"/>
        <v>0</v>
      </c>
      <c r="Q60" s="61">
        <f t="shared" ca="1" si="3"/>
        <v>1</v>
      </c>
      <c r="R60" s="61">
        <f t="shared" ca="1" si="8"/>
        <v>1</v>
      </c>
      <c r="S60" s="66">
        <f t="shared" ca="1" si="4"/>
        <v>1.7999999999999999E-2</v>
      </c>
      <c r="T60" s="67" t="e">
        <f t="shared" ca="1" si="9"/>
        <v>#VALUE!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>
        <f t="shared" ca="1" si="6"/>
        <v>50573</v>
      </c>
      <c r="M61" s="65">
        <f t="shared" ca="1" si="1"/>
        <v>1.8000000000000002E-2</v>
      </c>
      <c r="N61" s="61" t="str">
        <f t="shared" ca="1" si="2"/>
        <v>--</v>
      </c>
      <c r="O61" s="65">
        <f t="shared" ca="1" si="7"/>
        <v>1.7950684931506852E-2</v>
      </c>
      <c r="P61" s="61">
        <f t="shared" ca="1" si="0"/>
        <v>0</v>
      </c>
      <c r="Q61" s="61">
        <f t="shared" ca="1" si="3"/>
        <v>1</v>
      </c>
      <c r="R61" s="61">
        <f t="shared" ca="1" si="8"/>
        <v>1</v>
      </c>
      <c r="S61" s="66">
        <f t="shared" ca="1" si="4"/>
        <v>1.7999999999999999E-2</v>
      </c>
      <c r="T61" s="67" t="e">
        <f t="shared" ca="1" si="9"/>
        <v>#VALUE!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>
        <f t="shared" ca="1" si="6"/>
        <v>50756</v>
      </c>
      <c r="M62" s="65">
        <f t="shared" ca="1" si="1"/>
        <v>1.8000000000000002E-2</v>
      </c>
      <c r="N62" s="61" t="str">
        <f t="shared" ca="1" si="2"/>
        <v>--</v>
      </c>
      <c r="O62" s="65">
        <f t="shared" ca="1" si="7"/>
        <v>1.8049315068493152E-2</v>
      </c>
      <c r="P62" s="61">
        <f t="shared" ca="1" si="0"/>
        <v>0</v>
      </c>
      <c r="Q62" s="61">
        <f t="shared" ca="1" si="3"/>
        <v>1</v>
      </c>
      <c r="R62" s="61">
        <f t="shared" ca="1" si="8"/>
        <v>1</v>
      </c>
      <c r="S62" s="66">
        <f t="shared" ca="1" si="4"/>
        <v>1.7999999999999999E-2</v>
      </c>
      <c r="T62" s="67" t="e">
        <f t="shared" ca="1" si="9"/>
        <v>#VALUE!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>
        <f t="shared" ca="1" si="6"/>
        <v>50938</v>
      </c>
      <c r="M63" s="65">
        <f t="shared" ca="1" si="1"/>
        <v>1.8000000000000002E-2</v>
      </c>
      <c r="N63" s="61" t="str">
        <f t="shared" ca="1" si="2"/>
        <v>--</v>
      </c>
      <c r="O63" s="65">
        <f t="shared" ca="1" si="7"/>
        <v>1.7950684931506852E-2</v>
      </c>
      <c r="P63" s="61">
        <f t="shared" ca="1" si="0"/>
        <v>0</v>
      </c>
      <c r="Q63" s="61">
        <f t="shared" ca="1" si="3"/>
        <v>1</v>
      </c>
      <c r="R63" s="61">
        <f t="shared" ca="1" si="8"/>
        <v>1</v>
      </c>
      <c r="S63" s="66">
        <f t="shared" ca="1" si="4"/>
        <v>1.7999999999999999E-2</v>
      </c>
      <c r="T63" s="67" t="e">
        <f t="shared" ca="1" si="9"/>
        <v>#VALUE!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>
        <f t="shared" ca="1" si="6"/>
        <v>51121</v>
      </c>
      <c r="M64" s="65">
        <f t="shared" ca="1" si="1"/>
        <v>1.8000000000000002E-2</v>
      </c>
      <c r="N64" s="61" t="str">
        <f t="shared" ca="1" si="2"/>
        <v>--</v>
      </c>
      <c r="O64" s="65">
        <f t="shared" ca="1" si="7"/>
        <v>1.8049315068493152E-2</v>
      </c>
      <c r="P64" s="61">
        <f t="shared" ca="1" si="0"/>
        <v>0</v>
      </c>
      <c r="Q64" s="61">
        <f t="shared" ca="1" si="3"/>
        <v>1</v>
      </c>
      <c r="R64" s="61">
        <f t="shared" ca="1" si="8"/>
        <v>1</v>
      </c>
      <c r="S64" s="66">
        <f t="shared" ca="1" si="4"/>
        <v>1.7999999999999999E-2</v>
      </c>
      <c r="T64" s="67" t="e">
        <f t="shared" ca="1" si="9"/>
        <v>#VALUE!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>
        <f t="shared" ca="1" si="6"/>
        <v>51304</v>
      </c>
      <c r="M65" s="65">
        <f t="shared" ca="1" si="1"/>
        <v>1.8000000000000002E-2</v>
      </c>
      <c r="N65" s="61" t="str">
        <f t="shared" ca="1" si="2"/>
        <v>--</v>
      </c>
      <c r="O65" s="65">
        <f t="shared" ca="1" si="7"/>
        <v>1.8049315068493152E-2</v>
      </c>
      <c r="P65" s="61">
        <f t="shared" ca="1" si="0"/>
        <v>0</v>
      </c>
      <c r="Q65" s="61">
        <f t="shared" ca="1" si="3"/>
        <v>1</v>
      </c>
      <c r="R65" s="61">
        <f t="shared" ca="1" si="8"/>
        <v>1</v>
      </c>
      <c r="S65" s="66">
        <f t="shared" ca="1" si="4"/>
        <v>1.7999999999999999E-2</v>
      </c>
      <c r="T65" s="67" t="e">
        <f t="shared" ca="1" si="9"/>
        <v>#VALUE!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>
        <f t="shared" ca="1" si="6"/>
        <v>51487</v>
      </c>
      <c r="M66" s="65">
        <f t="shared" ca="1" si="1"/>
        <v>1.8000000000000002E-2</v>
      </c>
      <c r="N66" s="61" t="str">
        <f t="shared" ca="1" si="2"/>
        <v>--</v>
      </c>
      <c r="O66" s="65">
        <f t="shared" ca="1" si="7"/>
        <v>1.8049315068493152E-2</v>
      </c>
      <c r="P66" s="61">
        <f t="shared" ca="1" si="0"/>
        <v>0</v>
      </c>
      <c r="Q66" s="61">
        <f t="shared" ca="1" si="3"/>
        <v>1</v>
      </c>
      <c r="R66" s="61">
        <f t="shared" ca="1" si="8"/>
        <v>1</v>
      </c>
      <c r="S66" s="66">
        <f t="shared" ca="1" si="4"/>
        <v>1.7999999999999999E-2</v>
      </c>
      <c r="T66" s="67" t="e">
        <f t="shared" ca="1" si="9"/>
        <v>#VALUE!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>
        <f t="shared" ca="1" si="6"/>
        <v>51669</v>
      </c>
      <c r="M67" s="65">
        <f t="shared" ca="1" si="1"/>
        <v>1.8000000000000002E-2</v>
      </c>
      <c r="N67" s="61" t="str">
        <f t="shared" ca="1" si="2"/>
        <v>--</v>
      </c>
      <c r="O67" s="65">
        <f t="shared" ca="1" si="7"/>
        <v>0</v>
      </c>
      <c r="P67" s="61">
        <f t="shared" ca="1" si="0"/>
        <v>0</v>
      </c>
      <c r="Q67" s="61"/>
      <c r="R67" s="61"/>
      <c r="S67" s="66">
        <f t="shared" ca="1" si="4"/>
        <v>1.7999999999999999E-2</v>
      </c>
      <c r="T67" s="67" t="e">
        <f t="shared" ca="1" si="9"/>
        <v>#VALUE!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>
        <f t="shared" ca="1" si="6"/>
        <v>51852</v>
      </c>
      <c r="M68" s="65">
        <f t="shared" ca="1" si="1"/>
        <v>1.8000000000000002E-2</v>
      </c>
      <c r="N68" s="61" t="str">
        <f t="shared" ca="1" si="2"/>
        <v>--</v>
      </c>
      <c r="O68" s="65">
        <f t="shared" ca="1" si="7"/>
        <v>0</v>
      </c>
      <c r="P68" s="61">
        <f t="shared" ca="1" si="0"/>
        <v>0</v>
      </c>
      <c r="Q68" s="61"/>
      <c r="R68" s="61"/>
      <c r="S68" s="66">
        <f t="shared" ca="1" si="4"/>
        <v>1.7999999999999999E-2</v>
      </c>
      <c r="T68" s="67" t="e">
        <f t="shared" ca="1" si="9"/>
        <v>#VALUE!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>
        <f t="shared" ca="1" si="6"/>
        <v>52034</v>
      </c>
      <c r="M69" s="65">
        <f t="shared" ca="1" si="1"/>
        <v>1.8000000000000002E-2</v>
      </c>
      <c r="N69" s="61" t="str">
        <f t="shared" ca="1" si="2"/>
        <v>--</v>
      </c>
      <c r="O69" s="65">
        <f t="shared" ca="1" si="7"/>
        <v>0</v>
      </c>
      <c r="P69" s="61">
        <f t="shared" ca="1" si="0"/>
        <v>0</v>
      </c>
      <c r="Q69" s="61"/>
      <c r="R69" s="61"/>
      <c r="S69" s="66">
        <f t="shared" ca="1" si="4"/>
        <v>1.7999999999999999E-2</v>
      </c>
      <c r="T69" s="67" t="e">
        <f t="shared" ca="1" si="9"/>
        <v>#VALUE!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>
        <f t="shared" ca="1" si="6"/>
        <v>52217</v>
      </c>
      <c r="M70" s="65">
        <f t="shared" ca="1" si="1"/>
        <v>1.8000000000000002E-2</v>
      </c>
      <c r="N70" s="61" t="str">
        <f t="shared" ca="1" si="2"/>
        <v>--</v>
      </c>
      <c r="O70" s="65">
        <f t="shared" ca="1" si="7"/>
        <v>0</v>
      </c>
      <c r="P70" s="61">
        <f t="shared" ca="1" si="0"/>
        <v>0</v>
      </c>
      <c r="Q70" s="61"/>
      <c r="R70" s="61"/>
      <c r="S70" s="66">
        <f t="shared" ca="1" si="4"/>
        <v>1.7999999999999999E-2</v>
      </c>
      <c r="T70" s="67" t="e">
        <f t="shared" ca="1" si="9"/>
        <v>#VALUE!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>
        <f t="shared" ca="1" si="6"/>
        <v>52399</v>
      </c>
      <c r="M71" s="65">
        <f t="shared" ca="1" si="1"/>
        <v>1.8000000000000002E-2</v>
      </c>
      <c r="N71" s="61" t="str">
        <f t="shared" ca="1" si="2"/>
        <v>--</v>
      </c>
      <c r="O71" s="65">
        <f t="shared" ca="1" si="7"/>
        <v>0</v>
      </c>
      <c r="P71" s="61">
        <f t="shared" ca="1" si="0"/>
        <v>0</v>
      </c>
      <c r="Q71" s="61"/>
      <c r="R71" s="61"/>
      <c r="S71" s="66">
        <f t="shared" ca="1" si="4"/>
        <v>1.7999999999999999E-2</v>
      </c>
      <c r="T71" s="67" t="e">
        <f t="shared" ca="1" si="9"/>
        <v>#VALUE!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>
        <f t="shared" ca="1" si="6"/>
        <v>52582</v>
      </c>
      <c r="M72" s="65">
        <f t="shared" ca="1" si="1"/>
        <v>1.8000000000000002E-2</v>
      </c>
      <c r="N72" s="61" t="str">
        <f t="shared" ca="1" si="2"/>
        <v>--</v>
      </c>
      <c r="O72" s="65">
        <f t="shared" ca="1" si="7"/>
        <v>0</v>
      </c>
      <c r="P72" s="61">
        <f t="shared" ca="1" si="0"/>
        <v>0</v>
      </c>
      <c r="Q72" s="61"/>
      <c r="R72" s="61"/>
      <c r="S72" s="66">
        <f t="shared" ca="1" si="4"/>
        <v>1.7999999999999999E-2</v>
      </c>
      <c r="T72" s="67" t="e">
        <f t="shared" ca="1" si="9"/>
        <v>#VALUE!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>
        <f t="shared" ca="1" si="6"/>
        <v>52765</v>
      </c>
      <c r="M73" s="65">
        <f t="shared" ca="1" si="1"/>
        <v>1.8000000000000002E-2</v>
      </c>
      <c r="N73" s="61" t="str">
        <f t="shared" ca="1" si="2"/>
        <v>--</v>
      </c>
      <c r="O73" s="65">
        <f t="shared" ca="1" si="7"/>
        <v>0</v>
      </c>
      <c r="P73" s="61">
        <f t="shared" ca="1" si="0"/>
        <v>0</v>
      </c>
      <c r="Q73" s="61"/>
      <c r="R73" s="61"/>
      <c r="S73" s="66">
        <f t="shared" ca="1" si="4"/>
        <v>1.7999999999999999E-2</v>
      </c>
      <c r="T73" s="67" t="e">
        <f t="shared" ca="1" si="9"/>
        <v>#VALUE!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>
        <f t="shared" ca="1" si="6"/>
        <v>52948</v>
      </c>
      <c r="M74" s="65">
        <f t="shared" ca="1" si="1"/>
        <v>1.8000000000000002E-2</v>
      </c>
      <c r="N74" s="61" t="str">
        <f t="shared" ca="1" si="2"/>
        <v>--</v>
      </c>
      <c r="O74" s="65">
        <f t="shared" ca="1" si="7"/>
        <v>0</v>
      </c>
      <c r="P74" s="61">
        <f t="shared" ca="1" si="0"/>
        <v>0</v>
      </c>
      <c r="Q74" s="61"/>
      <c r="R74" s="61"/>
      <c r="S74" s="66">
        <f t="shared" ca="1" si="4"/>
        <v>1.7999999999999999E-2</v>
      </c>
      <c r="T74" s="67" t="e">
        <f t="shared" ca="1" si="9"/>
        <v>#VALUE!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>
        <f t="shared" ca="1" si="6"/>
        <v>53130</v>
      </c>
      <c r="M75" s="65">
        <f t="shared" ca="1" si="1"/>
        <v>1.8000000000000002E-2</v>
      </c>
      <c r="N75" s="61" t="str">
        <f t="shared" ca="1" si="2"/>
        <v>--</v>
      </c>
      <c r="O75" s="65">
        <f t="shared" ca="1" si="7"/>
        <v>0</v>
      </c>
      <c r="P75" s="61">
        <f t="shared" ca="1" si="0"/>
        <v>0</v>
      </c>
      <c r="Q75" s="61"/>
      <c r="R75" s="61"/>
      <c r="S75" s="66">
        <f t="shared" ca="1" si="4"/>
        <v>1.7999999999999999E-2</v>
      </c>
      <c r="T75" s="67" t="e">
        <f t="shared" ca="1" si="9"/>
        <v>#VALUE!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>
        <f t="shared" ca="1" si="6"/>
        <v>53313</v>
      </c>
      <c r="M76" s="65">
        <f t="shared" ca="1" si="1"/>
        <v>1.8000000000000002E-2</v>
      </c>
      <c r="N76" s="61" t="str">
        <f t="shared" ca="1" si="2"/>
        <v>--</v>
      </c>
      <c r="O76" s="65">
        <f t="shared" ca="1" si="7"/>
        <v>0</v>
      </c>
      <c r="P76" s="61">
        <f t="shared" ca="1" si="0"/>
        <v>0</v>
      </c>
      <c r="Q76" s="61"/>
      <c r="R76" s="61"/>
      <c r="S76" s="66">
        <f t="shared" ca="1" si="4"/>
        <v>1.7999999999999999E-2</v>
      </c>
      <c r="T76" s="67" t="e">
        <f t="shared" ca="1" si="9"/>
        <v>#VALUE!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>
        <f t="shared" ca="1" si="6"/>
        <v>53495</v>
      </c>
      <c r="M77" s="65">
        <f t="shared" ca="1" si="1"/>
        <v>1.8000000000000002E-2</v>
      </c>
      <c r="N77" s="61" t="str">
        <f t="shared" ca="1" si="2"/>
        <v>--</v>
      </c>
      <c r="O77" s="65">
        <f t="shared" ca="1" si="7"/>
        <v>0</v>
      </c>
      <c r="P77" s="61">
        <f t="shared" ca="1" si="0"/>
        <v>0</v>
      </c>
      <c r="Q77" s="61"/>
      <c r="R77" s="61"/>
      <c r="S77" s="66">
        <f t="shared" ca="1" si="4"/>
        <v>1.7999999999999999E-2</v>
      </c>
      <c r="T77" s="67" t="e">
        <f t="shared" ca="1" si="9"/>
        <v>#VALUE!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>
        <f t="shared" ca="1" si="6"/>
        <v>53678</v>
      </c>
      <c r="M78" s="65">
        <f t="shared" ca="1" si="1"/>
        <v>1.8000000000000002E-2</v>
      </c>
      <c r="N78" s="61" t="str">
        <f t="shared" ca="1" si="2"/>
        <v>--</v>
      </c>
      <c r="O78" s="65">
        <f t="shared" ca="1" si="7"/>
        <v>0</v>
      </c>
      <c r="P78" s="61">
        <f t="shared" ca="1" si="0"/>
        <v>0</v>
      </c>
      <c r="Q78" s="61"/>
      <c r="R78" s="61"/>
      <c r="S78" s="66">
        <f t="shared" ca="1" si="4"/>
        <v>1.7999999999999999E-2</v>
      </c>
      <c r="T78" s="67" t="e">
        <f t="shared" ca="1" si="9"/>
        <v>#VALUE!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>
        <f t="shared" ca="1" si="6"/>
        <v>53860</v>
      </c>
      <c r="M79" s="65">
        <f t="shared" ca="1" si="1"/>
        <v>1.8000000000000002E-2</v>
      </c>
      <c r="N79" s="61" t="str">
        <f t="shared" ca="1" si="2"/>
        <v>--</v>
      </c>
      <c r="O79" s="65">
        <f t="shared" ca="1" si="7"/>
        <v>0</v>
      </c>
      <c r="P79" s="61">
        <f t="shared" ca="1" si="0"/>
        <v>0</v>
      </c>
      <c r="Q79" s="61"/>
      <c r="R79" s="61"/>
      <c r="S79" s="66">
        <f t="shared" ca="1" si="4"/>
        <v>1.7999999999999999E-2</v>
      </c>
      <c r="T79" s="67" t="e">
        <f t="shared" ca="1" si="9"/>
        <v>#VALUE!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>
        <f t="shared" ca="1" si="6"/>
        <v>54043</v>
      </c>
      <c r="M80" s="65">
        <f t="shared" ca="1" si="1"/>
        <v>1.8000000000000002E-2</v>
      </c>
      <c r="N80" s="61" t="str">
        <f t="shared" ca="1" si="2"/>
        <v>--</v>
      </c>
      <c r="O80" s="65">
        <f t="shared" ca="1" si="7"/>
        <v>0</v>
      </c>
      <c r="P80" s="61">
        <f t="shared" ca="1" si="0"/>
        <v>0</v>
      </c>
      <c r="Q80" s="61"/>
      <c r="R80" s="61"/>
      <c r="S80" s="66">
        <f t="shared" ca="1" si="4"/>
        <v>1.7999999999999999E-2</v>
      </c>
      <c r="T80" s="67" t="e">
        <f t="shared" ca="1" si="9"/>
        <v>#VALUE!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>
        <f t="shared" ca="1" si="6"/>
        <v>54226</v>
      </c>
      <c r="M81" s="65">
        <f t="shared" ca="1" si="1"/>
        <v>1.8000000000000002E-2</v>
      </c>
      <c r="N81" s="61" t="str">
        <f t="shared" ca="1" si="2"/>
        <v>--</v>
      </c>
      <c r="O81" s="65">
        <f t="shared" ca="1" si="7"/>
        <v>0</v>
      </c>
      <c r="P81" s="61">
        <f t="shared" ca="1" si="0"/>
        <v>0</v>
      </c>
      <c r="Q81" s="61"/>
      <c r="R81" s="61"/>
      <c r="S81" s="66">
        <f t="shared" ca="1" si="4"/>
        <v>1.7999999999999999E-2</v>
      </c>
      <c r="T81" s="67" t="e">
        <f t="shared" ca="1" si="9"/>
        <v>#VALUE!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>
        <f t="shared" ca="1" si="6"/>
        <v>54409</v>
      </c>
      <c r="M82" s="65">
        <f t="shared" ca="1" si="1"/>
        <v>1.8000000000000002E-2</v>
      </c>
      <c r="N82" s="61" t="str">
        <f t="shared" ca="1" si="2"/>
        <v>--</v>
      </c>
      <c r="O82" s="65">
        <f t="shared" ca="1" si="7"/>
        <v>0</v>
      </c>
      <c r="P82" s="61">
        <f t="shared" ca="1" si="0"/>
        <v>0</v>
      </c>
      <c r="Q82" s="61"/>
      <c r="R82" s="61"/>
      <c r="S82" s="66">
        <f t="shared" ca="1" si="4"/>
        <v>1.7999999999999999E-2</v>
      </c>
      <c r="T82" s="67" t="e">
        <f t="shared" ca="1" si="9"/>
        <v>#VALUE!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>
        <f t="shared" ca="1" si="6"/>
        <v>54591</v>
      </c>
      <c r="M83" s="65">
        <f t="shared" ca="1" si="1"/>
        <v>1.8000000000000002E-2</v>
      </c>
      <c r="N83" s="61" t="str">
        <f t="shared" ca="1" si="2"/>
        <v>--</v>
      </c>
      <c r="O83" s="65">
        <f t="shared" ca="1" si="7"/>
        <v>0</v>
      </c>
      <c r="P83" s="61">
        <f t="shared" ca="1" si="0"/>
        <v>0</v>
      </c>
      <c r="Q83" s="61"/>
      <c r="R83" s="61"/>
      <c r="S83" s="66">
        <f t="shared" ca="1" si="4"/>
        <v>1.7999999999999999E-2</v>
      </c>
      <c r="T83" s="67" t="e">
        <f t="shared" ca="1" si="9"/>
        <v>#VALUE!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>
        <f t="shared" ca="1" si="6"/>
        <v>54774</v>
      </c>
      <c r="M84" s="65">
        <f t="shared" ca="1" si="1"/>
        <v>1.8000000000000002E-2</v>
      </c>
      <c r="N84" s="61" t="str">
        <f t="shared" ca="1" si="2"/>
        <v>--</v>
      </c>
      <c r="O84" s="65">
        <f t="shared" ca="1" si="7"/>
        <v>0</v>
      </c>
      <c r="P84" s="61">
        <f t="shared" ca="1" si="0"/>
        <v>0</v>
      </c>
      <c r="Q84" s="61"/>
      <c r="R84" s="61"/>
      <c r="S84" s="66">
        <f t="shared" ca="1" si="4"/>
        <v>1.7999999999999999E-2</v>
      </c>
      <c r="T84" s="67" t="e">
        <f t="shared" ca="1" si="9"/>
        <v>#VALUE!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>
        <f t="shared" ca="1" si="6"/>
        <v>54956</v>
      </c>
      <c r="M85" s="65">
        <f t="shared" ca="1" si="1"/>
        <v>1.8000000000000002E-2</v>
      </c>
      <c r="N85" s="61" t="str">
        <f t="shared" ca="1" si="2"/>
        <v>--</v>
      </c>
      <c r="O85" s="65">
        <f t="shared" ca="1" si="7"/>
        <v>0</v>
      </c>
      <c r="P85" s="61">
        <f t="shared" ca="1" si="0"/>
        <v>0</v>
      </c>
      <c r="Q85" s="61"/>
      <c r="R85" s="61"/>
      <c r="S85" s="66">
        <f t="shared" ca="1" si="4"/>
        <v>1.7999999999999999E-2</v>
      </c>
      <c r="T85" s="67" t="e">
        <f t="shared" ca="1" si="9"/>
        <v>#VALUE!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>
        <f t="shared" ca="1" si="6"/>
        <v>55139</v>
      </c>
      <c r="M86" s="65">
        <f t="shared" ca="1" si="1"/>
        <v>1.8000000000000002E-2</v>
      </c>
      <c r="N86" s="61" t="str">
        <f t="shared" ca="1" si="2"/>
        <v>--</v>
      </c>
      <c r="O86" s="65">
        <f t="shared" ca="1" si="7"/>
        <v>0</v>
      </c>
      <c r="P86" s="61">
        <f t="shared" ca="1" si="0"/>
        <v>0</v>
      </c>
      <c r="Q86" s="61"/>
      <c r="R86" s="61"/>
      <c r="S86" s="66">
        <f t="shared" ca="1" si="4"/>
        <v>1.7999999999999999E-2</v>
      </c>
      <c r="T86" s="67" t="e">
        <f t="shared" ca="1" si="9"/>
        <v>#VALUE!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>
        <f t="shared" ca="1" si="6"/>
        <v>55321</v>
      </c>
      <c r="M87" s="65">
        <f t="shared" ca="1" si="1"/>
        <v>1.8000000000000002E-2</v>
      </c>
      <c r="N87" s="61" t="str">
        <f t="shared" ca="1" si="2"/>
        <v>--</v>
      </c>
      <c r="O87" s="65">
        <f t="shared" ca="1" si="7"/>
        <v>0</v>
      </c>
      <c r="P87" s="61">
        <f t="shared" ca="1" si="0"/>
        <v>0</v>
      </c>
      <c r="Q87" s="61"/>
      <c r="R87" s="61"/>
      <c r="S87" s="66">
        <f t="shared" ca="1" si="4"/>
        <v>1.7999999999999999E-2</v>
      </c>
      <c r="T87" s="67" t="e">
        <f t="shared" ca="1" si="9"/>
        <v>#VALUE!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>
        <f t="shared" ca="1" si="6"/>
        <v>55504</v>
      </c>
      <c r="M88" s="65">
        <f t="shared" ca="1" si="1"/>
        <v>1.8000000000000002E-2</v>
      </c>
      <c r="N88" s="61" t="str">
        <f t="shared" ca="1" si="2"/>
        <v>--</v>
      </c>
      <c r="O88" s="65">
        <f t="shared" ca="1" si="7"/>
        <v>0</v>
      </c>
      <c r="P88" s="61">
        <f t="shared" ref="P88:P135" ca="1" si="11">+IF(L88="--","--",IFERROR(VLOOKUP(L88,$W$41:$X$45,2,FALSE),0))</f>
        <v>0</v>
      </c>
      <c r="Q88" s="61"/>
      <c r="R88" s="61"/>
      <c r="S88" s="66">
        <f t="shared" ca="1" si="4"/>
        <v>1.7999999999999999E-2</v>
      </c>
      <c r="T88" s="67" t="e">
        <f t="shared" ca="1" si="9"/>
        <v>#VALUE!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>
        <f t="shared" ca="1" si="6"/>
        <v>55687</v>
      </c>
      <c r="M89" s="65">
        <f t="shared" ref="M89:M135" ca="1" si="12">IF(L89="--","--",IF(AND($C$27="--",K89=1),(L89-$C$26)*$C$24/365,$C$24/$C$25))</f>
        <v>1.8000000000000002E-2</v>
      </c>
      <c r="N89" s="61" t="str">
        <f t="shared" ref="N89:N135" ca="1" si="13">+IF(L89=$C$23, 100%, "--")</f>
        <v>--</v>
      </c>
      <c r="O89" s="65">
        <f t="shared" ca="1" si="7"/>
        <v>0</v>
      </c>
      <c r="P89" s="61">
        <f t="shared" ca="1" si="11"/>
        <v>0</v>
      </c>
      <c r="Q89" s="61"/>
      <c r="R89" s="61"/>
      <c r="S89" s="66">
        <f t="shared" ref="S89:S135" ca="1" si="14">IF(L89="--","--",ROUND(IF($C$22="LBA37DA",SUM(O89:P89),SUM(M89:N89)),9))</f>
        <v>1.7999999999999999E-2</v>
      </c>
      <c r="T89" s="67" t="e">
        <f t="shared" ca="1" si="9"/>
        <v>#VALUE!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>
        <f t="shared" ref="L90:L135" ca="1" si="16">+IF(L89&lt;$C$23, EDATE(L89,12/$C$25), IF(L89=$C$23, "--", IF(L89="--", "--")))</f>
        <v>55870</v>
      </c>
      <c r="M90" s="65">
        <f t="shared" ca="1" si="12"/>
        <v>1.8000000000000002E-2</v>
      </c>
      <c r="N90" s="61" t="str">
        <f t="shared" ca="1" si="13"/>
        <v>--</v>
      </c>
      <c r="O90" s="65">
        <f t="shared" ref="O90:O135" ca="1" si="17">IFERROR(IF(K90=1,(L90-$C$27)*(Q90/100%)*$C$24/365,(L90-L89)*(Q90/100%)*$C$24/365),"--")</f>
        <v>0</v>
      </c>
      <c r="P90" s="61">
        <f t="shared" ca="1" si="11"/>
        <v>0</v>
      </c>
      <c r="Q90" s="61"/>
      <c r="R90" s="61"/>
      <c r="S90" s="66">
        <f t="shared" ca="1" si="14"/>
        <v>1.7999999999999999E-2</v>
      </c>
      <c r="T90" s="67" t="e">
        <f t="shared" ref="T90:T135" ca="1" si="18">IF(L90="--","--",1/(1+$C$31/$C$25)^($C$28*$C$25/365+K89))</f>
        <v>#VALUE!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>
        <f t="shared" ca="1" si="16"/>
        <v>56052</v>
      </c>
      <c r="M91" s="65">
        <f t="shared" ca="1" si="12"/>
        <v>1.8000000000000002E-2</v>
      </c>
      <c r="N91" s="61" t="str">
        <f t="shared" ca="1" si="13"/>
        <v>--</v>
      </c>
      <c r="O91" s="65">
        <f t="shared" ca="1" si="17"/>
        <v>0</v>
      </c>
      <c r="P91" s="61">
        <f t="shared" ca="1" si="11"/>
        <v>0</v>
      </c>
      <c r="Q91" s="61"/>
      <c r="R91" s="61"/>
      <c r="S91" s="66">
        <f t="shared" ca="1" si="14"/>
        <v>1.7999999999999999E-2</v>
      </c>
      <c r="T91" s="67" t="e">
        <f t="shared" ca="1" si="18"/>
        <v>#VALUE!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>
        <f t="shared" ca="1" si="16"/>
        <v>56235</v>
      </c>
      <c r="M92" s="65">
        <f t="shared" ca="1" si="12"/>
        <v>1.8000000000000002E-2</v>
      </c>
      <c r="N92" s="61" t="str">
        <f t="shared" ca="1" si="13"/>
        <v>--</v>
      </c>
      <c r="O92" s="65">
        <f t="shared" ca="1" si="17"/>
        <v>0</v>
      </c>
      <c r="P92" s="61">
        <f t="shared" ca="1" si="11"/>
        <v>0</v>
      </c>
      <c r="Q92" s="61"/>
      <c r="R92" s="61"/>
      <c r="S92" s="66">
        <f t="shared" ca="1" si="14"/>
        <v>1.7999999999999999E-2</v>
      </c>
      <c r="T92" s="67" t="e">
        <f t="shared" ca="1" si="18"/>
        <v>#VALUE!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>
        <f t="shared" ca="1" si="16"/>
        <v>56417</v>
      </c>
      <c r="M93" s="65">
        <f t="shared" ca="1" si="12"/>
        <v>1.8000000000000002E-2</v>
      </c>
      <c r="N93" s="61" t="str">
        <f t="shared" ca="1" si="13"/>
        <v>--</v>
      </c>
      <c r="O93" s="65">
        <f t="shared" ca="1" si="17"/>
        <v>0</v>
      </c>
      <c r="P93" s="61">
        <f t="shared" ca="1" si="11"/>
        <v>0</v>
      </c>
      <c r="Q93" s="61"/>
      <c r="R93" s="61"/>
      <c r="S93" s="66">
        <f t="shared" ca="1" si="14"/>
        <v>1.7999999999999999E-2</v>
      </c>
      <c r="T93" s="67" t="e">
        <f t="shared" ca="1" si="18"/>
        <v>#VALUE!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>
        <f t="shared" ca="1" si="16"/>
        <v>56600</v>
      </c>
      <c r="M94" s="65">
        <f t="shared" ca="1" si="12"/>
        <v>1.8000000000000002E-2</v>
      </c>
      <c r="N94" s="61" t="str">
        <f t="shared" ca="1" si="13"/>
        <v>--</v>
      </c>
      <c r="O94" s="65">
        <f t="shared" ca="1" si="17"/>
        <v>0</v>
      </c>
      <c r="P94" s="61">
        <f t="shared" ca="1" si="11"/>
        <v>0</v>
      </c>
      <c r="Q94" s="61"/>
      <c r="R94" s="61"/>
      <c r="S94" s="66">
        <f t="shared" ca="1" si="14"/>
        <v>1.7999999999999999E-2</v>
      </c>
      <c r="T94" s="67" t="e">
        <f t="shared" ca="1" si="18"/>
        <v>#VALUE!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>
        <f t="shared" ca="1" si="16"/>
        <v>56782</v>
      </c>
      <c r="M95" s="65">
        <f t="shared" ca="1" si="12"/>
        <v>1.8000000000000002E-2</v>
      </c>
      <c r="N95" s="61" t="str">
        <f t="shared" ca="1" si="13"/>
        <v>--</v>
      </c>
      <c r="O95" s="65">
        <f t="shared" ca="1" si="17"/>
        <v>0</v>
      </c>
      <c r="P95" s="61">
        <f t="shared" ca="1" si="11"/>
        <v>0</v>
      </c>
      <c r="Q95" s="61"/>
      <c r="R95" s="61"/>
      <c r="S95" s="66">
        <f t="shared" ca="1" si="14"/>
        <v>1.7999999999999999E-2</v>
      </c>
      <c r="T95" s="67" t="e">
        <f t="shared" ca="1" si="18"/>
        <v>#VALUE!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>
        <f t="shared" ca="1" si="16"/>
        <v>56965</v>
      </c>
      <c r="M96" s="65">
        <f t="shared" ca="1" si="12"/>
        <v>1.8000000000000002E-2</v>
      </c>
      <c r="N96" s="61" t="str">
        <f t="shared" ca="1" si="13"/>
        <v>--</v>
      </c>
      <c r="O96" s="65">
        <f t="shared" ca="1" si="17"/>
        <v>0</v>
      </c>
      <c r="P96" s="61">
        <f t="shared" ca="1" si="11"/>
        <v>0</v>
      </c>
      <c r="Q96" s="61"/>
      <c r="R96" s="61"/>
      <c r="S96" s="66">
        <f t="shared" ca="1" si="14"/>
        <v>1.7999999999999999E-2</v>
      </c>
      <c r="T96" s="67" t="e">
        <f t="shared" ca="1" si="18"/>
        <v>#VALUE!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>
        <f t="shared" ca="1" si="16"/>
        <v>57148</v>
      </c>
      <c r="M97" s="65">
        <f t="shared" ca="1" si="12"/>
        <v>1.8000000000000002E-2</v>
      </c>
      <c r="N97" s="61" t="str">
        <f t="shared" ca="1" si="13"/>
        <v>--</v>
      </c>
      <c r="O97" s="65">
        <f t="shared" ca="1" si="17"/>
        <v>0</v>
      </c>
      <c r="P97" s="61">
        <f t="shared" ca="1" si="11"/>
        <v>0</v>
      </c>
      <c r="Q97" s="61"/>
      <c r="R97" s="61"/>
      <c r="S97" s="66">
        <f t="shared" ca="1" si="14"/>
        <v>1.7999999999999999E-2</v>
      </c>
      <c r="T97" s="67" t="e">
        <f t="shared" ca="1" si="18"/>
        <v>#VALUE!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>
        <f t="shared" ca="1" si="16"/>
        <v>57331</v>
      </c>
      <c r="M98" s="65">
        <f t="shared" ca="1" si="12"/>
        <v>1.8000000000000002E-2</v>
      </c>
      <c r="N98" s="61" t="str">
        <f t="shared" ca="1" si="13"/>
        <v>--</v>
      </c>
      <c r="O98" s="65">
        <f t="shared" ca="1" si="17"/>
        <v>0</v>
      </c>
      <c r="P98" s="61">
        <f t="shared" ca="1" si="11"/>
        <v>0</v>
      </c>
      <c r="Q98" s="61"/>
      <c r="R98" s="61"/>
      <c r="S98" s="66">
        <f t="shared" ca="1" si="14"/>
        <v>1.7999999999999999E-2</v>
      </c>
      <c r="T98" s="67" t="e">
        <f t="shared" ca="1" si="18"/>
        <v>#VALUE!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>
        <f t="shared" ca="1" si="16"/>
        <v>57513</v>
      </c>
      <c r="M99" s="65">
        <f t="shared" ca="1" si="12"/>
        <v>1.8000000000000002E-2</v>
      </c>
      <c r="N99" s="61" t="str">
        <f t="shared" ca="1" si="13"/>
        <v>--</v>
      </c>
      <c r="O99" s="65">
        <f t="shared" ca="1" si="17"/>
        <v>0</v>
      </c>
      <c r="P99" s="61">
        <f t="shared" ca="1" si="11"/>
        <v>0</v>
      </c>
      <c r="Q99" s="61"/>
      <c r="R99" s="61"/>
      <c r="S99" s="66">
        <f t="shared" ca="1" si="14"/>
        <v>1.7999999999999999E-2</v>
      </c>
      <c r="T99" s="67" t="e">
        <f t="shared" ca="1" si="18"/>
        <v>#VALUE!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>
        <f t="shared" ca="1" si="16"/>
        <v>57696</v>
      </c>
      <c r="M100" s="65">
        <f t="shared" ca="1" si="12"/>
        <v>1.8000000000000002E-2</v>
      </c>
      <c r="N100" s="61" t="str">
        <f t="shared" ca="1" si="13"/>
        <v>--</v>
      </c>
      <c r="O100" s="65">
        <f t="shared" ca="1" si="17"/>
        <v>0</v>
      </c>
      <c r="P100" s="61">
        <f t="shared" ca="1" si="11"/>
        <v>0</v>
      </c>
      <c r="Q100" s="61"/>
      <c r="R100" s="61"/>
      <c r="S100" s="66">
        <f t="shared" ca="1" si="14"/>
        <v>1.7999999999999999E-2</v>
      </c>
      <c r="T100" s="67" t="e">
        <f t="shared" ca="1" si="18"/>
        <v>#VALUE!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>
        <f t="shared" ca="1" si="16"/>
        <v>57878</v>
      </c>
      <c r="M101" s="65">
        <f t="shared" ca="1" si="12"/>
        <v>1.8000000000000002E-2</v>
      </c>
      <c r="N101" s="61" t="str">
        <f t="shared" ca="1" si="13"/>
        <v>--</v>
      </c>
      <c r="O101" s="65">
        <f t="shared" ca="1" si="17"/>
        <v>0</v>
      </c>
      <c r="P101" s="61">
        <f t="shared" ca="1" si="11"/>
        <v>0</v>
      </c>
      <c r="Q101" s="61"/>
      <c r="R101" s="61"/>
      <c r="S101" s="66">
        <f t="shared" ca="1" si="14"/>
        <v>1.7999999999999999E-2</v>
      </c>
      <c r="T101" s="67" t="e">
        <f t="shared" ca="1" si="18"/>
        <v>#VALUE!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>
        <f t="shared" ca="1" si="16"/>
        <v>58061</v>
      </c>
      <c r="M102" s="65">
        <f t="shared" ca="1" si="12"/>
        <v>1.8000000000000002E-2</v>
      </c>
      <c r="N102" s="61" t="str">
        <f t="shared" ca="1" si="13"/>
        <v>--</v>
      </c>
      <c r="O102" s="65">
        <f t="shared" ca="1" si="17"/>
        <v>0</v>
      </c>
      <c r="P102" s="61">
        <f t="shared" ca="1" si="11"/>
        <v>0</v>
      </c>
      <c r="Q102" s="61"/>
      <c r="R102" s="61"/>
      <c r="S102" s="66">
        <f t="shared" ca="1" si="14"/>
        <v>1.7999999999999999E-2</v>
      </c>
      <c r="T102" s="67" t="e">
        <f t="shared" ca="1" si="18"/>
        <v>#VALUE!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>
        <f t="shared" ca="1" si="16"/>
        <v>58243</v>
      </c>
      <c r="M103" s="65">
        <f t="shared" ca="1" si="12"/>
        <v>1.8000000000000002E-2</v>
      </c>
      <c r="N103" s="61" t="str">
        <f t="shared" ca="1" si="13"/>
        <v>--</v>
      </c>
      <c r="O103" s="65">
        <f t="shared" ca="1" si="17"/>
        <v>0</v>
      </c>
      <c r="P103" s="61">
        <f t="shared" ca="1" si="11"/>
        <v>0</v>
      </c>
      <c r="Q103" s="61"/>
      <c r="R103" s="61"/>
      <c r="S103" s="66">
        <f t="shared" ca="1" si="14"/>
        <v>1.7999999999999999E-2</v>
      </c>
      <c r="T103" s="67" t="e">
        <f t="shared" ca="1" si="18"/>
        <v>#VALUE!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>
        <f t="shared" ca="1" si="16"/>
        <v>58426</v>
      </c>
      <c r="M104" s="65">
        <f t="shared" ca="1" si="12"/>
        <v>1.8000000000000002E-2</v>
      </c>
      <c r="N104" s="61" t="str">
        <f t="shared" ca="1" si="13"/>
        <v>--</v>
      </c>
      <c r="O104" s="65">
        <f t="shared" ca="1" si="17"/>
        <v>0</v>
      </c>
      <c r="P104" s="61">
        <f t="shared" ca="1" si="11"/>
        <v>0</v>
      </c>
      <c r="Q104" s="61"/>
      <c r="R104" s="61"/>
      <c r="S104" s="66">
        <f t="shared" ca="1" si="14"/>
        <v>1.7999999999999999E-2</v>
      </c>
      <c r="T104" s="67" t="e">
        <f t="shared" ca="1" si="18"/>
        <v>#VALUE!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>
        <f t="shared" ca="1" si="16"/>
        <v>58609</v>
      </c>
      <c r="M105" s="65">
        <f t="shared" ca="1" si="12"/>
        <v>1.8000000000000002E-2</v>
      </c>
      <c r="N105" s="61" t="str">
        <f t="shared" ca="1" si="13"/>
        <v>--</v>
      </c>
      <c r="O105" s="65">
        <f t="shared" ca="1" si="17"/>
        <v>0</v>
      </c>
      <c r="P105" s="61">
        <f t="shared" ca="1" si="11"/>
        <v>0</v>
      </c>
      <c r="Q105" s="61"/>
      <c r="R105" s="61"/>
      <c r="S105" s="66">
        <f t="shared" ca="1" si="14"/>
        <v>1.7999999999999999E-2</v>
      </c>
      <c r="T105" s="67" t="e">
        <f t="shared" ca="1" si="18"/>
        <v>#VALUE!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>
        <f t="shared" ca="1" si="16"/>
        <v>58792</v>
      </c>
      <c r="M106" s="65">
        <f t="shared" ca="1" si="12"/>
        <v>1.8000000000000002E-2</v>
      </c>
      <c r="N106" s="61" t="str">
        <f t="shared" ca="1" si="13"/>
        <v>--</v>
      </c>
      <c r="O106" s="65">
        <f t="shared" ca="1" si="17"/>
        <v>0</v>
      </c>
      <c r="P106" s="61">
        <f t="shared" ca="1" si="11"/>
        <v>0</v>
      </c>
      <c r="Q106" s="61"/>
      <c r="R106" s="61"/>
      <c r="S106" s="66">
        <f t="shared" ca="1" si="14"/>
        <v>1.7999999999999999E-2</v>
      </c>
      <c r="T106" s="67" t="e">
        <f t="shared" ca="1" si="18"/>
        <v>#VALUE!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>
        <f t="shared" ca="1" si="16"/>
        <v>58974</v>
      </c>
      <c r="M107" s="65">
        <f t="shared" ca="1" si="12"/>
        <v>1.8000000000000002E-2</v>
      </c>
      <c r="N107" s="61" t="str">
        <f t="shared" ca="1" si="13"/>
        <v>--</v>
      </c>
      <c r="O107" s="65">
        <f t="shared" ca="1" si="17"/>
        <v>0</v>
      </c>
      <c r="P107" s="61">
        <f t="shared" ca="1" si="11"/>
        <v>0</v>
      </c>
      <c r="Q107" s="61"/>
      <c r="R107" s="61"/>
      <c r="S107" s="66">
        <f t="shared" ca="1" si="14"/>
        <v>1.7999999999999999E-2</v>
      </c>
      <c r="T107" s="67" t="e">
        <f t="shared" ca="1" si="18"/>
        <v>#VALUE!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>
        <f t="shared" ca="1" si="16"/>
        <v>59157</v>
      </c>
      <c r="M108" s="65">
        <f t="shared" ca="1" si="12"/>
        <v>1.8000000000000002E-2</v>
      </c>
      <c r="N108" s="61" t="str">
        <f t="shared" ca="1" si="13"/>
        <v>--</v>
      </c>
      <c r="O108" s="65">
        <f t="shared" ca="1" si="17"/>
        <v>0</v>
      </c>
      <c r="P108" s="61">
        <f t="shared" ca="1" si="11"/>
        <v>0</v>
      </c>
      <c r="Q108" s="61"/>
      <c r="R108" s="61"/>
      <c r="S108" s="66">
        <f t="shared" ca="1" si="14"/>
        <v>1.7999999999999999E-2</v>
      </c>
      <c r="T108" s="67" t="e">
        <f t="shared" ca="1" si="18"/>
        <v>#VALUE!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>
        <f t="shared" ca="1" si="16"/>
        <v>59339</v>
      </c>
      <c r="M109" s="65">
        <f t="shared" ca="1" si="12"/>
        <v>1.8000000000000002E-2</v>
      </c>
      <c r="N109" s="61" t="str">
        <f t="shared" ca="1" si="13"/>
        <v>--</v>
      </c>
      <c r="O109" s="65">
        <f t="shared" ca="1" si="17"/>
        <v>0</v>
      </c>
      <c r="P109" s="61">
        <f t="shared" ca="1" si="11"/>
        <v>0</v>
      </c>
      <c r="Q109" s="61"/>
      <c r="R109" s="61"/>
      <c r="S109" s="66">
        <f t="shared" ca="1" si="14"/>
        <v>1.7999999999999999E-2</v>
      </c>
      <c r="T109" s="67" t="e">
        <f t="shared" ca="1" si="18"/>
        <v>#VALUE!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>
        <f t="shared" ca="1" si="16"/>
        <v>59522</v>
      </c>
      <c r="M110" s="65">
        <f t="shared" ca="1" si="12"/>
        <v>1.8000000000000002E-2</v>
      </c>
      <c r="N110" s="61" t="str">
        <f t="shared" ca="1" si="13"/>
        <v>--</v>
      </c>
      <c r="O110" s="65">
        <f t="shared" ca="1" si="17"/>
        <v>0</v>
      </c>
      <c r="P110" s="61">
        <f t="shared" ca="1" si="11"/>
        <v>0</v>
      </c>
      <c r="Q110" s="61"/>
      <c r="R110" s="61"/>
      <c r="S110" s="66">
        <f t="shared" ca="1" si="14"/>
        <v>1.7999999999999999E-2</v>
      </c>
      <c r="T110" s="67" t="e">
        <f t="shared" ca="1" si="18"/>
        <v>#VALUE!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>
        <f t="shared" ca="1" si="16"/>
        <v>59704</v>
      </c>
      <c r="M111" s="65">
        <f t="shared" ca="1" si="12"/>
        <v>1.8000000000000002E-2</v>
      </c>
      <c r="N111" s="61" t="str">
        <f t="shared" ca="1" si="13"/>
        <v>--</v>
      </c>
      <c r="O111" s="65">
        <f t="shared" ca="1" si="17"/>
        <v>0</v>
      </c>
      <c r="P111" s="61">
        <f t="shared" ca="1" si="11"/>
        <v>0</v>
      </c>
      <c r="Q111" s="61"/>
      <c r="R111" s="61"/>
      <c r="S111" s="66">
        <f t="shared" ca="1" si="14"/>
        <v>1.7999999999999999E-2</v>
      </c>
      <c r="T111" s="67" t="e">
        <f t="shared" ca="1" si="18"/>
        <v>#VALUE!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>
        <f t="shared" ca="1" si="16"/>
        <v>59887</v>
      </c>
      <c r="M112" s="65">
        <f t="shared" ca="1" si="12"/>
        <v>1.8000000000000002E-2</v>
      </c>
      <c r="N112" s="61" t="str">
        <f t="shared" ca="1" si="13"/>
        <v>--</v>
      </c>
      <c r="O112" s="65">
        <f t="shared" ca="1" si="17"/>
        <v>0</v>
      </c>
      <c r="P112" s="61">
        <f t="shared" ca="1" si="11"/>
        <v>0</v>
      </c>
      <c r="Q112" s="61"/>
      <c r="R112" s="61"/>
      <c r="S112" s="66">
        <f t="shared" ca="1" si="14"/>
        <v>1.7999999999999999E-2</v>
      </c>
      <c r="T112" s="67" t="e">
        <f t="shared" ca="1" si="18"/>
        <v>#VALUE!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>
        <f t="shared" ca="1" si="16"/>
        <v>60070</v>
      </c>
      <c r="M113" s="65">
        <f t="shared" ca="1" si="12"/>
        <v>1.8000000000000002E-2</v>
      </c>
      <c r="N113" s="61" t="str">
        <f t="shared" ca="1" si="13"/>
        <v>--</v>
      </c>
      <c r="O113" s="65">
        <f t="shared" ca="1" si="17"/>
        <v>0</v>
      </c>
      <c r="P113" s="61">
        <f t="shared" ca="1" si="11"/>
        <v>0</v>
      </c>
      <c r="Q113" s="61"/>
      <c r="R113" s="61"/>
      <c r="S113" s="66">
        <f t="shared" ca="1" si="14"/>
        <v>1.7999999999999999E-2</v>
      </c>
      <c r="T113" s="67" t="e">
        <f t="shared" ca="1" si="18"/>
        <v>#VALUE!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>
        <f t="shared" ca="1" si="16"/>
        <v>60253</v>
      </c>
      <c r="M114" s="65">
        <f t="shared" ca="1" si="12"/>
        <v>1.8000000000000002E-2</v>
      </c>
      <c r="N114" s="61" t="str">
        <f t="shared" ca="1" si="13"/>
        <v>--</v>
      </c>
      <c r="O114" s="65">
        <f t="shared" ca="1" si="17"/>
        <v>0</v>
      </c>
      <c r="P114" s="61">
        <f t="shared" ca="1" si="11"/>
        <v>0</v>
      </c>
      <c r="Q114" s="61"/>
      <c r="R114" s="61"/>
      <c r="S114" s="66">
        <f t="shared" ca="1" si="14"/>
        <v>1.7999999999999999E-2</v>
      </c>
      <c r="T114" s="67" t="e">
        <f t="shared" ca="1" si="18"/>
        <v>#VALUE!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>
        <f t="shared" ca="1" si="16"/>
        <v>60435</v>
      </c>
      <c r="M115" s="65">
        <f t="shared" ca="1" si="12"/>
        <v>1.8000000000000002E-2</v>
      </c>
      <c r="N115" s="61" t="str">
        <f t="shared" ca="1" si="13"/>
        <v>--</v>
      </c>
      <c r="O115" s="65">
        <f t="shared" ca="1" si="17"/>
        <v>0</v>
      </c>
      <c r="P115" s="61">
        <f t="shared" ca="1" si="11"/>
        <v>0</v>
      </c>
      <c r="Q115" s="61"/>
      <c r="R115" s="61"/>
      <c r="S115" s="66">
        <f t="shared" ca="1" si="14"/>
        <v>1.7999999999999999E-2</v>
      </c>
      <c r="T115" s="67" t="e">
        <f t="shared" ca="1" si="18"/>
        <v>#VALUE!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>
        <f t="shared" ca="1" si="16"/>
        <v>60618</v>
      </c>
      <c r="M116" s="65">
        <f t="shared" ca="1" si="12"/>
        <v>1.8000000000000002E-2</v>
      </c>
      <c r="N116" s="61" t="str">
        <f t="shared" ca="1" si="13"/>
        <v>--</v>
      </c>
      <c r="O116" s="65">
        <f t="shared" ca="1" si="17"/>
        <v>0</v>
      </c>
      <c r="P116" s="61">
        <f t="shared" ca="1" si="11"/>
        <v>0</v>
      </c>
      <c r="Q116" s="61"/>
      <c r="R116" s="61"/>
      <c r="S116" s="66">
        <f t="shared" ca="1" si="14"/>
        <v>1.7999999999999999E-2</v>
      </c>
      <c r="T116" s="67" t="e">
        <f t="shared" ca="1" si="18"/>
        <v>#VALUE!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>
        <f t="shared" ca="1" si="16"/>
        <v>60800</v>
      </c>
      <c r="M117" s="65">
        <f t="shared" ca="1" si="12"/>
        <v>1.8000000000000002E-2</v>
      </c>
      <c r="N117" s="61" t="str">
        <f t="shared" ca="1" si="13"/>
        <v>--</v>
      </c>
      <c r="O117" s="65">
        <f t="shared" ca="1" si="17"/>
        <v>0</v>
      </c>
      <c r="P117" s="61">
        <f t="shared" ca="1" si="11"/>
        <v>0</v>
      </c>
      <c r="Q117" s="61"/>
      <c r="R117" s="61"/>
      <c r="S117" s="66">
        <f t="shared" ca="1" si="14"/>
        <v>1.7999999999999999E-2</v>
      </c>
      <c r="T117" s="67" t="e">
        <f t="shared" ca="1" si="18"/>
        <v>#VALUE!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>
        <f t="shared" ca="1" si="16"/>
        <v>60983</v>
      </c>
      <c r="M118" s="65">
        <f t="shared" ca="1" si="12"/>
        <v>1.8000000000000002E-2</v>
      </c>
      <c r="N118" s="61" t="str">
        <f t="shared" ca="1" si="13"/>
        <v>--</v>
      </c>
      <c r="O118" s="65">
        <f t="shared" ca="1" si="17"/>
        <v>0</v>
      </c>
      <c r="P118" s="61">
        <f t="shared" ca="1" si="11"/>
        <v>0</v>
      </c>
      <c r="Q118" s="61"/>
      <c r="R118" s="61"/>
      <c r="S118" s="66">
        <f t="shared" ca="1" si="14"/>
        <v>1.7999999999999999E-2</v>
      </c>
      <c r="T118" s="67" t="e">
        <f t="shared" ca="1" si="18"/>
        <v>#VALUE!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>
        <f t="shared" ca="1" si="16"/>
        <v>61165</v>
      </c>
      <c r="M119" s="65">
        <f t="shared" ca="1" si="12"/>
        <v>1.8000000000000002E-2</v>
      </c>
      <c r="N119" s="61">
        <f t="shared" ca="1" si="13"/>
        <v>1</v>
      </c>
      <c r="O119" s="65">
        <f t="shared" ca="1" si="17"/>
        <v>0</v>
      </c>
      <c r="P119" s="61">
        <f t="shared" ca="1" si="11"/>
        <v>0</v>
      </c>
      <c r="Q119" s="61"/>
      <c r="R119" s="61"/>
      <c r="S119" s="66">
        <f t="shared" ca="1" si="14"/>
        <v>1.018</v>
      </c>
      <c r="T119" s="67" t="e">
        <f t="shared" ca="1" si="18"/>
        <v>#VALUE!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Q42"/>
  <sheetViews>
    <sheetView showGridLines="0" zoomScale="85" zoomScaleNormal="85" workbookViewId="0">
      <selection activeCell="I12" sqref="I12"/>
    </sheetView>
  </sheetViews>
  <sheetFormatPr defaultColWidth="11.42578125" defaultRowHeight="15" x14ac:dyDescent="0.25"/>
  <cols>
    <col min="1" max="1" width="4.140625" style="131" customWidth="1"/>
    <col min="2" max="2" width="11.42578125" style="131" customWidth="1"/>
    <col min="3" max="3" width="20.140625" style="131" customWidth="1"/>
    <col min="4" max="4" width="15.42578125" style="131" bestFit="1" customWidth="1"/>
    <col min="5" max="5" width="16.42578125" style="131" customWidth="1"/>
    <col min="6" max="6" width="12.5703125" style="131" customWidth="1"/>
    <col min="7" max="7" width="11.140625" style="131" customWidth="1"/>
    <col min="8" max="8" width="12.42578125" style="131" customWidth="1"/>
    <col min="9" max="9" width="11.140625" style="131" customWidth="1"/>
    <col min="10" max="12" width="11.42578125" style="131"/>
    <col min="13" max="13" width="14.85546875" style="131" bestFit="1" customWidth="1"/>
    <col min="14" max="14" width="59.85546875" style="131" customWidth="1"/>
    <col min="15" max="15" width="28.42578125" style="131" bestFit="1" customWidth="1"/>
    <col min="16" max="16" width="15" style="131" customWidth="1"/>
    <col min="17" max="17" width="12.5703125" style="131" bestFit="1" customWidth="1"/>
    <col min="18" max="236" width="11.42578125" style="131"/>
    <col min="237" max="237" width="4.140625" style="131" customWidth="1"/>
    <col min="238" max="244" width="3.5703125" style="131" customWidth="1"/>
    <col min="245" max="245" width="4.140625" style="131" customWidth="1"/>
    <col min="246" max="246" width="3.5703125" style="131" customWidth="1"/>
    <col min="247" max="256" width="11.42578125" style="131" customWidth="1"/>
    <col min="257" max="259" width="11.140625" style="131" customWidth="1"/>
    <col min="260" max="260" width="12.5703125" style="131" customWidth="1"/>
    <col min="261" max="261" width="11.140625" style="131" customWidth="1"/>
    <col min="262" max="262" width="12.42578125" style="131" customWidth="1"/>
    <col min="263" max="263" width="11.140625" style="131" customWidth="1"/>
    <col min="264" max="492" width="11.42578125" style="131"/>
    <col min="493" max="493" width="4.140625" style="131" customWidth="1"/>
    <col min="494" max="500" width="3.5703125" style="131" customWidth="1"/>
    <col min="501" max="501" width="4.140625" style="131" customWidth="1"/>
    <col min="502" max="502" width="3.5703125" style="131" customWidth="1"/>
    <col min="503" max="512" width="11.42578125" style="131" customWidth="1"/>
    <col min="513" max="515" width="11.140625" style="131" customWidth="1"/>
    <col min="516" max="516" width="12.5703125" style="131" customWidth="1"/>
    <col min="517" max="517" width="11.140625" style="131" customWidth="1"/>
    <col min="518" max="518" width="12.42578125" style="131" customWidth="1"/>
    <col min="519" max="519" width="11.140625" style="131" customWidth="1"/>
    <col min="520" max="748" width="11.42578125" style="131"/>
    <col min="749" max="749" width="4.140625" style="131" customWidth="1"/>
    <col min="750" max="756" width="3.5703125" style="131" customWidth="1"/>
    <col min="757" max="757" width="4.140625" style="131" customWidth="1"/>
    <col min="758" max="758" width="3.5703125" style="131" customWidth="1"/>
    <col min="759" max="768" width="11.42578125" style="131" customWidth="1"/>
    <col min="769" max="771" width="11.140625" style="131" customWidth="1"/>
    <col min="772" max="772" width="12.5703125" style="131" customWidth="1"/>
    <col min="773" max="773" width="11.140625" style="131" customWidth="1"/>
    <col min="774" max="774" width="12.42578125" style="131" customWidth="1"/>
    <col min="775" max="775" width="11.140625" style="131" customWidth="1"/>
    <col min="776" max="1004" width="11.42578125" style="131"/>
    <col min="1005" max="1005" width="4.140625" style="131" customWidth="1"/>
    <col min="1006" max="1012" width="3.5703125" style="131" customWidth="1"/>
    <col min="1013" max="1013" width="4.140625" style="131" customWidth="1"/>
    <col min="1014" max="1014" width="3.5703125" style="131" customWidth="1"/>
    <col min="1015" max="1024" width="11.42578125" style="131" customWidth="1"/>
    <col min="1025" max="1027" width="11.140625" style="131" customWidth="1"/>
    <col min="1028" max="1028" width="12.5703125" style="131" customWidth="1"/>
    <col min="1029" max="1029" width="11.140625" style="131" customWidth="1"/>
    <col min="1030" max="1030" width="12.42578125" style="131" customWidth="1"/>
    <col min="1031" max="1031" width="11.140625" style="131" customWidth="1"/>
    <col min="1032" max="1260" width="11.42578125" style="131"/>
    <col min="1261" max="1261" width="4.140625" style="131" customWidth="1"/>
    <col min="1262" max="1268" width="3.5703125" style="131" customWidth="1"/>
    <col min="1269" max="1269" width="4.140625" style="131" customWidth="1"/>
    <col min="1270" max="1270" width="3.5703125" style="131" customWidth="1"/>
    <col min="1271" max="1280" width="11.42578125" style="131" customWidth="1"/>
    <col min="1281" max="1283" width="11.140625" style="131" customWidth="1"/>
    <col min="1284" max="1284" width="12.5703125" style="131" customWidth="1"/>
    <col min="1285" max="1285" width="11.140625" style="131" customWidth="1"/>
    <col min="1286" max="1286" width="12.42578125" style="131" customWidth="1"/>
    <col min="1287" max="1287" width="11.140625" style="131" customWidth="1"/>
    <col min="1288" max="1516" width="11.42578125" style="131"/>
    <col min="1517" max="1517" width="4.140625" style="131" customWidth="1"/>
    <col min="1518" max="1524" width="3.5703125" style="131" customWidth="1"/>
    <col min="1525" max="1525" width="4.140625" style="131" customWidth="1"/>
    <col min="1526" max="1526" width="3.5703125" style="131" customWidth="1"/>
    <col min="1527" max="1536" width="11.42578125" style="131" customWidth="1"/>
    <col min="1537" max="1539" width="11.140625" style="131" customWidth="1"/>
    <col min="1540" max="1540" width="12.5703125" style="131" customWidth="1"/>
    <col min="1541" max="1541" width="11.140625" style="131" customWidth="1"/>
    <col min="1542" max="1542" width="12.42578125" style="131" customWidth="1"/>
    <col min="1543" max="1543" width="11.140625" style="131" customWidth="1"/>
    <col min="1544" max="1772" width="11.42578125" style="131"/>
    <col min="1773" max="1773" width="4.140625" style="131" customWidth="1"/>
    <col min="1774" max="1780" width="3.5703125" style="131" customWidth="1"/>
    <col min="1781" max="1781" width="4.140625" style="131" customWidth="1"/>
    <col min="1782" max="1782" width="3.5703125" style="131" customWidth="1"/>
    <col min="1783" max="1792" width="11.42578125" style="131" customWidth="1"/>
    <col min="1793" max="1795" width="11.140625" style="131" customWidth="1"/>
    <col min="1796" max="1796" width="12.5703125" style="131" customWidth="1"/>
    <col min="1797" max="1797" width="11.140625" style="131" customWidth="1"/>
    <col min="1798" max="1798" width="12.42578125" style="131" customWidth="1"/>
    <col min="1799" max="1799" width="11.140625" style="131" customWidth="1"/>
    <col min="1800" max="2028" width="11.42578125" style="131"/>
    <col min="2029" max="2029" width="4.140625" style="131" customWidth="1"/>
    <col min="2030" max="2036" width="3.5703125" style="131" customWidth="1"/>
    <col min="2037" max="2037" width="4.140625" style="131" customWidth="1"/>
    <col min="2038" max="2038" width="3.5703125" style="131" customWidth="1"/>
    <col min="2039" max="2048" width="11.42578125" style="131" customWidth="1"/>
    <col min="2049" max="2051" width="11.140625" style="131" customWidth="1"/>
    <col min="2052" max="2052" width="12.5703125" style="131" customWidth="1"/>
    <col min="2053" max="2053" width="11.140625" style="131" customWidth="1"/>
    <col min="2054" max="2054" width="12.42578125" style="131" customWidth="1"/>
    <col min="2055" max="2055" width="11.140625" style="131" customWidth="1"/>
    <col min="2056" max="2284" width="11.42578125" style="131"/>
    <col min="2285" max="2285" width="4.140625" style="131" customWidth="1"/>
    <col min="2286" max="2292" width="3.5703125" style="131" customWidth="1"/>
    <col min="2293" max="2293" width="4.140625" style="131" customWidth="1"/>
    <col min="2294" max="2294" width="3.5703125" style="131" customWidth="1"/>
    <col min="2295" max="2304" width="11.42578125" style="131" customWidth="1"/>
    <col min="2305" max="2307" width="11.140625" style="131" customWidth="1"/>
    <col min="2308" max="2308" width="12.5703125" style="131" customWidth="1"/>
    <col min="2309" max="2309" width="11.140625" style="131" customWidth="1"/>
    <col min="2310" max="2310" width="12.42578125" style="131" customWidth="1"/>
    <col min="2311" max="2311" width="11.140625" style="131" customWidth="1"/>
    <col min="2312" max="2540" width="11.42578125" style="131"/>
    <col min="2541" max="2541" width="4.140625" style="131" customWidth="1"/>
    <col min="2542" max="2548" width="3.5703125" style="131" customWidth="1"/>
    <col min="2549" max="2549" width="4.140625" style="131" customWidth="1"/>
    <col min="2550" max="2550" width="3.5703125" style="131" customWidth="1"/>
    <col min="2551" max="2560" width="11.42578125" style="131" customWidth="1"/>
    <col min="2561" max="2563" width="11.140625" style="131" customWidth="1"/>
    <col min="2564" max="2564" width="12.5703125" style="131" customWidth="1"/>
    <col min="2565" max="2565" width="11.140625" style="131" customWidth="1"/>
    <col min="2566" max="2566" width="12.42578125" style="131" customWidth="1"/>
    <col min="2567" max="2567" width="11.140625" style="131" customWidth="1"/>
    <col min="2568" max="2796" width="11.42578125" style="131"/>
    <col min="2797" max="2797" width="4.140625" style="131" customWidth="1"/>
    <col min="2798" max="2804" width="3.5703125" style="131" customWidth="1"/>
    <col min="2805" max="2805" width="4.140625" style="131" customWidth="1"/>
    <col min="2806" max="2806" width="3.5703125" style="131" customWidth="1"/>
    <col min="2807" max="2816" width="11.42578125" style="131" customWidth="1"/>
    <col min="2817" max="2819" width="11.140625" style="131" customWidth="1"/>
    <col min="2820" max="2820" width="12.5703125" style="131" customWidth="1"/>
    <col min="2821" max="2821" width="11.140625" style="131" customWidth="1"/>
    <col min="2822" max="2822" width="12.42578125" style="131" customWidth="1"/>
    <col min="2823" max="2823" width="11.140625" style="131" customWidth="1"/>
    <col min="2824" max="3052" width="11.42578125" style="131"/>
    <col min="3053" max="3053" width="4.140625" style="131" customWidth="1"/>
    <col min="3054" max="3060" width="3.5703125" style="131" customWidth="1"/>
    <col min="3061" max="3061" width="4.140625" style="131" customWidth="1"/>
    <col min="3062" max="3062" width="3.5703125" style="131" customWidth="1"/>
    <col min="3063" max="3072" width="11.42578125" style="131" customWidth="1"/>
    <col min="3073" max="3075" width="11.140625" style="131" customWidth="1"/>
    <col min="3076" max="3076" width="12.5703125" style="131" customWidth="1"/>
    <col min="3077" max="3077" width="11.140625" style="131" customWidth="1"/>
    <col min="3078" max="3078" width="12.42578125" style="131" customWidth="1"/>
    <col min="3079" max="3079" width="11.140625" style="131" customWidth="1"/>
    <col min="3080" max="3308" width="11.42578125" style="131"/>
    <col min="3309" max="3309" width="4.140625" style="131" customWidth="1"/>
    <col min="3310" max="3316" width="3.5703125" style="131" customWidth="1"/>
    <col min="3317" max="3317" width="4.140625" style="131" customWidth="1"/>
    <col min="3318" max="3318" width="3.5703125" style="131" customWidth="1"/>
    <col min="3319" max="3328" width="11.42578125" style="131" customWidth="1"/>
    <col min="3329" max="3331" width="11.140625" style="131" customWidth="1"/>
    <col min="3332" max="3332" width="12.5703125" style="131" customWidth="1"/>
    <col min="3333" max="3333" width="11.140625" style="131" customWidth="1"/>
    <col min="3334" max="3334" width="12.42578125" style="131" customWidth="1"/>
    <col min="3335" max="3335" width="11.140625" style="131" customWidth="1"/>
    <col min="3336" max="3564" width="11.42578125" style="131"/>
    <col min="3565" max="3565" width="4.140625" style="131" customWidth="1"/>
    <col min="3566" max="3572" width="3.5703125" style="131" customWidth="1"/>
    <col min="3573" max="3573" width="4.140625" style="131" customWidth="1"/>
    <col min="3574" max="3574" width="3.5703125" style="131" customWidth="1"/>
    <col min="3575" max="3584" width="11.42578125" style="131" customWidth="1"/>
    <col min="3585" max="3587" width="11.140625" style="131" customWidth="1"/>
    <col min="3588" max="3588" width="12.5703125" style="131" customWidth="1"/>
    <col min="3589" max="3589" width="11.140625" style="131" customWidth="1"/>
    <col min="3590" max="3590" width="12.42578125" style="131" customWidth="1"/>
    <col min="3591" max="3591" width="11.140625" style="131" customWidth="1"/>
    <col min="3592" max="3820" width="11.42578125" style="131"/>
    <col min="3821" max="3821" width="4.140625" style="131" customWidth="1"/>
    <col min="3822" max="3828" width="3.5703125" style="131" customWidth="1"/>
    <col min="3829" max="3829" width="4.140625" style="131" customWidth="1"/>
    <col min="3830" max="3830" width="3.5703125" style="131" customWidth="1"/>
    <col min="3831" max="3840" width="11.42578125" style="131" customWidth="1"/>
    <col min="3841" max="3843" width="11.140625" style="131" customWidth="1"/>
    <col min="3844" max="3844" width="12.5703125" style="131" customWidth="1"/>
    <col min="3845" max="3845" width="11.140625" style="131" customWidth="1"/>
    <col min="3846" max="3846" width="12.42578125" style="131" customWidth="1"/>
    <col min="3847" max="3847" width="11.140625" style="131" customWidth="1"/>
    <col min="3848" max="4076" width="11.42578125" style="131"/>
    <col min="4077" max="4077" width="4.140625" style="131" customWidth="1"/>
    <col min="4078" max="4084" width="3.5703125" style="131" customWidth="1"/>
    <col min="4085" max="4085" width="4.140625" style="131" customWidth="1"/>
    <col min="4086" max="4086" width="3.5703125" style="131" customWidth="1"/>
    <col min="4087" max="4096" width="11.42578125" style="131" customWidth="1"/>
    <col min="4097" max="4099" width="11.140625" style="131" customWidth="1"/>
    <col min="4100" max="4100" width="12.5703125" style="131" customWidth="1"/>
    <col min="4101" max="4101" width="11.140625" style="131" customWidth="1"/>
    <col min="4102" max="4102" width="12.42578125" style="131" customWidth="1"/>
    <col min="4103" max="4103" width="11.140625" style="131" customWidth="1"/>
    <col min="4104" max="4332" width="11.42578125" style="131"/>
    <col min="4333" max="4333" width="4.140625" style="131" customWidth="1"/>
    <col min="4334" max="4340" width="3.5703125" style="131" customWidth="1"/>
    <col min="4341" max="4341" width="4.140625" style="131" customWidth="1"/>
    <col min="4342" max="4342" width="3.5703125" style="131" customWidth="1"/>
    <col min="4343" max="4352" width="11.42578125" style="131" customWidth="1"/>
    <col min="4353" max="4355" width="11.140625" style="131" customWidth="1"/>
    <col min="4356" max="4356" width="12.5703125" style="131" customWidth="1"/>
    <col min="4357" max="4357" width="11.140625" style="131" customWidth="1"/>
    <col min="4358" max="4358" width="12.42578125" style="131" customWidth="1"/>
    <col min="4359" max="4359" width="11.140625" style="131" customWidth="1"/>
    <col min="4360" max="4588" width="11.42578125" style="131"/>
    <col min="4589" max="4589" width="4.140625" style="131" customWidth="1"/>
    <col min="4590" max="4596" width="3.5703125" style="131" customWidth="1"/>
    <col min="4597" max="4597" width="4.140625" style="131" customWidth="1"/>
    <col min="4598" max="4598" width="3.5703125" style="131" customWidth="1"/>
    <col min="4599" max="4608" width="11.42578125" style="131" customWidth="1"/>
    <col min="4609" max="4611" width="11.140625" style="131" customWidth="1"/>
    <col min="4612" max="4612" width="12.5703125" style="131" customWidth="1"/>
    <col min="4613" max="4613" width="11.140625" style="131" customWidth="1"/>
    <col min="4614" max="4614" width="12.42578125" style="131" customWidth="1"/>
    <col min="4615" max="4615" width="11.140625" style="131" customWidth="1"/>
    <col min="4616" max="4844" width="11.42578125" style="131"/>
    <col min="4845" max="4845" width="4.140625" style="131" customWidth="1"/>
    <col min="4846" max="4852" width="3.5703125" style="131" customWidth="1"/>
    <col min="4853" max="4853" width="4.140625" style="131" customWidth="1"/>
    <col min="4854" max="4854" width="3.5703125" style="131" customWidth="1"/>
    <col min="4855" max="4864" width="11.42578125" style="131" customWidth="1"/>
    <col min="4865" max="4867" width="11.140625" style="131" customWidth="1"/>
    <col min="4868" max="4868" width="12.5703125" style="131" customWidth="1"/>
    <col min="4869" max="4869" width="11.140625" style="131" customWidth="1"/>
    <col min="4870" max="4870" width="12.42578125" style="131" customWidth="1"/>
    <col min="4871" max="4871" width="11.140625" style="131" customWidth="1"/>
    <col min="4872" max="5100" width="11.42578125" style="131"/>
    <col min="5101" max="5101" width="4.140625" style="131" customWidth="1"/>
    <col min="5102" max="5108" width="3.5703125" style="131" customWidth="1"/>
    <col min="5109" max="5109" width="4.140625" style="131" customWidth="1"/>
    <col min="5110" max="5110" width="3.5703125" style="131" customWidth="1"/>
    <col min="5111" max="5120" width="11.42578125" style="131" customWidth="1"/>
    <col min="5121" max="5123" width="11.140625" style="131" customWidth="1"/>
    <col min="5124" max="5124" width="12.5703125" style="131" customWidth="1"/>
    <col min="5125" max="5125" width="11.140625" style="131" customWidth="1"/>
    <col min="5126" max="5126" width="12.42578125" style="131" customWidth="1"/>
    <col min="5127" max="5127" width="11.140625" style="131" customWidth="1"/>
    <col min="5128" max="5356" width="11.42578125" style="131"/>
    <col min="5357" max="5357" width="4.140625" style="131" customWidth="1"/>
    <col min="5358" max="5364" width="3.5703125" style="131" customWidth="1"/>
    <col min="5365" max="5365" width="4.140625" style="131" customWidth="1"/>
    <col min="5366" max="5366" width="3.5703125" style="131" customWidth="1"/>
    <col min="5367" max="5376" width="11.42578125" style="131" customWidth="1"/>
    <col min="5377" max="5379" width="11.140625" style="131" customWidth="1"/>
    <col min="5380" max="5380" width="12.5703125" style="131" customWidth="1"/>
    <col min="5381" max="5381" width="11.140625" style="131" customWidth="1"/>
    <col min="5382" max="5382" width="12.42578125" style="131" customWidth="1"/>
    <col min="5383" max="5383" width="11.140625" style="131" customWidth="1"/>
    <col min="5384" max="5612" width="11.42578125" style="131"/>
    <col min="5613" max="5613" width="4.140625" style="131" customWidth="1"/>
    <col min="5614" max="5620" width="3.5703125" style="131" customWidth="1"/>
    <col min="5621" max="5621" width="4.140625" style="131" customWidth="1"/>
    <col min="5622" max="5622" width="3.5703125" style="131" customWidth="1"/>
    <col min="5623" max="5632" width="11.42578125" style="131" customWidth="1"/>
    <col min="5633" max="5635" width="11.140625" style="131" customWidth="1"/>
    <col min="5636" max="5636" width="12.5703125" style="131" customWidth="1"/>
    <col min="5637" max="5637" width="11.140625" style="131" customWidth="1"/>
    <col min="5638" max="5638" width="12.42578125" style="131" customWidth="1"/>
    <col min="5639" max="5639" width="11.140625" style="131" customWidth="1"/>
    <col min="5640" max="5868" width="11.42578125" style="131"/>
    <col min="5869" max="5869" width="4.140625" style="131" customWidth="1"/>
    <col min="5870" max="5876" width="3.5703125" style="131" customWidth="1"/>
    <col min="5877" max="5877" width="4.140625" style="131" customWidth="1"/>
    <col min="5878" max="5878" width="3.5703125" style="131" customWidth="1"/>
    <col min="5879" max="5888" width="11.42578125" style="131" customWidth="1"/>
    <col min="5889" max="5891" width="11.140625" style="131" customWidth="1"/>
    <col min="5892" max="5892" width="12.5703125" style="131" customWidth="1"/>
    <col min="5893" max="5893" width="11.140625" style="131" customWidth="1"/>
    <col min="5894" max="5894" width="12.42578125" style="131" customWidth="1"/>
    <col min="5895" max="5895" width="11.140625" style="131" customWidth="1"/>
    <col min="5896" max="6124" width="11.42578125" style="131"/>
    <col min="6125" max="6125" width="4.140625" style="131" customWidth="1"/>
    <col min="6126" max="6132" width="3.5703125" style="131" customWidth="1"/>
    <col min="6133" max="6133" width="4.140625" style="131" customWidth="1"/>
    <col min="6134" max="6134" width="3.5703125" style="131" customWidth="1"/>
    <col min="6135" max="6144" width="11.42578125" style="131" customWidth="1"/>
    <col min="6145" max="6147" width="11.140625" style="131" customWidth="1"/>
    <col min="6148" max="6148" width="12.5703125" style="131" customWidth="1"/>
    <col min="6149" max="6149" width="11.140625" style="131" customWidth="1"/>
    <col min="6150" max="6150" width="12.42578125" style="131" customWidth="1"/>
    <col min="6151" max="6151" width="11.140625" style="131" customWidth="1"/>
    <col min="6152" max="6380" width="11.42578125" style="131"/>
    <col min="6381" max="6381" width="4.140625" style="131" customWidth="1"/>
    <col min="6382" max="6388" width="3.5703125" style="131" customWidth="1"/>
    <col min="6389" max="6389" width="4.140625" style="131" customWidth="1"/>
    <col min="6390" max="6390" width="3.5703125" style="131" customWidth="1"/>
    <col min="6391" max="6400" width="11.42578125" style="131" customWidth="1"/>
    <col min="6401" max="6403" width="11.140625" style="131" customWidth="1"/>
    <col min="6404" max="6404" width="12.5703125" style="131" customWidth="1"/>
    <col min="6405" max="6405" width="11.140625" style="131" customWidth="1"/>
    <col min="6406" max="6406" width="12.42578125" style="131" customWidth="1"/>
    <col min="6407" max="6407" width="11.140625" style="131" customWidth="1"/>
    <col min="6408" max="6636" width="11.42578125" style="131"/>
    <col min="6637" max="6637" width="4.140625" style="131" customWidth="1"/>
    <col min="6638" max="6644" width="3.5703125" style="131" customWidth="1"/>
    <col min="6645" max="6645" width="4.140625" style="131" customWidth="1"/>
    <col min="6646" max="6646" width="3.5703125" style="131" customWidth="1"/>
    <col min="6647" max="6656" width="11.42578125" style="131" customWidth="1"/>
    <col min="6657" max="6659" width="11.140625" style="131" customWidth="1"/>
    <col min="6660" max="6660" width="12.5703125" style="131" customWidth="1"/>
    <col min="6661" max="6661" width="11.140625" style="131" customWidth="1"/>
    <col min="6662" max="6662" width="12.42578125" style="131" customWidth="1"/>
    <col min="6663" max="6663" width="11.140625" style="131" customWidth="1"/>
    <col min="6664" max="6892" width="11.42578125" style="131"/>
    <col min="6893" max="6893" width="4.140625" style="131" customWidth="1"/>
    <col min="6894" max="6900" width="3.5703125" style="131" customWidth="1"/>
    <col min="6901" max="6901" width="4.140625" style="131" customWidth="1"/>
    <col min="6902" max="6902" width="3.5703125" style="131" customWidth="1"/>
    <col min="6903" max="6912" width="11.42578125" style="131" customWidth="1"/>
    <col min="6913" max="6915" width="11.140625" style="131" customWidth="1"/>
    <col min="6916" max="6916" width="12.5703125" style="131" customWidth="1"/>
    <col min="6917" max="6917" width="11.140625" style="131" customWidth="1"/>
    <col min="6918" max="6918" width="12.42578125" style="131" customWidth="1"/>
    <col min="6919" max="6919" width="11.140625" style="131" customWidth="1"/>
    <col min="6920" max="7148" width="11.42578125" style="131"/>
    <col min="7149" max="7149" width="4.140625" style="131" customWidth="1"/>
    <col min="7150" max="7156" width="3.5703125" style="131" customWidth="1"/>
    <col min="7157" max="7157" width="4.140625" style="131" customWidth="1"/>
    <col min="7158" max="7158" width="3.5703125" style="131" customWidth="1"/>
    <col min="7159" max="7168" width="11.42578125" style="131" customWidth="1"/>
    <col min="7169" max="7171" width="11.140625" style="131" customWidth="1"/>
    <col min="7172" max="7172" width="12.5703125" style="131" customWidth="1"/>
    <col min="7173" max="7173" width="11.140625" style="131" customWidth="1"/>
    <col min="7174" max="7174" width="12.42578125" style="131" customWidth="1"/>
    <col min="7175" max="7175" width="11.140625" style="131" customWidth="1"/>
    <col min="7176" max="7404" width="11.42578125" style="131"/>
    <col min="7405" max="7405" width="4.140625" style="131" customWidth="1"/>
    <col min="7406" max="7412" width="3.5703125" style="131" customWidth="1"/>
    <col min="7413" max="7413" width="4.140625" style="131" customWidth="1"/>
    <col min="7414" max="7414" width="3.5703125" style="131" customWidth="1"/>
    <col min="7415" max="7424" width="11.42578125" style="131" customWidth="1"/>
    <col min="7425" max="7427" width="11.140625" style="131" customWidth="1"/>
    <col min="7428" max="7428" width="12.5703125" style="131" customWidth="1"/>
    <col min="7429" max="7429" width="11.140625" style="131" customWidth="1"/>
    <col min="7430" max="7430" width="12.42578125" style="131" customWidth="1"/>
    <col min="7431" max="7431" width="11.140625" style="131" customWidth="1"/>
    <col min="7432" max="7660" width="11.42578125" style="131"/>
    <col min="7661" max="7661" width="4.140625" style="131" customWidth="1"/>
    <col min="7662" max="7668" width="3.5703125" style="131" customWidth="1"/>
    <col min="7669" max="7669" width="4.140625" style="131" customWidth="1"/>
    <col min="7670" max="7670" width="3.5703125" style="131" customWidth="1"/>
    <col min="7671" max="7680" width="11.42578125" style="131" customWidth="1"/>
    <col min="7681" max="7683" width="11.140625" style="131" customWidth="1"/>
    <col min="7684" max="7684" width="12.5703125" style="131" customWidth="1"/>
    <col min="7685" max="7685" width="11.140625" style="131" customWidth="1"/>
    <col min="7686" max="7686" width="12.42578125" style="131" customWidth="1"/>
    <col min="7687" max="7687" width="11.140625" style="131" customWidth="1"/>
    <col min="7688" max="7916" width="11.42578125" style="131"/>
    <col min="7917" max="7917" width="4.140625" style="131" customWidth="1"/>
    <col min="7918" max="7924" width="3.5703125" style="131" customWidth="1"/>
    <col min="7925" max="7925" width="4.140625" style="131" customWidth="1"/>
    <col min="7926" max="7926" width="3.5703125" style="131" customWidth="1"/>
    <col min="7927" max="7936" width="11.42578125" style="131" customWidth="1"/>
    <col min="7937" max="7939" width="11.140625" style="131" customWidth="1"/>
    <col min="7940" max="7940" width="12.5703125" style="131" customWidth="1"/>
    <col min="7941" max="7941" width="11.140625" style="131" customWidth="1"/>
    <col min="7942" max="7942" width="12.42578125" style="131" customWidth="1"/>
    <col min="7943" max="7943" width="11.140625" style="131" customWidth="1"/>
    <col min="7944" max="8172" width="11.42578125" style="131"/>
    <col min="8173" max="8173" width="4.140625" style="131" customWidth="1"/>
    <col min="8174" max="8180" width="3.5703125" style="131" customWidth="1"/>
    <col min="8181" max="8181" width="4.140625" style="131" customWidth="1"/>
    <col min="8182" max="8182" width="3.5703125" style="131" customWidth="1"/>
    <col min="8183" max="8192" width="11.42578125" style="131" customWidth="1"/>
    <col min="8193" max="8195" width="11.140625" style="131" customWidth="1"/>
    <col min="8196" max="8196" width="12.5703125" style="131" customWidth="1"/>
    <col min="8197" max="8197" width="11.140625" style="131" customWidth="1"/>
    <col min="8198" max="8198" width="12.42578125" style="131" customWidth="1"/>
    <col min="8199" max="8199" width="11.140625" style="131" customWidth="1"/>
    <col min="8200" max="8428" width="11.42578125" style="131"/>
    <col min="8429" max="8429" width="4.140625" style="131" customWidth="1"/>
    <col min="8430" max="8436" width="3.5703125" style="131" customWidth="1"/>
    <col min="8437" max="8437" width="4.140625" style="131" customWidth="1"/>
    <col min="8438" max="8438" width="3.5703125" style="131" customWidth="1"/>
    <col min="8439" max="8448" width="11.42578125" style="131" customWidth="1"/>
    <col min="8449" max="8451" width="11.140625" style="131" customWidth="1"/>
    <col min="8452" max="8452" width="12.5703125" style="131" customWidth="1"/>
    <col min="8453" max="8453" width="11.140625" style="131" customWidth="1"/>
    <col min="8454" max="8454" width="12.42578125" style="131" customWidth="1"/>
    <col min="8455" max="8455" width="11.140625" style="131" customWidth="1"/>
    <col min="8456" max="8684" width="11.42578125" style="131"/>
    <col min="8685" max="8685" width="4.140625" style="131" customWidth="1"/>
    <col min="8686" max="8692" width="3.5703125" style="131" customWidth="1"/>
    <col min="8693" max="8693" width="4.140625" style="131" customWidth="1"/>
    <col min="8694" max="8694" width="3.5703125" style="131" customWidth="1"/>
    <col min="8695" max="8704" width="11.42578125" style="131" customWidth="1"/>
    <col min="8705" max="8707" width="11.140625" style="131" customWidth="1"/>
    <col min="8708" max="8708" width="12.5703125" style="131" customWidth="1"/>
    <col min="8709" max="8709" width="11.140625" style="131" customWidth="1"/>
    <col min="8710" max="8710" width="12.42578125" style="131" customWidth="1"/>
    <col min="8711" max="8711" width="11.140625" style="131" customWidth="1"/>
    <col min="8712" max="8940" width="11.42578125" style="131"/>
    <col min="8941" max="8941" width="4.140625" style="131" customWidth="1"/>
    <col min="8942" max="8948" width="3.5703125" style="131" customWidth="1"/>
    <col min="8949" max="8949" width="4.140625" style="131" customWidth="1"/>
    <col min="8950" max="8950" width="3.5703125" style="131" customWidth="1"/>
    <col min="8951" max="8960" width="11.42578125" style="131" customWidth="1"/>
    <col min="8961" max="8963" width="11.140625" style="131" customWidth="1"/>
    <col min="8964" max="8964" width="12.5703125" style="131" customWidth="1"/>
    <col min="8965" max="8965" width="11.140625" style="131" customWidth="1"/>
    <col min="8966" max="8966" width="12.42578125" style="131" customWidth="1"/>
    <col min="8967" max="8967" width="11.140625" style="131" customWidth="1"/>
    <col min="8968" max="9196" width="11.42578125" style="131"/>
    <col min="9197" max="9197" width="4.140625" style="131" customWidth="1"/>
    <col min="9198" max="9204" width="3.5703125" style="131" customWidth="1"/>
    <col min="9205" max="9205" width="4.140625" style="131" customWidth="1"/>
    <col min="9206" max="9206" width="3.5703125" style="131" customWidth="1"/>
    <col min="9207" max="9216" width="11.42578125" style="131" customWidth="1"/>
    <col min="9217" max="9219" width="11.140625" style="131" customWidth="1"/>
    <col min="9220" max="9220" width="12.5703125" style="131" customWidth="1"/>
    <col min="9221" max="9221" width="11.140625" style="131" customWidth="1"/>
    <col min="9222" max="9222" width="12.42578125" style="131" customWidth="1"/>
    <col min="9223" max="9223" width="11.140625" style="131" customWidth="1"/>
    <col min="9224" max="9452" width="11.42578125" style="131"/>
    <col min="9453" max="9453" width="4.140625" style="131" customWidth="1"/>
    <col min="9454" max="9460" width="3.5703125" style="131" customWidth="1"/>
    <col min="9461" max="9461" width="4.140625" style="131" customWidth="1"/>
    <col min="9462" max="9462" width="3.5703125" style="131" customWidth="1"/>
    <col min="9463" max="9472" width="11.42578125" style="131" customWidth="1"/>
    <col min="9473" max="9475" width="11.140625" style="131" customWidth="1"/>
    <col min="9476" max="9476" width="12.5703125" style="131" customWidth="1"/>
    <col min="9477" max="9477" width="11.140625" style="131" customWidth="1"/>
    <col min="9478" max="9478" width="12.42578125" style="131" customWidth="1"/>
    <col min="9479" max="9479" width="11.140625" style="131" customWidth="1"/>
    <col min="9480" max="9708" width="11.42578125" style="131"/>
    <col min="9709" max="9709" width="4.140625" style="131" customWidth="1"/>
    <col min="9710" max="9716" width="3.5703125" style="131" customWidth="1"/>
    <col min="9717" max="9717" width="4.140625" style="131" customWidth="1"/>
    <col min="9718" max="9718" width="3.5703125" style="131" customWidth="1"/>
    <col min="9719" max="9728" width="11.42578125" style="131" customWidth="1"/>
    <col min="9729" max="9731" width="11.140625" style="131" customWidth="1"/>
    <col min="9732" max="9732" width="12.5703125" style="131" customWidth="1"/>
    <col min="9733" max="9733" width="11.140625" style="131" customWidth="1"/>
    <col min="9734" max="9734" width="12.42578125" style="131" customWidth="1"/>
    <col min="9735" max="9735" width="11.140625" style="131" customWidth="1"/>
    <col min="9736" max="9964" width="11.42578125" style="131"/>
    <col min="9965" max="9965" width="4.140625" style="131" customWidth="1"/>
    <col min="9966" max="9972" width="3.5703125" style="131" customWidth="1"/>
    <col min="9973" max="9973" width="4.140625" style="131" customWidth="1"/>
    <col min="9974" max="9974" width="3.5703125" style="131" customWidth="1"/>
    <col min="9975" max="9984" width="11.42578125" style="131" customWidth="1"/>
    <col min="9985" max="9987" width="11.140625" style="131" customWidth="1"/>
    <col min="9988" max="9988" width="12.5703125" style="131" customWidth="1"/>
    <col min="9989" max="9989" width="11.140625" style="131" customWidth="1"/>
    <col min="9990" max="9990" width="12.42578125" style="131" customWidth="1"/>
    <col min="9991" max="9991" width="11.140625" style="131" customWidth="1"/>
    <col min="9992" max="10220" width="11.42578125" style="131"/>
    <col min="10221" max="10221" width="4.140625" style="131" customWidth="1"/>
    <col min="10222" max="10228" width="3.5703125" style="131" customWidth="1"/>
    <col min="10229" max="10229" width="4.140625" style="131" customWidth="1"/>
    <col min="10230" max="10230" width="3.5703125" style="131" customWidth="1"/>
    <col min="10231" max="10240" width="11.42578125" style="131" customWidth="1"/>
    <col min="10241" max="10243" width="11.140625" style="131" customWidth="1"/>
    <col min="10244" max="10244" width="12.5703125" style="131" customWidth="1"/>
    <col min="10245" max="10245" width="11.140625" style="131" customWidth="1"/>
    <col min="10246" max="10246" width="12.42578125" style="131" customWidth="1"/>
    <col min="10247" max="10247" width="11.140625" style="131" customWidth="1"/>
    <col min="10248" max="10476" width="11.42578125" style="131"/>
    <col min="10477" max="10477" width="4.140625" style="131" customWidth="1"/>
    <col min="10478" max="10484" width="3.5703125" style="131" customWidth="1"/>
    <col min="10485" max="10485" width="4.140625" style="131" customWidth="1"/>
    <col min="10486" max="10486" width="3.5703125" style="131" customWidth="1"/>
    <col min="10487" max="10496" width="11.42578125" style="131" customWidth="1"/>
    <col min="10497" max="10499" width="11.140625" style="131" customWidth="1"/>
    <col min="10500" max="10500" width="12.5703125" style="131" customWidth="1"/>
    <col min="10501" max="10501" width="11.140625" style="131" customWidth="1"/>
    <col min="10502" max="10502" width="12.42578125" style="131" customWidth="1"/>
    <col min="10503" max="10503" width="11.140625" style="131" customWidth="1"/>
    <col min="10504" max="10732" width="11.42578125" style="131"/>
    <col min="10733" max="10733" width="4.140625" style="131" customWidth="1"/>
    <col min="10734" max="10740" width="3.5703125" style="131" customWidth="1"/>
    <col min="10741" max="10741" width="4.140625" style="131" customWidth="1"/>
    <col min="10742" max="10742" width="3.5703125" style="131" customWidth="1"/>
    <col min="10743" max="10752" width="11.42578125" style="131" customWidth="1"/>
    <col min="10753" max="10755" width="11.140625" style="131" customWidth="1"/>
    <col min="10756" max="10756" width="12.5703125" style="131" customWidth="1"/>
    <col min="10757" max="10757" width="11.140625" style="131" customWidth="1"/>
    <col min="10758" max="10758" width="12.42578125" style="131" customWidth="1"/>
    <col min="10759" max="10759" width="11.140625" style="131" customWidth="1"/>
    <col min="10760" max="10988" width="11.42578125" style="131"/>
    <col min="10989" max="10989" width="4.140625" style="131" customWidth="1"/>
    <col min="10990" max="10996" width="3.5703125" style="131" customWidth="1"/>
    <col min="10997" max="10997" width="4.140625" style="131" customWidth="1"/>
    <col min="10998" max="10998" width="3.5703125" style="131" customWidth="1"/>
    <col min="10999" max="11008" width="11.42578125" style="131" customWidth="1"/>
    <col min="11009" max="11011" width="11.140625" style="131" customWidth="1"/>
    <col min="11012" max="11012" width="12.5703125" style="131" customWidth="1"/>
    <col min="11013" max="11013" width="11.140625" style="131" customWidth="1"/>
    <col min="11014" max="11014" width="12.42578125" style="131" customWidth="1"/>
    <col min="11015" max="11015" width="11.140625" style="131" customWidth="1"/>
    <col min="11016" max="11244" width="11.42578125" style="131"/>
    <col min="11245" max="11245" width="4.140625" style="131" customWidth="1"/>
    <col min="11246" max="11252" width="3.5703125" style="131" customWidth="1"/>
    <col min="11253" max="11253" width="4.140625" style="131" customWidth="1"/>
    <col min="11254" max="11254" width="3.5703125" style="131" customWidth="1"/>
    <col min="11255" max="11264" width="11.42578125" style="131" customWidth="1"/>
    <col min="11265" max="11267" width="11.140625" style="131" customWidth="1"/>
    <col min="11268" max="11268" width="12.5703125" style="131" customWidth="1"/>
    <col min="11269" max="11269" width="11.140625" style="131" customWidth="1"/>
    <col min="11270" max="11270" width="12.42578125" style="131" customWidth="1"/>
    <col min="11271" max="11271" width="11.140625" style="131" customWidth="1"/>
    <col min="11272" max="11500" width="11.42578125" style="131"/>
    <col min="11501" max="11501" width="4.140625" style="131" customWidth="1"/>
    <col min="11502" max="11508" width="3.5703125" style="131" customWidth="1"/>
    <col min="11509" max="11509" width="4.140625" style="131" customWidth="1"/>
    <col min="11510" max="11510" width="3.5703125" style="131" customWidth="1"/>
    <col min="11511" max="11520" width="11.42578125" style="131" customWidth="1"/>
    <col min="11521" max="11523" width="11.140625" style="131" customWidth="1"/>
    <col min="11524" max="11524" width="12.5703125" style="131" customWidth="1"/>
    <col min="11525" max="11525" width="11.140625" style="131" customWidth="1"/>
    <col min="11526" max="11526" width="12.42578125" style="131" customWidth="1"/>
    <col min="11527" max="11527" width="11.140625" style="131" customWidth="1"/>
    <col min="11528" max="11756" width="11.42578125" style="131"/>
    <col min="11757" max="11757" width="4.140625" style="131" customWidth="1"/>
    <col min="11758" max="11764" width="3.5703125" style="131" customWidth="1"/>
    <col min="11765" max="11765" width="4.140625" style="131" customWidth="1"/>
    <col min="11766" max="11766" width="3.5703125" style="131" customWidth="1"/>
    <col min="11767" max="11776" width="11.42578125" style="131" customWidth="1"/>
    <col min="11777" max="11779" width="11.140625" style="131" customWidth="1"/>
    <col min="11780" max="11780" width="12.5703125" style="131" customWidth="1"/>
    <col min="11781" max="11781" width="11.140625" style="131" customWidth="1"/>
    <col min="11782" max="11782" width="12.42578125" style="131" customWidth="1"/>
    <col min="11783" max="11783" width="11.140625" style="131" customWidth="1"/>
    <col min="11784" max="12012" width="11.42578125" style="131"/>
    <col min="12013" max="12013" width="4.140625" style="131" customWidth="1"/>
    <col min="12014" max="12020" width="3.5703125" style="131" customWidth="1"/>
    <col min="12021" max="12021" width="4.140625" style="131" customWidth="1"/>
    <col min="12022" max="12022" width="3.5703125" style="131" customWidth="1"/>
    <col min="12023" max="12032" width="11.42578125" style="131" customWidth="1"/>
    <col min="12033" max="12035" width="11.140625" style="131" customWidth="1"/>
    <col min="12036" max="12036" width="12.5703125" style="131" customWidth="1"/>
    <col min="12037" max="12037" width="11.140625" style="131" customWidth="1"/>
    <col min="12038" max="12038" width="12.42578125" style="131" customWidth="1"/>
    <col min="12039" max="12039" width="11.140625" style="131" customWidth="1"/>
    <col min="12040" max="12268" width="11.42578125" style="131"/>
    <col min="12269" max="12269" width="4.140625" style="131" customWidth="1"/>
    <col min="12270" max="12276" width="3.5703125" style="131" customWidth="1"/>
    <col min="12277" max="12277" width="4.140625" style="131" customWidth="1"/>
    <col min="12278" max="12278" width="3.5703125" style="131" customWidth="1"/>
    <col min="12279" max="12288" width="11.42578125" style="131" customWidth="1"/>
    <col min="12289" max="12291" width="11.140625" style="131" customWidth="1"/>
    <col min="12292" max="12292" width="12.5703125" style="131" customWidth="1"/>
    <col min="12293" max="12293" width="11.140625" style="131" customWidth="1"/>
    <col min="12294" max="12294" width="12.42578125" style="131" customWidth="1"/>
    <col min="12295" max="12295" width="11.140625" style="131" customWidth="1"/>
    <col min="12296" max="12524" width="11.42578125" style="131"/>
    <col min="12525" max="12525" width="4.140625" style="131" customWidth="1"/>
    <col min="12526" max="12532" width="3.5703125" style="131" customWidth="1"/>
    <col min="12533" max="12533" width="4.140625" style="131" customWidth="1"/>
    <col min="12534" max="12534" width="3.5703125" style="131" customWidth="1"/>
    <col min="12535" max="12544" width="11.42578125" style="131" customWidth="1"/>
    <col min="12545" max="12547" width="11.140625" style="131" customWidth="1"/>
    <col min="12548" max="12548" width="12.5703125" style="131" customWidth="1"/>
    <col min="12549" max="12549" width="11.140625" style="131" customWidth="1"/>
    <col min="12550" max="12550" width="12.42578125" style="131" customWidth="1"/>
    <col min="12551" max="12551" width="11.140625" style="131" customWidth="1"/>
    <col min="12552" max="12780" width="11.42578125" style="131"/>
    <col min="12781" max="12781" width="4.140625" style="131" customWidth="1"/>
    <col min="12782" max="12788" width="3.5703125" style="131" customWidth="1"/>
    <col min="12789" max="12789" width="4.140625" style="131" customWidth="1"/>
    <col min="12790" max="12790" width="3.5703125" style="131" customWidth="1"/>
    <col min="12791" max="12800" width="11.42578125" style="131" customWidth="1"/>
    <col min="12801" max="12803" width="11.140625" style="131" customWidth="1"/>
    <col min="12804" max="12804" width="12.5703125" style="131" customWidth="1"/>
    <col min="12805" max="12805" width="11.140625" style="131" customWidth="1"/>
    <col min="12806" max="12806" width="12.42578125" style="131" customWidth="1"/>
    <col min="12807" max="12807" width="11.140625" style="131" customWidth="1"/>
    <col min="12808" max="13036" width="11.42578125" style="131"/>
    <col min="13037" max="13037" width="4.140625" style="131" customWidth="1"/>
    <col min="13038" max="13044" width="3.5703125" style="131" customWidth="1"/>
    <col min="13045" max="13045" width="4.140625" style="131" customWidth="1"/>
    <col min="13046" max="13046" width="3.5703125" style="131" customWidth="1"/>
    <col min="13047" max="13056" width="11.42578125" style="131" customWidth="1"/>
    <col min="13057" max="13059" width="11.140625" style="131" customWidth="1"/>
    <col min="13060" max="13060" width="12.5703125" style="131" customWidth="1"/>
    <col min="13061" max="13061" width="11.140625" style="131" customWidth="1"/>
    <col min="13062" max="13062" width="12.42578125" style="131" customWidth="1"/>
    <col min="13063" max="13063" width="11.140625" style="131" customWidth="1"/>
    <col min="13064" max="13292" width="11.42578125" style="131"/>
    <col min="13293" max="13293" width="4.140625" style="131" customWidth="1"/>
    <col min="13294" max="13300" width="3.5703125" style="131" customWidth="1"/>
    <col min="13301" max="13301" width="4.140625" style="131" customWidth="1"/>
    <col min="13302" max="13302" width="3.5703125" style="131" customWidth="1"/>
    <col min="13303" max="13312" width="11.42578125" style="131" customWidth="1"/>
    <col min="13313" max="13315" width="11.140625" style="131" customWidth="1"/>
    <col min="13316" max="13316" width="12.5703125" style="131" customWidth="1"/>
    <col min="13317" max="13317" width="11.140625" style="131" customWidth="1"/>
    <col min="13318" max="13318" width="12.42578125" style="131" customWidth="1"/>
    <col min="13319" max="13319" width="11.140625" style="131" customWidth="1"/>
    <col min="13320" max="13548" width="11.42578125" style="131"/>
    <col min="13549" max="13549" width="4.140625" style="131" customWidth="1"/>
    <col min="13550" max="13556" width="3.5703125" style="131" customWidth="1"/>
    <col min="13557" max="13557" width="4.140625" style="131" customWidth="1"/>
    <col min="13558" max="13558" width="3.5703125" style="131" customWidth="1"/>
    <col min="13559" max="13568" width="11.42578125" style="131" customWidth="1"/>
    <col min="13569" max="13571" width="11.140625" style="131" customWidth="1"/>
    <col min="13572" max="13572" width="12.5703125" style="131" customWidth="1"/>
    <col min="13573" max="13573" width="11.140625" style="131" customWidth="1"/>
    <col min="13574" max="13574" width="12.42578125" style="131" customWidth="1"/>
    <col min="13575" max="13575" width="11.140625" style="131" customWidth="1"/>
    <col min="13576" max="13804" width="11.42578125" style="131"/>
    <col min="13805" max="13805" width="4.140625" style="131" customWidth="1"/>
    <col min="13806" max="13812" width="3.5703125" style="131" customWidth="1"/>
    <col min="13813" max="13813" width="4.140625" style="131" customWidth="1"/>
    <col min="13814" max="13814" width="3.5703125" style="131" customWidth="1"/>
    <col min="13815" max="13824" width="11.42578125" style="131" customWidth="1"/>
    <col min="13825" max="13827" width="11.140625" style="131" customWidth="1"/>
    <col min="13828" max="13828" width="12.5703125" style="131" customWidth="1"/>
    <col min="13829" max="13829" width="11.140625" style="131" customWidth="1"/>
    <col min="13830" max="13830" width="12.42578125" style="131" customWidth="1"/>
    <col min="13831" max="13831" width="11.140625" style="131" customWidth="1"/>
    <col min="13832" max="14060" width="11.42578125" style="131"/>
    <col min="14061" max="14061" width="4.140625" style="131" customWidth="1"/>
    <col min="14062" max="14068" width="3.5703125" style="131" customWidth="1"/>
    <col min="14069" max="14069" width="4.140625" style="131" customWidth="1"/>
    <col min="14070" max="14070" width="3.5703125" style="131" customWidth="1"/>
    <col min="14071" max="14080" width="11.42578125" style="131" customWidth="1"/>
    <col min="14081" max="14083" width="11.140625" style="131" customWidth="1"/>
    <col min="14084" max="14084" width="12.5703125" style="131" customWidth="1"/>
    <col min="14085" max="14085" width="11.140625" style="131" customWidth="1"/>
    <col min="14086" max="14086" width="12.42578125" style="131" customWidth="1"/>
    <col min="14087" max="14087" width="11.140625" style="131" customWidth="1"/>
    <col min="14088" max="14316" width="11.42578125" style="131"/>
    <col min="14317" max="14317" width="4.140625" style="131" customWidth="1"/>
    <col min="14318" max="14324" width="3.5703125" style="131" customWidth="1"/>
    <col min="14325" max="14325" width="4.140625" style="131" customWidth="1"/>
    <col min="14326" max="14326" width="3.5703125" style="131" customWidth="1"/>
    <col min="14327" max="14336" width="11.42578125" style="131" customWidth="1"/>
    <col min="14337" max="14339" width="11.140625" style="131" customWidth="1"/>
    <col min="14340" max="14340" width="12.5703125" style="131" customWidth="1"/>
    <col min="14341" max="14341" width="11.140625" style="131" customWidth="1"/>
    <col min="14342" max="14342" width="12.42578125" style="131" customWidth="1"/>
    <col min="14343" max="14343" width="11.140625" style="131" customWidth="1"/>
    <col min="14344" max="14572" width="11.42578125" style="131"/>
    <col min="14573" max="14573" width="4.140625" style="131" customWidth="1"/>
    <col min="14574" max="14580" width="3.5703125" style="131" customWidth="1"/>
    <col min="14581" max="14581" width="4.140625" style="131" customWidth="1"/>
    <col min="14582" max="14582" width="3.5703125" style="131" customWidth="1"/>
    <col min="14583" max="14592" width="11.42578125" style="131" customWidth="1"/>
    <col min="14593" max="14595" width="11.140625" style="131" customWidth="1"/>
    <col min="14596" max="14596" width="12.5703125" style="131" customWidth="1"/>
    <col min="14597" max="14597" width="11.140625" style="131" customWidth="1"/>
    <col min="14598" max="14598" width="12.42578125" style="131" customWidth="1"/>
    <col min="14599" max="14599" width="11.140625" style="131" customWidth="1"/>
    <col min="14600" max="14828" width="11.42578125" style="131"/>
    <col min="14829" max="14829" width="4.140625" style="131" customWidth="1"/>
    <col min="14830" max="14836" width="3.5703125" style="131" customWidth="1"/>
    <col min="14837" max="14837" width="4.140625" style="131" customWidth="1"/>
    <col min="14838" max="14838" width="3.5703125" style="131" customWidth="1"/>
    <col min="14839" max="14848" width="11.42578125" style="131" customWidth="1"/>
    <col min="14849" max="14851" width="11.140625" style="131" customWidth="1"/>
    <col min="14852" max="14852" width="12.5703125" style="131" customWidth="1"/>
    <col min="14853" max="14853" width="11.140625" style="131" customWidth="1"/>
    <col min="14854" max="14854" width="12.42578125" style="131" customWidth="1"/>
    <col min="14855" max="14855" width="11.140625" style="131" customWidth="1"/>
    <col min="14856" max="15084" width="11.42578125" style="131"/>
    <col min="15085" max="15085" width="4.140625" style="131" customWidth="1"/>
    <col min="15086" max="15092" width="3.5703125" style="131" customWidth="1"/>
    <col min="15093" max="15093" width="4.140625" style="131" customWidth="1"/>
    <col min="15094" max="15094" width="3.5703125" style="131" customWidth="1"/>
    <col min="15095" max="15104" width="11.42578125" style="131" customWidth="1"/>
    <col min="15105" max="15107" width="11.140625" style="131" customWidth="1"/>
    <col min="15108" max="15108" width="12.5703125" style="131" customWidth="1"/>
    <col min="15109" max="15109" width="11.140625" style="131" customWidth="1"/>
    <col min="15110" max="15110" width="12.42578125" style="131" customWidth="1"/>
    <col min="15111" max="15111" width="11.140625" style="131" customWidth="1"/>
    <col min="15112" max="15340" width="11.42578125" style="131"/>
    <col min="15341" max="15341" width="4.140625" style="131" customWidth="1"/>
    <col min="15342" max="15348" width="3.5703125" style="131" customWidth="1"/>
    <col min="15349" max="15349" width="4.140625" style="131" customWidth="1"/>
    <col min="15350" max="15350" width="3.5703125" style="131" customWidth="1"/>
    <col min="15351" max="15360" width="11.42578125" style="131" customWidth="1"/>
    <col min="15361" max="15363" width="11.140625" style="131" customWidth="1"/>
    <col min="15364" max="15364" width="12.5703125" style="131" customWidth="1"/>
    <col min="15365" max="15365" width="11.140625" style="131" customWidth="1"/>
    <col min="15366" max="15366" width="12.42578125" style="131" customWidth="1"/>
    <col min="15367" max="15367" width="11.140625" style="131" customWidth="1"/>
    <col min="15368" max="15596" width="11.42578125" style="131"/>
    <col min="15597" max="15597" width="4.140625" style="131" customWidth="1"/>
    <col min="15598" max="15604" width="3.5703125" style="131" customWidth="1"/>
    <col min="15605" max="15605" width="4.140625" style="131" customWidth="1"/>
    <col min="15606" max="15606" width="3.5703125" style="131" customWidth="1"/>
    <col min="15607" max="15616" width="11.42578125" style="131" customWidth="1"/>
    <col min="15617" max="15619" width="11.140625" style="131" customWidth="1"/>
    <col min="15620" max="15620" width="12.5703125" style="131" customWidth="1"/>
    <col min="15621" max="15621" width="11.140625" style="131" customWidth="1"/>
    <col min="15622" max="15622" width="12.42578125" style="131" customWidth="1"/>
    <col min="15623" max="15623" width="11.140625" style="131" customWidth="1"/>
    <col min="15624" max="15852" width="11.42578125" style="131"/>
    <col min="15853" max="15853" width="4.140625" style="131" customWidth="1"/>
    <col min="15854" max="15860" width="3.5703125" style="131" customWidth="1"/>
    <col min="15861" max="15861" width="4.140625" style="131" customWidth="1"/>
    <col min="15862" max="15862" width="3.5703125" style="131" customWidth="1"/>
    <col min="15863" max="15872" width="11.42578125" style="131" customWidth="1"/>
    <col min="15873" max="15875" width="11.140625" style="131" customWidth="1"/>
    <col min="15876" max="15876" width="12.5703125" style="131" customWidth="1"/>
    <col min="15877" max="15877" width="11.140625" style="131" customWidth="1"/>
    <col min="15878" max="15878" width="12.42578125" style="131" customWidth="1"/>
    <col min="15879" max="15879" width="11.140625" style="131" customWidth="1"/>
    <col min="15880" max="16108" width="11.42578125" style="131"/>
    <col min="16109" max="16109" width="4.140625" style="131" customWidth="1"/>
    <col min="16110" max="16116" width="3.5703125" style="131" customWidth="1"/>
    <col min="16117" max="16117" width="4.140625" style="131" customWidth="1"/>
    <col min="16118" max="16118" width="3.5703125" style="131" customWidth="1"/>
    <col min="16119" max="16128" width="11.42578125" style="131" customWidth="1"/>
    <col min="16129" max="16131" width="11.140625" style="131" customWidth="1"/>
    <col min="16132" max="16132" width="12.5703125" style="131" customWidth="1"/>
    <col min="16133" max="16133" width="11.140625" style="131" customWidth="1"/>
    <col min="16134" max="16134" width="12.42578125" style="131" customWidth="1"/>
    <col min="16135" max="16135" width="11.140625" style="131" customWidth="1"/>
    <col min="16136" max="16384" width="11.42578125" style="131"/>
  </cols>
  <sheetData>
    <row r="1" spans="3:17" ht="18.75" x14ac:dyDescent="0.3">
      <c r="M1" s="133" t="s">
        <v>174</v>
      </c>
    </row>
    <row r="2" spans="3:17" ht="24.6" customHeight="1" x14ac:dyDescent="0.25">
      <c r="C2" s="134" t="s">
        <v>26</v>
      </c>
      <c r="D2" s="134"/>
      <c r="E2" s="134"/>
      <c r="F2" s="134"/>
      <c r="M2" s="131" t="s">
        <v>142</v>
      </c>
      <c r="N2" s="131" t="s">
        <v>143</v>
      </c>
      <c r="O2" s="131" t="s">
        <v>144</v>
      </c>
    </row>
    <row r="3" spans="3:17" x14ac:dyDescent="0.25">
      <c r="K3" s="135"/>
      <c r="O3" s="131" t="s">
        <v>117</v>
      </c>
      <c r="P3" s="131" t="s">
        <v>170</v>
      </c>
    </row>
    <row r="4" spans="3:17" x14ac:dyDescent="0.25">
      <c r="C4" s="136" t="s">
        <v>27</v>
      </c>
      <c r="D4" s="136" t="s">
        <v>28</v>
      </c>
      <c r="E4" s="136" t="s">
        <v>29</v>
      </c>
      <c r="F4" s="136" t="s">
        <v>30</v>
      </c>
      <c r="G4" s="136" t="s">
        <v>31</v>
      </c>
      <c r="H4" s="136" t="s">
        <v>32</v>
      </c>
      <c r="I4" s="136" t="s">
        <v>33</v>
      </c>
      <c r="K4" s="135"/>
      <c r="P4" s="131" t="s">
        <v>145</v>
      </c>
      <c r="Q4" s="131" t="s">
        <v>146</v>
      </c>
    </row>
    <row r="5" spans="3:17" x14ac:dyDescent="0.25">
      <c r="C5" s="131" t="s">
        <v>34</v>
      </c>
      <c r="F5" s="131" t="s">
        <v>21</v>
      </c>
      <c r="G5" s="137">
        <v>43629</v>
      </c>
      <c r="H5" s="137">
        <v>39911</v>
      </c>
      <c r="I5" s="138">
        <v>3.875E-2</v>
      </c>
      <c r="K5" s="135"/>
      <c r="M5" s="149">
        <v>24</v>
      </c>
      <c r="N5" s="132" t="s">
        <v>147</v>
      </c>
      <c r="O5" s="139">
        <v>0</v>
      </c>
      <c r="P5" s="139">
        <v>0</v>
      </c>
      <c r="Q5" s="139">
        <v>0</v>
      </c>
    </row>
    <row r="6" spans="3:17" x14ac:dyDescent="0.25">
      <c r="C6" s="131" t="s">
        <v>35</v>
      </c>
      <c r="F6" s="131" t="s">
        <v>36</v>
      </c>
      <c r="G6" s="137">
        <v>43690</v>
      </c>
      <c r="H6" s="137">
        <v>38205</v>
      </c>
      <c r="I6" s="138">
        <v>5.5E-2</v>
      </c>
      <c r="M6" s="149">
        <v>30</v>
      </c>
      <c r="N6" s="132" t="s">
        <v>148</v>
      </c>
      <c r="O6" s="139">
        <v>0.01</v>
      </c>
      <c r="P6" s="139">
        <v>0.01</v>
      </c>
      <c r="Q6" s="139">
        <v>0.01</v>
      </c>
    </row>
    <row r="7" spans="3:17" x14ac:dyDescent="0.25">
      <c r="C7" s="131" t="s">
        <v>37</v>
      </c>
      <c r="F7" s="131" t="s">
        <v>38</v>
      </c>
      <c r="G7" s="137">
        <v>43802</v>
      </c>
      <c r="H7" s="137">
        <v>38317</v>
      </c>
      <c r="I7" s="138">
        <v>5.3749999999999999E-2</v>
      </c>
      <c r="M7" s="149">
        <v>31</v>
      </c>
      <c r="N7" s="132" t="s">
        <v>192</v>
      </c>
      <c r="O7" s="139">
        <v>0.01</v>
      </c>
      <c r="P7" s="139">
        <v>0.01</v>
      </c>
      <c r="Q7" s="139">
        <v>0.01</v>
      </c>
    </row>
    <row r="8" spans="3:17" x14ac:dyDescent="0.25">
      <c r="C8" s="131" t="s">
        <v>39</v>
      </c>
      <c r="F8" s="131" t="s">
        <v>40</v>
      </c>
      <c r="G8" s="137">
        <v>44008</v>
      </c>
      <c r="H8" s="137">
        <v>42181</v>
      </c>
      <c r="I8" s="138">
        <v>2.5499999999999998E-2</v>
      </c>
      <c r="M8" s="149">
        <v>40</v>
      </c>
      <c r="N8" s="132" t="s">
        <v>149</v>
      </c>
      <c r="O8" s="139">
        <v>0.01</v>
      </c>
      <c r="P8" s="139">
        <v>0.01</v>
      </c>
      <c r="Q8" s="139">
        <v>0.01</v>
      </c>
    </row>
    <row r="9" spans="3:17" x14ac:dyDescent="0.25">
      <c r="C9" s="131" t="s">
        <v>41</v>
      </c>
      <c r="F9" s="131" t="s">
        <v>42</v>
      </c>
      <c r="G9" s="137">
        <v>44285</v>
      </c>
      <c r="H9" s="137">
        <v>38797</v>
      </c>
      <c r="I9" s="138">
        <v>5.8499999999999996E-2</v>
      </c>
      <c r="K9" s="137"/>
      <c r="M9" s="149">
        <v>41</v>
      </c>
      <c r="N9" s="132" t="s">
        <v>150</v>
      </c>
      <c r="O9" s="139">
        <v>0.01</v>
      </c>
      <c r="P9" s="139">
        <v>0.01</v>
      </c>
      <c r="Q9" s="139">
        <v>0.01</v>
      </c>
    </row>
    <row r="10" spans="3:17" x14ac:dyDescent="0.25">
      <c r="C10" s="131" t="s">
        <v>43</v>
      </c>
      <c r="F10" s="131" t="s">
        <v>44</v>
      </c>
      <c r="G10" s="137">
        <v>44295</v>
      </c>
      <c r="H10" s="137">
        <v>36978</v>
      </c>
      <c r="I10" s="138">
        <v>6.4000000000000001E-2</v>
      </c>
      <c r="M10" s="149">
        <v>43</v>
      </c>
      <c r="N10" s="132" t="s">
        <v>151</v>
      </c>
      <c r="O10" s="139">
        <v>0.01</v>
      </c>
      <c r="P10" s="139">
        <v>0.01</v>
      </c>
      <c r="Q10" s="139">
        <v>0.01</v>
      </c>
    </row>
    <row r="11" spans="3:17" x14ac:dyDescent="0.25">
      <c r="C11" s="131" t="s">
        <v>45</v>
      </c>
      <c r="F11" s="131" t="s">
        <v>46</v>
      </c>
      <c r="G11" s="137">
        <v>44391</v>
      </c>
      <c r="H11" s="137">
        <v>40732</v>
      </c>
      <c r="I11" s="138">
        <v>1.2E-2</v>
      </c>
      <c r="M11" s="149">
        <v>44</v>
      </c>
      <c r="N11" s="132" t="s">
        <v>152</v>
      </c>
      <c r="O11" s="139">
        <v>0.01</v>
      </c>
      <c r="P11" s="139">
        <v>0.01</v>
      </c>
      <c r="Q11" s="139">
        <v>0.01</v>
      </c>
    </row>
    <row r="12" spans="3:17" x14ac:dyDescent="0.25">
      <c r="C12" s="131" t="s">
        <v>47</v>
      </c>
      <c r="F12" s="131" t="s">
        <v>48</v>
      </c>
      <c r="G12" s="137">
        <v>44547</v>
      </c>
      <c r="H12" s="137">
        <v>40452</v>
      </c>
      <c r="I12" s="138">
        <v>3.6499999999999998E-2</v>
      </c>
      <c r="M12" s="149">
        <v>45</v>
      </c>
      <c r="N12" s="132" t="s">
        <v>153</v>
      </c>
      <c r="O12" s="139">
        <v>0.01</v>
      </c>
      <c r="P12" s="139">
        <v>0.01</v>
      </c>
      <c r="Q12" s="139">
        <v>0.01</v>
      </c>
    </row>
    <row r="13" spans="3:17" x14ac:dyDescent="0.25">
      <c r="C13" s="131" t="s">
        <v>49</v>
      </c>
      <c r="F13" s="131" t="s">
        <v>50</v>
      </c>
      <c r="G13" s="137">
        <v>44729</v>
      </c>
      <c r="H13" s="137">
        <v>42564</v>
      </c>
      <c r="I13" s="138">
        <v>1.8749999999999999E-2</v>
      </c>
      <c r="M13" s="149">
        <v>48</v>
      </c>
      <c r="N13" s="132" t="s">
        <v>154</v>
      </c>
      <c r="O13" s="139">
        <v>0.01</v>
      </c>
      <c r="P13" s="139">
        <v>0.01</v>
      </c>
      <c r="Q13" s="139">
        <v>0.01</v>
      </c>
    </row>
    <row r="14" spans="3:17" x14ac:dyDescent="0.25">
      <c r="C14" s="131" t="s">
        <v>51</v>
      </c>
      <c r="F14" s="131" t="s">
        <v>52</v>
      </c>
      <c r="G14" s="137">
        <v>44873</v>
      </c>
      <c r="H14" s="137">
        <v>37524</v>
      </c>
      <c r="I14" s="138">
        <v>5.1249999999999997E-2</v>
      </c>
      <c r="M14" s="149">
        <v>49</v>
      </c>
      <c r="N14" s="132" t="s">
        <v>155</v>
      </c>
      <c r="O14" s="139">
        <v>0.01</v>
      </c>
      <c r="P14" s="139">
        <v>0.01</v>
      </c>
      <c r="Q14" s="139">
        <v>0.01</v>
      </c>
    </row>
    <row r="15" spans="3:17" x14ac:dyDescent="0.25">
      <c r="C15" s="131" t="s">
        <v>202</v>
      </c>
      <c r="F15" s="131" t="s">
        <v>193</v>
      </c>
      <c r="G15" s="137">
        <v>44912</v>
      </c>
      <c r="H15" s="137">
        <v>42949</v>
      </c>
      <c r="I15" s="138">
        <v>0.02</v>
      </c>
      <c r="M15" s="149">
        <v>50</v>
      </c>
      <c r="N15" s="132" t="s">
        <v>156</v>
      </c>
      <c r="O15" s="139">
        <v>0.01</v>
      </c>
      <c r="P15" s="139">
        <v>0.01</v>
      </c>
      <c r="Q15" s="139">
        <v>0.01</v>
      </c>
    </row>
    <row r="16" spans="3:17" ht="17.25" x14ac:dyDescent="0.25">
      <c r="C16" s="131" t="s">
        <v>53</v>
      </c>
      <c r="F16" s="131" t="s">
        <v>54</v>
      </c>
      <c r="G16" s="137">
        <v>44998</v>
      </c>
      <c r="H16" s="137">
        <v>39442</v>
      </c>
      <c r="I16" s="138">
        <v>5.5E-2</v>
      </c>
      <c r="M16" s="149">
        <v>51</v>
      </c>
      <c r="N16" s="132" t="s">
        <v>176</v>
      </c>
      <c r="O16" s="139">
        <v>0</v>
      </c>
      <c r="P16" s="139">
        <v>0.15</v>
      </c>
      <c r="Q16" s="139">
        <v>0</v>
      </c>
    </row>
    <row r="17" spans="3:17" x14ac:dyDescent="0.25">
      <c r="C17" s="131" t="s">
        <v>55</v>
      </c>
      <c r="F17" s="131" t="s">
        <v>56</v>
      </c>
      <c r="G17" s="137">
        <v>45093</v>
      </c>
      <c r="H17" s="137">
        <v>40399</v>
      </c>
      <c r="I17" s="138">
        <v>3.6249999999999998E-2</v>
      </c>
      <c r="M17" s="149">
        <v>52</v>
      </c>
      <c r="N17" s="132" t="s">
        <v>157</v>
      </c>
      <c r="O17" s="139">
        <v>0</v>
      </c>
      <c r="P17" s="139">
        <v>0</v>
      </c>
      <c r="Q17" s="139">
        <v>0</v>
      </c>
    </row>
    <row r="18" spans="3:17" x14ac:dyDescent="0.25">
      <c r="C18" s="131" t="s">
        <v>203</v>
      </c>
      <c r="F18" s="131" t="s">
        <v>199</v>
      </c>
      <c r="G18" s="137">
        <v>45277</v>
      </c>
      <c r="H18" s="137">
        <v>43327</v>
      </c>
      <c r="I18" s="138">
        <v>2.4E-2</v>
      </c>
      <c r="M18" s="149">
        <v>53</v>
      </c>
      <c r="N18" s="132" t="s">
        <v>158</v>
      </c>
      <c r="O18" s="139">
        <v>0</v>
      </c>
      <c r="P18" s="139">
        <v>0</v>
      </c>
      <c r="Q18" s="139">
        <v>0</v>
      </c>
    </row>
    <row r="19" spans="3:17" x14ac:dyDescent="0.25">
      <c r="C19" s="131" t="s">
        <v>57</v>
      </c>
      <c r="F19" s="131" t="s">
        <v>58</v>
      </c>
      <c r="G19" s="137">
        <v>45391</v>
      </c>
      <c r="H19" s="137">
        <v>39175</v>
      </c>
      <c r="I19" s="138">
        <v>4.4999999999999998E-2</v>
      </c>
      <c r="M19" s="149">
        <v>58</v>
      </c>
      <c r="N19" s="132" t="s">
        <v>159</v>
      </c>
      <c r="O19" s="139">
        <v>0</v>
      </c>
      <c r="P19" s="139">
        <v>0</v>
      </c>
      <c r="Q19" s="139">
        <v>0</v>
      </c>
    </row>
    <row r="20" spans="3:17" x14ac:dyDescent="0.25">
      <c r="C20" s="131" t="s">
        <v>59</v>
      </c>
      <c r="F20" s="131" t="s">
        <v>60</v>
      </c>
      <c r="G20" s="137">
        <v>45646</v>
      </c>
      <c r="H20" s="137">
        <v>40091</v>
      </c>
      <c r="I20" s="138">
        <v>4.7500000000000001E-2</v>
      </c>
      <c r="M20" s="149">
        <v>59</v>
      </c>
      <c r="N20" s="132" t="s">
        <v>160</v>
      </c>
      <c r="O20" s="139">
        <v>0</v>
      </c>
      <c r="P20" s="139">
        <v>0</v>
      </c>
      <c r="Q20" s="139">
        <v>0</v>
      </c>
    </row>
    <row r="21" spans="3:17" x14ac:dyDescent="0.25">
      <c r="C21" s="131" t="s">
        <v>61</v>
      </c>
      <c r="F21" s="131" t="s">
        <v>62</v>
      </c>
      <c r="G21" s="137">
        <v>46003</v>
      </c>
      <c r="H21" s="137">
        <v>40452</v>
      </c>
      <c r="I21" s="138">
        <v>3.85E-2</v>
      </c>
      <c r="M21" s="149">
        <v>60</v>
      </c>
      <c r="N21" s="132" t="s">
        <v>161</v>
      </c>
      <c r="O21" s="139">
        <v>0</v>
      </c>
      <c r="P21" s="139">
        <v>0</v>
      </c>
      <c r="Q21" s="139">
        <v>0</v>
      </c>
    </row>
    <row r="22" spans="3:17" x14ac:dyDescent="0.25">
      <c r="C22" s="131" t="s">
        <v>63</v>
      </c>
      <c r="F22" s="131" t="s">
        <v>64</v>
      </c>
      <c r="G22" s="137">
        <v>46210</v>
      </c>
      <c r="H22" s="137">
        <v>38797</v>
      </c>
      <c r="I22" s="138">
        <v>6.1500000000000006E-2</v>
      </c>
      <c r="M22" s="149">
        <v>61</v>
      </c>
      <c r="N22" s="132" t="s">
        <v>162</v>
      </c>
      <c r="O22" s="139">
        <v>0</v>
      </c>
      <c r="P22" s="139">
        <v>0</v>
      </c>
      <c r="Q22" s="139">
        <v>0</v>
      </c>
    </row>
    <row r="23" spans="3:17" x14ac:dyDescent="0.25">
      <c r="C23" s="131" t="s">
        <v>65</v>
      </c>
      <c r="F23" s="131" t="s">
        <v>66</v>
      </c>
      <c r="G23" s="137">
        <v>46373</v>
      </c>
      <c r="H23" s="137">
        <v>42592</v>
      </c>
      <c r="I23" s="138">
        <v>2.1250000000000002E-2</v>
      </c>
      <c r="M23" s="149">
        <v>62</v>
      </c>
      <c r="N23" s="132" t="s">
        <v>163</v>
      </c>
      <c r="O23" s="139">
        <v>0</v>
      </c>
      <c r="P23" s="139">
        <v>0</v>
      </c>
      <c r="Q23" s="139">
        <v>0</v>
      </c>
    </row>
    <row r="24" spans="3:17" x14ac:dyDescent="0.25">
      <c r="C24" s="131" t="s">
        <v>67</v>
      </c>
      <c r="F24" s="131" t="s">
        <v>68</v>
      </c>
      <c r="G24" s="137">
        <v>46738</v>
      </c>
      <c r="H24" s="137">
        <v>40956</v>
      </c>
      <c r="I24" s="138">
        <v>3.5799999999999998E-2</v>
      </c>
      <c r="M24" s="149">
        <v>63</v>
      </c>
      <c r="N24" s="132" t="s">
        <v>164</v>
      </c>
      <c r="O24" s="139">
        <v>0</v>
      </c>
      <c r="P24" s="139">
        <v>0</v>
      </c>
      <c r="Q24" s="139">
        <v>0</v>
      </c>
    </row>
    <row r="25" spans="3:17" x14ac:dyDescent="0.25">
      <c r="C25" s="131" t="s">
        <v>69</v>
      </c>
      <c r="F25" s="131" t="s">
        <v>70</v>
      </c>
      <c r="G25" s="137">
        <v>46824</v>
      </c>
      <c r="H25" s="137">
        <v>41338</v>
      </c>
      <c r="I25" s="138">
        <v>1.2500000000000001E-2</v>
      </c>
      <c r="M25" s="149">
        <v>64</v>
      </c>
      <c r="N25" s="132" t="s">
        <v>165</v>
      </c>
      <c r="O25" s="139">
        <v>0.01</v>
      </c>
      <c r="P25" s="139">
        <v>0.01</v>
      </c>
      <c r="Q25" s="139">
        <v>0.01</v>
      </c>
    </row>
    <row r="26" spans="3:17" ht="17.25" x14ac:dyDescent="0.25">
      <c r="C26" s="131" t="s">
        <v>71</v>
      </c>
      <c r="F26" s="131" t="s">
        <v>72</v>
      </c>
      <c r="G26" s="137">
        <v>46825</v>
      </c>
      <c r="H26" s="137">
        <v>39414</v>
      </c>
      <c r="I26" s="138">
        <v>5.67E-2</v>
      </c>
      <c r="M26" s="149">
        <v>65</v>
      </c>
      <c r="N26" s="132" t="s">
        <v>175</v>
      </c>
      <c r="O26" s="139">
        <v>0.1</v>
      </c>
      <c r="P26" s="139">
        <v>0.1</v>
      </c>
      <c r="Q26" s="139">
        <v>0.1</v>
      </c>
    </row>
    <row r="27" spans="3:17" ht="17.25" x14ac:dyDescent="0.25">
      <c r="C27" s="131" t="s">
        <v>204</v>
      </c>
      <c r="F27" s="131" t="s">
        <v>200</v>
      </c>
      <c r="G27" s="137">
        <v>47104</v>
      </c>
      <c r="H27" s="137">
        <v>43292</v>
      </c>
      <c r="I27" s="138">
        <v>2.8750000000000001E-2</v>
      </c>
      <c r="M27" s="149">
        <v>66</v>
      </c>
      <c r="N27" s="132" t="s">
        <v>178</v>
      </c>
      <c r="O27" s="139">
        <v>0.1</v>
      </c>
      <c r="P27" s="139">
        <v>0.1</v>
      </c>
      <c r="Q27" s="139">
        <v>0.1</v>
      </c>
    </row>
    <row r="28" spans="3:17" x14ac:dyDescent="0.25">
      <c r="C28" s="131" t="s">
        <v>73</v>
      </c>
      <c r="F28" s="131" t="s">
        <v>74</v>
      </c>
      <c r="G28" s="137">
        <v>47291</v>
      </c>
      <c r="H28" s="137">
        <v>40091</v>
      </c>
      <c r="I28" s="138">
        <v>4.8750000000000002E-2</v>
      </c>
      <c r="M28" s="149">
        <v>67</v>
      </c>
      <c r="N28" s="132" t="s">
        <v>166</v>
      </c>
      <c r="O28" s="139">
        <v>0</v>
      </c>
      <c r="P28" s="139">
        <v>0</v>
      </c>
      <c r="Q28" s="139">
        <v>0</v>
      </c>
    </row>
    <row r="29" spans="3:17" ht="17.25" x14ac:dyDescent="0.25">
      <c r="C29" s="131" t="s">
        <v>75</v>
      </c>
      <c r="F29" s="131" t="s">
        <v>76</v>
      </c>
      <c r="G29" s="137">
        <v>48019</v>
      </c>
      <c r="H29" s="137">
        <v>40452</v>
      </c>
      <c r="I29" s="138">
        <v>3.6499999999999998E-2</v>
      </c>
      <c r="M29" s="149">
        <v>68</v>
      </c>
      <c r="N29" s="132" t="s">
        <v>177</v>
      </c>
      <c r="O29" s="139">
        <v>0.01</v>
      </c>
      <c r="P29" s="139">
        <v>0.01</v>
      </c>
      <c r="Q29" s="139">
        <v>0.01</v>
      </c>
    </row>
    <row r="30" spans="3:17" x14ac:dyDescent="0.25">
      <c r="C30" s="131" t="s">
        <v>77</v>
      </c>
      <c r="F30" s="131" t="s">
        <v>78</v>
      </c>
      <c r="G30" s="137">
        <v>48390</v>
      </c>
      <c r="H30" s="137">
        <v>40920</v>
      </c>
      <c r="I30" s="138">
        <v>3.7749999999999999E-2</v>
      </c>
      <c r="M30" s="149">
        <v>69</v>
      </c>
      <c r="N30" s="132" t="s">
        <v>167</v>
      </c>
      <c r="O30" s="139">
        <v>0</v>
      </c>
      <c r="P30" s="139">
        <v>0</v>
      </c>
      <c r="Q30" s="139">
        <v>0</v>
      </c>
    </row>
    <row r="31" spans="3:17" x14ac:dyDescent="0.25">
      <c r="C31" s="131" t="s">
        <v>79</v>
      </c>
      <c r="F31" s="131" t="s">
        <v>80</v>
      </c>
      <c r="G31" s="137">
        <v>49843</v>
      </c>
      <c r="H31" s="137">
        <v>42324</v>
      </c>
      <c r="I31" s="138">
        <v>3.4000000000000002E-2</v>
      </c>
      <c r="M31" s="149">
        <v>70</v>
      </c>
      <c r="N31" s="132" t="s">
        <v>168</v>
      </c>
      <c r="O31" s="139">
        <v>0.15</v>
      </c>
      <c r="P31" s="139">
        <v>0.15</v>
      </c>
      <c r="Q31" s="139">
        <v>0.15</v>
      </c>
    </row>
    <row r="32" spans="3:17" x14ac:dyDescent="0.25">
      <c r="C32" s="131" t="s">
        <v>81</v>
      </c>
      <c r="F32" s="131" t="s">
        <v>82</v>
      </c>
      <c r="G32" s="137">
        <v>50386</v>
      </c>
      <c r="H32" s="137">
        <v>41247</v>
      </c>
      <c r="I32" s="138">
        <v>4.2599999999999999E-2</v>
      </c>
      <c r="M32" s="149">
        <v>80</v>
      </c>
      <c r="N32" s="132" t="s">
        <v>169</v>
      </c>
      <c r="O32" s="139">
        <v>0</v>
      </c>
      <c r="P32" s="139">
        <v>0</v>
      </c>
      <c r="Q32" s="139">
        <v>0</v>
      </c>
    </row>
    <row r="33" spans="3:17" x14ac:dyDescent="0.25">
      <c r="C33" s="131" t="s">
        <v>83</v>
      </c>
      <c r="F33" s="131" t="s">
        <v>84</v>
      </c>
      <c r="G33" s="137">
        <v>50477</v>
      </c>
      <c r="H33" s="137">
        <v>39542</v>
      </c>
      <c r="I33" s="138">
        <v>5.5E-2</v>
      </c>
      <c r="M33" s="131" t="s">
        <v>179</v>
      </c>
      <c r="N33" s="132" t="s">
        <v>182</v>
      </c>
      <c r="O33" s="139">
        <v>0</v>
      </c>
      <c r="P33" s="139">
        <v>0</v>
      </c>
      <c r="Q33" s="139">
        <v>0</v>
      </c>
    </row>
    <row r="34" spans="3:17" x14ac:dyDescent="0.25">
      <c r="C34" s="131" t="s">
        <v>205</v>
      </c>
      <c r="F34" s="131" t="s">
        <v>201</v>
      </c>
      <c r="G34" s="137">
        <v>50573</v>
      </c>
      <c r="H34" s="137">
        <v>43438</v>
      </c>
      <c r="I34" s="138">
        <v>3.3000000000000002E-2</v>
      </c>
      <c r="M34" s="131" t="s">
        <v>180</v>
      </c>
      <c r="N34" s="132" t="s">
        <v>181</v>
      </c>
      <c r="O34" s="139">
        <v>0.01</v>
      </c>
      <c r="P34" s="139">
        <v>0.01</v>
      </c>
      <c r="Q34" s="139">
        <v>0.01</v>
      </c>
    </row>
    <row r="35" spans="3:17" x14ac:dyDescent="0.25">
      <c r="C35" s="131" t="s">
        <v>85</v>
      </c>
      <c r="F35" s="131" t="s">
        <v>86</v>
      </c>
      <c r="G35" s="137">
        <v>50934</v>
      </c>
      <c r="H35" s="137">
        <v>39911</v>
      </c>
      <c r="I35" s="138">
        <v>0.05</v>
      </c>
      <c r="M35" s="131" t="s">
        <v>184</v>
      </c>
      <c r="N35" s="132" t="s">
        <v>185</v>
      </c>
      <c r="O35" s="139" t="s">
        <v>186</v>
      </c>
      <c r="P35" s="139" t="s">
        <v>186</v>
      </c>
      <c r="Q35" s="139" t="s">
        <v>186</v>
      </c>
    </row>
    <row r="36" spans="3:17" x14ac:dyDescent="0.25">
      <c r="C36" s="131" t="s">
        <v>87</v>
      </c>
      <c r="F36" s="131" t="s">
        <v>88</v>
      </c>
      <c r="G36" s="137">
        <v>51309</v>
      </c>
      <c r="H36" s="137">
        <v>40091</v>
      </c>
      <c r="I36" s="138">
        <v>0.05</v>
      </c>
    </row>
    <row r="37" spans="3:17" x14ac:dyDescent="0.25">
      <c r="C37" s="131" t="s">
        <v>89</v>
      </c>
      <c r="F37" s="131" t="s">
        <v>90</v>
      </c>
      <c r="G37" s="137">
        <v>51666</v>
      </c>
      <c r="H37" s="137">
        <v>40452</v>
      </c>
      <c r="I37" s="138">
        <v>3.7999999999999999E-2</v>
      </c>
      <c r="N37" s="132" t="s">
        <v>171</v>
      </c>
    </row>
    <row r="38" spans="3:17" x14ac:dyDescent="0.25">
      <c r="C38" s="131" t="s">
        <v>91</v>
      </c>
      <c r="F38" s="131" t="s">
        <v>92</v>
      </c>
      <c r="G38" s="137">
        <v>52777</v>
      </c>
      <c r="H38" s="137">
        <v>41604</v>
      </c>
      <c r="I38" s="138">
        <v>4.675E-2</v>
      </c>
      <c r="N38" s="132" t="s">
        <v>172</v>
      </c>
    </row>
    <row r="39" spans="3:17" x14ac:dyDescent="0.25">
      <c r="C39" s="131" t="s">
        <v>93</v>
      </c>
      <c r="F39" s="131" t="s">
        <v>94</v>
      </c>
      <c r="G39" s="137">
        <v>53495</v>
      </c>
      <c r="H39" s="137">
        <v>42557</v>
      </c>
      <c r="I39" s="138">
        <v>2.8750000000000001E-2</v>
      </c>
      <c r="N39" s="132" t="s">
        <v>173</v>
      </c>
    </row>
    <row r="40" spans="3:17" x14ac:dyDescent="0.25">
      <c r="C40" s="131" t="s">
        <v>95</v>
      </c>
      <c r="F40" s="131" t="s">
        <v>96</v>
      </c>
      <c r="G40" s="137">
        <v>58974</v>
      </c>
      <c r="H40" s="137">
        <v>40542</v>
      </c>
      <c r="I40" s="138">
        <v>4.8499999999999995E-2</v>
      </c>
    </row>
    <row r="41" spans="3:17" x14ac:dyDescent="0.25">
      <c r="C41" s="131" t="s">
        <v>97</v>
      </c>
      <c r="F41" s="131" t="s">
        <v>98</v>
      </c>
      <c r="G41" s="131">
        <v>60800</v>
      </c>
      <c r="H41" s="131">
        <v>42331</v>
      </c>
      <c r="I41" s="138">
        <v>0.04</v>
      </c>
    </row>
    <row r="42" spans="3:17" x14ac:dyDescent="0.25">
      <c r="C42" s="131" t="s">
        <v>206</v>
      </c>
      <c r="F42" s="131" t="s">
        <v>194</v>
      </c>
      <c r="G42" s="131">
        <v>61165</v>
      </c>
      <c r="H42" s="131">
        <v>43049</v>
      </c>
      <c r="I42" s="138">
        <v>3.6000000000000004E-2</v>
      </c>
    </row>
  </sheetData>
  <pageMargins left="0.75" right="0.75" top="1" bottom="1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F0"/>
  </sheetPr>
  <dimension ref="B12:AB166"/>
  <sheetViews>
    <sheetView showGridLines="0" topLeftCell="A13" zoomScale="85" zoomScaleNormal="85" workbookViewId="0">
      <selection activeCell="C28" sqref="C28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1.0025579133943863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SOURCE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ILB217A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44391</v>
      </c>
      <c r="D23" s="42"/>
      <c r="E23" s="58"/>
      <c r="F23" s="58"/>
      <c r="G23" s="58"/>
      <c r="K23" s="59">
        <v>0</v>
      </c>
      <c r="L23" s="60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1.2E-2</v>
      </c>
      <c r="D24" s="42"/>
      <c r="E24" s="64"/>
      <c r="F24" s="64"/>
      <c r="G24" s="64"/>
      <c r="K24" s="59">
        <f>+K23+1</f>
        <v>1</v>
      </c>
      <c r="L24" s="60">
        <f ca="1">+COUPNCD(C17,C23,C25)</f>
        <v>43660</v>
      </c>
      <c r="M24" s="65">
        <f ca="1">IF(L24="--","--",IF(AND($C$27="--",K24=1),(L24-$C$26)*$C$24/365,$C$24/$C$25))</f>
        <v>6.0000000000000001E-3</v>
      </c>
      <c r="N24" s="61" t="str">
        <f ca="1">+IF(L24=$C$23, 100%, "--")</f>
        <v>--</v>
      </c>
      <c r="O24" s="65">
        <f ca="1">IFERROR(IF(K24=1,(L24-$C$27)*(Q24/100%)*$C$24/365,(L24-L23)*(Q24/100%)*$C$24/365),"--")</f>
        <v>5.9506849315068494E-3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6.0000000000000001E-3</v>
      </c>
      <c r="T24" s="67">
        <f ca="1">IF(L24="--","--",1/(1+$C$31/$C$25)^($C$28*$C$25/365+K23))</f>
        <v>0.99941253763783666</v>
      </c>
      <c r="U24" s="61">
        <f ca="1">IFERROR(T24*S24,"--")</f>
        <v>5.9964752258270205E-3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60">
        <f ca="1">+IF(L24&lt;$C$23, EDATE(L24,12/$C$25), IF(L24=$C$23, "--", IF(L24="--", "--")))</f>
        <v>43844</v>
      </c>
      <c r="M25" s="65">
        <f t="shared" ref="M25:M88" ca="1" si="1">IF(L25="--","--",IF(AND($C$27="--",K25=1),(L25-$C$26)*$C$24/365,$C$24/$C$25))</f>
        <v>6.0000000000000001E-3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6.0493150684931508E-3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6.0000000000000001E-3</v>
      </c>
      <c r="T25" s="67">
        <f ca="1">IF(L25="--","--",1/(1+$C$31/$C$25)^($C$28*$C$25/365+K24))</f>
        <v>0.99273616357217687</v>
      </c>
      <c r="U25" s="61">
        <f t="shared" ref="U25:U88" ca="1" si="5">IFERROR(T25*S25,"--")</f>
        <v>5.9564169814330615E-3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40732</v>
      </c>
      <c r="D26" s="42"/>
      <c r="E26" s="69"/>
      <c r="F26" s="69"/>
      <c r="G26" s="69"/>
      <c r="K26" s="59">
        <f>+K25+1</f>
        <v>3</v>
      </c>
      <c r="L26" s="60">
        <f t="shared" ref="L26:L89" ca="1" si="6">+IF(L25&lt;$C$23, EDATE(L25,12/$C$25), IF(L25=$C$23, "--", IF(L25="--", "--")))</f>
        <v>44026</v>
      </c>
      <c r="M26" s="65">
        <f t="shared" ca="1" si="1"/>
        <v>6.0000000000000001E-3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5.9835616438356169E-3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6.0000000000000001E-3</v>
      </c>
      <c r="T26" s="67">
        <f t="shared" ref="T26:T89" ca="1" si="9">IF(L26="--","--",1/(1+$C$31/$C$25)^($C$28*$C$25/365+K25))</f>
        <v>0.98610438967810388</v>
      </c>
      <c r="U26" s="61">
        <f t="shared" ca="1" si="5"/>
        <v>5.9166263380686238E-3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43479</v>
      </c>
      <c r="E27" s="69"/>
      <c r="F27" s="69"/>
      <c r="G27" s="69"/>
      <c r="K27" s="59">
        <f>+K26+1</f>
        <v>4</v>
      </c>
      <c r="L27" s="60">
        <f t="shared" ca="1" si="6"/>
        <v>44210</v>
      </c>
      <c r="M27" s="65">
        <f t="shared" ca="1" si="1"/>
        <v>6.0000000000000001E-3</v>
      </c>
      <c r="N27" s="61" t="str">
        <f t="shared" ca="1" si="2"/>
        <v>--</v>
      </c>
      <c r="O27" s="65">
        <f t="shared" ca="1" si="7"/>
        <v>6.0493150684931508E-3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6.0000000000000001E-3</v>
      </c>
      <c r="T27" s="67">
        <f t="shared" ca="1" si="9"/>
        <v>0.97951691801315877</v>
      </c>
      <c r="U27" s="61">
        <f t="shared" ca="1" si="5"/>
        <v>5.8771015080789531E-3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16</v>
      </c>
      <c r="D28" s="54"/>
      <c r="E28" s="69"/>
      <c r="F28" s="69"/>
      <c r="G28" s="69"/>
      <c r="K28" s="59">
        <f t="shared" ref="K28:K91" si="10">+K27+1</f>
        <v>5</v>
      </c>
      <c r="L28" s="60">
        <f t="shared" ca="1" si="6"/>
        <v>44391</v>
      </c>
      <c r="M28" s="65">
        <f t="shared" ca="1" si="1"/>
        <v>6.0000000000000001E-3</v>
      </c>
      <c r="N28" s="61">
        <f t="shared" ca="1" si="2"/>
        <v>1</v>
      </c>
      <c r="O28" s="65">
        <f t="shared" ca="1" si="7"/>
        <v>5.9506849315068494E-3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1.006</v>
      </c>
      <c r="T28" s="67">
        <f t="shared" ca="1" si="9"/>
        <v>0.97297345262522728</v>
      </c>
      <c r="U28" s="61">
        <f t="shared" ca="1" si="5"/>
        <v>0.97881129334097861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165</v>
      </c>
      <c r="D29" s="54"/>
      <c r="E29" s="71"/>
      <c r="F29" s="71"/>
      <c r="G29" s="71"/>
      <c r="K29" s="59">
        <f t="shared" si="10"/>
        <v>6</v>
      </c>
      <c r="L29" s="60" t="str">
        <f t="shared" ca="1" si="6"/>
        <v>--</v>
      </c>
      <c r="M29" s="65" t="str">
        <f t="shared" ca="1" si="1"/>
        <v>--</v>
      </c>
      <c r="N29" s="61" t="str">
        <f t="shared" ca="1" si="2"/>
        <v>--</v>
      </c>
      <c r="O29" s="65" t="str">
        <f t="shared" ca="1" si="7"/>
        <v>--</v>
      </c>
      <c r="P29" s="61" t="str">
        <f t="shared" ca="1" si="0"/>
        <v>--</v>
      </c>
      <c r="Q29" s="61" t="e">
        <f t="shared" ca="1" si="3"/>
        <v>#VALUE!</v>
      </c>
      <c r="R29" s="61">
        <f t="shared" ca="1" si="8"/>
        <v>1</v>
      </c>
      <c r="S29" s="66" t="str">
        <f t="shared" ca="1" si="4"/>
        <v>--</v>
      </c>
      <c r="T29" s="67" t="str">
        <f t="shared" ca="1" si="9"/>
        <v>--</v>
      </c>
      <c r="U29" s="61" t="str">
        <f t="shared" ca="1" si="5"/>
        <v>--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5.4246600000000004E-3</v>
      </c>
      <c r="E30" s="73"/>
      <c r="F30" s="73"/>
      <c r="G30" s="73"/>
      <c r="K30" s="59">
        <f t="shared" si="10"/>
        <v>7</v>
      </c>
      <c r="L30" s="60" t="str">
        <f t="shared" ca="1" si="6"/>
        <v>--</v>
      </c>
      <c r="M30" s="65" t="str">
        <f t="shared" ca="1" si="1"/>
        <v>--</v>
      </c>
      <c r="N30" s="61" t="str">
        <f t="shared" ca="1" si="2"/>
        <v>--</v>
      </c>
      <c r="O30" s="65" t="str">
        <f t="shared" ca="1" si="7"/>
        <v>--</v>
      </c>
      <c r="P30" s="61" t="str">
        <f t="shared" ca="1" si="0"/>
        <v>--</v>
      </c>
      <c r="Q30" s="61" t="e">
        <f t="shared" ca="1" si="3"/>
        <v>#VALUE!</v>
      </c>
      <c r="R30" s="61">
        <f t="shared" ca="1" si="8"/>
        <v>1</v>
      </c>
      <c r="S30" s="66" t="str">
        <f t="shared" ca="1" si="4"/>
        <v>--</v>
      </c>
      <c r="T30" s="67" t="str">
        <f t="shared" ca="1" si="9"/>
        <v>--</v>
      </c>
      <c r="U30" s="61" t="str">
        <f t="shared" ca="1" si="5"/>
        <v>--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>
        <f ca="1">IF(C21="SOURCE", HLOOKUP(C22, Source_Bonds, 7, FALSE), IF(C21="DESTINATION", HLOOKUP(C22,Desti_Bonds,6,FALSE),  C21) )</f>
        <v>1.3450449999999999E-2</v>
      </c>
      <c r="D31" s="42" t="s">
        <v>195</v>
      </c>
      <c r="E31" s="73"/>
      <c r="G31" s="69"/>
      <c r="K31" s="59">
        <f t="shared" si="10"/>
        <v>8</v>
      </c>
      <c r="L31" s="60" t="str">
        <f t="shared" ca="1" si="6"/>
        <v>--</v>
      </c>
      <c r="M31" s="65" t="str">
        <f t="shared" ca="1" si="1"/>
        <v>--</v>
      </c>
      <c r="N31" s="61" t="str">
        <f t="shared" ca="1" si="2"/>
        <v>--</v>
      </c>
      <c r="O31" s="65" t="str">
        <f t="shared" ca="1" si="7"/>
        <v>--</v>
      </c>
      <c r="P31" s="61" t="str">
        <f t="shared" ca="1" si="0"/>
        <v>--</v>
      </c>
      <c r="Q31" s="61" t="e">
        <f t="shared" ca="1" si="3"/>
        <v>#VALUE!</v>
      </c>
      <c r="R31" s="61">
        <f t="shared" ca="1" si="8"/>
        <v>1</v>
      </c>
      <c r="S31" s="66" t="str">
        <f t="shared" ca="1" si="4"/>
        <v>--</v>
      </c>
      <c r="T31" s="67" t="str">
        <f t="shared" ca="1" si="9"/>
        <v>--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60" t="str">
        <f t="shared" ca="1" si="6"/>
        <v>--</v>
      </c>
      <c r="M32" s="65" t="str">
        <f t="shared" ca="1" si="1"/>
        <v>--</v>
      </c>
      <c r="N32" s="61" t="str">
        <f t="shared" ca="1" si="2"/>
        <v>--</v>
      </c>
      <c r="O32" s="65" t="str">
        <f t="shared" ca="1" si="7"/>
        <v>--</v>
      </c>
      <c r="P32" s="61" t="str">
        <f t="shared" ca="1" si="0"/>
        <v>--</v>
      </c>
      <c r="Q32" s="61" t="e">
        <f t="shared" ca="1" si="3"/>
        <v>#VALUE!</v>
      </c>
      <c r="R32" s="61">
        <f t="shared" ca="1" si="8"/>
        <v>1</v>
      </c>
      <c r="S32" s="66" t="str">
        <f t="shared" ca="1" si="4"/>
        <v>--</v>
      </c>
      <c r="T32" s="67" t="str">
        <f t="shared" ca="1" si="9"/>
        <v>--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0.99713324999999997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60" t="str">
        <f t="shared" ca="1" si="6"/>
        <v>--</v>
      </c>
      <c r="M33" s="65" t="str">
        <f t="shared" ca="1" si="1"/>
        <v>--</v>
      </c>
      <c r="N33" s="61" t="str">
        <f t="shared" ca="1" si="2"/>
        <v>--</v>
      </c>
      <c r="O33" s="65" t="str">
        <f t="shared" ca="1" si="7"/>
        <v>--</v>
      </c>
      <c r="P33" s="61" t="str">
        <f t="shared" ca="1" si="0"/>
        <v>--</v>
      </c>
      <c r="Q33" s="61" t="e">
        <f t="shared" ca="1" si="3"/>
        <v>#VALUE!</v>
      </c>
      <c r="R33" s="61">
        <f t="shared" ca="1" si="8"/>
        <v>1</v>
      </c>
      <c r="S33" s="66" t="str">
        <f t="shared" ca="1" si="4"/>
        <v>--</v>
      </c>
      <c r="T33" s="67" t="str">
        <f t="shared" ca="1" si="9"/>
        <v>--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1.0025579099999999</v>
      </c>
      <c r="D34" s="54"/>
      <c r="E34" s="42"/>
      <c r="F34" s="73"/>
      <c r="G34" s="77"/>
      <c r="K34" s="59">
        <f t="shared" si="10"/>
        <v>11</v>
      </c>
      <c r="L34" s="60" t="str">
        <f t="shared" ca="1" si="6"/>
        <v>--</v>
      </c>
      <c r="M34" s="65" t="str">
        <f t="shared" ca="1" si="1"/>
        <v>--</v>
      </c>
      <c r="N34" s="61" t="str">
        <f t="shared" ca="1" si="2"/>
        <v>--</v>
      </c>
      <c r="O34" s="65" t="str">
        <f t="shared" ca="1" si="7"/>
        <v>--</v>
      </c>
      <c r="P34" s="61" t="str">
        <f t="shared" ca="1" si="0"/>
        <v>--</v>
      </c>
      <c r="Q34" s="61" t="e">
        <f t="shared" ca="1" si="3"/>
        <v>#VALUE!</v>
      </c>
      <c r="R34" s="61">
        <f t="shared" ca="1" si="8"/>
        <v>1</v>
      </c>
      <c r="S34" s="66" t="str">
        <f t="shared" ca="1" si="4"/>
        <v>--</v>
      </c>
      <c r="T34" s="67" t="str">
        <f t="shared" ca="1" si="9"/>
        <v>--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60" t="str">
        <f t="shared" ca="1" si="6"/>
        <v>--</v>
      </c>
      <c r="M35" s="65" t="str">
        <f t="shared" ca="1" si="1"/>
        <v>--</v>
      </c>
      <c r="N35" s="61" t="str">
        <f t="shared" ca="1" si="2"/>
        <v>--</v>
      </c>
      <c r="O35" s="65" t="str">
        <f t="shared" ca="1" si="7"/>
        <v>--</v>
      </c>
      <c r="P35" s="61" t="str">
        <f t="shared" ca="1" si="0"/>
        <v>--</v>
      </c>
      <c r="Q35" s="61" t="e">
        <f t="shared" ca="1" si="3"/>
        <v>#VALUE!</v>
      </c>
      <c r="R35" s="61">
        <f t="shared" ca="1" si="8"/>
        <v>1</v>
      </c>
      <c r="S35" s="66" t="str">
        <f t="shared" ca="1" si="4"/>
        <v>--</v>
      </c>
      <c r="T35" s="67" t="str">
        <f t="shared" ca="1" si="9"/>
        <v>--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60" t="str">
        <f t="shared" ca="1" si="6"/>
        <v>--</v>
      </c>
      <c r="M36" s="65" t="str">
        <f t="shared" ca="1" si="1"/>
        <v>--</v>
      </c>
      <c r="N36" s="61" t="str">
        <f t="shared" ca="1" si="2"/>
        <v>--</v>
      </c>
      <c r="O36" s="65" t="str">
        <f t="shared" ca="1" si="7"/>
        <v>--</v>
      </c>
      <c r="P36" s="61" t="str">
        <f t="shared" ca="1" si="0"/>
        <v>--</v>
      </c>
      <c r="Q36" s="61" t="e">
        <f t="shared" ca="1" si="3"/>
        <v>#VALUE!</v>
      </c>
      <c r="R36" s="61">
        <f t="shared" ca="1" si="8"/>
        <v>1</v>
      </c>
      <c r="S36" s="66" t="str">
        <f t="shared" ca="1" si="4"/>
        <v>--</v>
      </c>
      <c r="T36" s="67" t="str">
        <f t="shared" ca="1" si="9"/>
        <v>--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60" t="str">
        <f t="shared" ca="1" si="6"/>
        <v>--</v>
      </c>
      <c r="M37" s="65" t="str">
        <f t="shared" ca="1" si="1"/>
        <v>--</v>
      </c>
      <c r="N37" s="61" t="str">
        <f t="shared" ca="1" si="2"/>
        <v>--</v>
      </c>
      <c r="O37" s="65" t="str">
        <f t="shared" ca="1" si="7"/>
        <v>--</v>
      </c>
      <c r="P37" s="61" t="str">
        <f t="shared" ca="1" si="0"/>
        <v>--</v>
      </c>
      <c r="Q37" s="61" t="e">
        <f t="shared" ca="1" si="3"/>
        <v>#VALUE!</v>
      </c>
      <c r="R37" s="61">
        <f t="shared" ca="1" si="8"/>
        <v>1</v>
      </c>
      <c r="S37" s="66" t="str">
        <f t="shared" ca="1" si="4"/>
        <v>--</v>
      </c>
      <c r="T37" s="67" t="str">
        <f t="shared" ca="1" si="9"/>
        <v>--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60" t="str">
        <f t="shared" ca="1" si="6"/>
        <v>--</v>
      </c>
      <c r="M38" s="65" t="str">
        <f t="shared" ca="1" si="1"/>
        <v>--</v>
      </c>
      <c r="N38" s="61" t="str">
        <f t="shared" ca="1" si="2"/>
        <v>--</v>
      </c>
      <c r="O38" s="65" t="str">
        <f t="shared" ca="1" si="7"/>
        <v>--</v>
      </c>
      <c r="P38" s="61" t="str">
        <f t="shared" ca="1" si="0"/>
        <v>--</v>
      </c>
      <c r="Q38" s="61" t="e">
        <f t="shared" ca="1" si="3"/>
        <v>#VALUE!</v>
      </c>
      <c r="R38" s="61">
        <f t="shared" ca="1" si="8"/>
        <v>1</v>
      </c>
      <c r="S38" s="66" t="str">
        <f t="shared" ca="1" si="4"/>
        <v>--</v>
      </c>
      <c r="T38" s="67" t="str">
        <f t="shared" ca="1" si="9"/>
        <v>--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60" t="str">
        <f t="shared" ca="1" si="6"/>
        <v>--</v>
      </c>
      <c r="M39" s="65" t="str">
        <f t="shared" ca="1" si="1"/>
        <v>--</v>
      </c>
      <c r="N39" s="61" t="str">
        <f t="shared" ca="1" si="2"/>
        <v>--</v>
      </c>
      <c r="O39" s="65" t="str">
        <f t="shared" ca="1" si="7"/>
        <v>--</v>
      </c>
      <c r="P39" s="61" t="str">
        <f t="shared" ca="1" si="0"/>
        <v>--</v>
      </c>
      <c r="Q39" s="61" t="e">
        <f t="shared" ca="1" si="3"/>
        <v>#VALUE!</v>
      </c>
      <c r="R39" s="61">
        <f t="shared" ca="1" si="8"/>
        <v>1</v>
      </c>
      <c r="S39" s="66" t="str">
        <f t="shared" ca="1" si="4"/>
        <v>--</v>
      </c>
      <c r="T39" s="67" t="str">
        <f t="shared" ca="1" si="9"/>
        <v>--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60" t="str">
        <f t="shared" ca="1" si="6"/>
        <v>--</v>
      </c>
      <c r="M40" s="65" t="str">
        <f t="shared" ca="1" si="1"/>
        <v>--</v>
      </c>
      <c r="N40" s="61" t="str">
        <f t="shared" ca="1" si="2"/>
        <v>--</v>
      </c>
      <c r="O40" s="65" t="str">
        <f t="shared" ca="1" si="7"/>
        <v>--</v>
      </c>
      <c r="P40" s="61" t="str">
        <f t="shared" ca="1" si="0"/>
        <v>--</v>
      </c>
      <c r="Q40" s="61" t="e">
        <f t="shared" ca="1" si="3"/>
        <v>#VALUE!</v>
      </c>
      <c r="R40" s="61">
        <f t="shared" ca="1" si="8"/>
        <v>1</v>
      </c>
      <c r="S40" s="66" t="str">
        <f t="shared" ca="1" si="4"/>
        <v>--</v>
      </c>
      <c r="T40" s="67" t="str">
        <f t="shared" ca="1" si="9"/>
        <v>--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60" t="str">
        <f t="shared" ca="1" si="6"/>
        <v>--</v>
      </c>
      <c r="M41" s="65" t="str">
        <f t="shared" ca="1" si="1"/>
        <v>--</v>
      </c>
      <c r="N41" s="61" t="str">
        <f t="shared" ca="1" si="2"/>
        <v>--</v>
      </c>
      <c r="O41" s="65" t="str">
        <f t="shared" ca="1" si="7"/>
        <v>--</v>
      </c>
      <c r="P41" s="61" t="str">
        <f t="shared" ca="1" si="0"/>
        <v>--</v>
      </c>
      <c r="Q41" s="61" t="e">
        <f t="shared" ca="1" si="3"/>
        <v>#VALUE!</v>
      </c>
      <c r="R41" s="61">
        <f t="shared" ca="1" si="8"/>
        <v>1</v>
      </c>
      <c r="S41" s="66" t="str">
        <f t="shared" ca="1" si="4"/>
        <v>--</v>
      </c>
      <c r="T41" s="67" t="str">
        <f t="shared" ca="1" si="9"/>
        <v>--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60" t="str">
        <f t="shared" ca="1" si="6"/>
        <v>--</v>
      </c>
      <c r="M42" s="65" t="str">
        <f t="shared" ca="1" si="1"/>
        <v>--</v>
      </c>
      <c r="N42" s="61" t="str">
        <f t="shared" ca="1" si="2"/>
        <v>--</v>
      </c>
      <c r="O42" s="65" t="str">
        <f t="shared" ca="1" si="7"/>
        <v>--</v>
      </c>
      <c r="P42" s="61" t="str">
        <f t="shared" ca="1" si="0"/>
        <v>--</v>
      </c>
      <c r="Q42" s="61" t="e">
        <f t="shared" ca="1" si="3"/>
        <v>#VALUE!</v>
      </c>
      <c r="R42" s="61">
        <f t="shared" ca="1" si="8"/>
        <v>1</v>
      </c>
      <c r="S42" s="66" t="str">
        <f t="shared" ca="1" si="4"/>
        <v>--</v>
      </c>
      <c r="T42" s="67" t="str">
        <f t="shared" ca="1" si="9"/>
        <v>--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60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60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60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60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60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60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60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60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60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60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60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60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60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60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60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60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60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60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60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60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60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60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60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60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60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60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60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60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60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60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60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60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60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60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60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60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60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60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60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60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60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60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60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60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60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60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60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60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60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60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60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60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60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60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60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60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60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60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60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60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60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60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60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60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60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60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60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60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60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60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60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60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60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60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60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60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60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60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60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60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60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60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60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60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60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60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60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60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60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60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60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60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60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0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NOT FOUND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LB198A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43690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5.5E-2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43690</v>
      </c>
      <c r="M24" s="65">
        <f ca="1">IF(L24="--","--",IF(AND($C$27="--",K24=1),(L24-$C$26)*$C$24/365,$C$24/$C$25))</f>
        <v>2.75E-2</v>
      </c>
      <c r="N24" s="61">
        <f ca="1">+IF(L24=$C$23, 100%, "--")</f>
        <v>1</v>
      </c>
      <c r="O24" s="65">
        <f ca="1">IFERROR(IF(K24=1,(L24-$C$27)*(Q24/100%)*$C$24/365,(L24-L23)*(Q24/100%)*$C$24/365),"--")</f>
        <v>2.7273972602739727E-2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1.0275000000000001</v>
      </c>
      <c r="T24" s="67" t="e">
        <f ca="1">IF(L24="--","--",1/(1+$C$31/$C$25)^($C$28*$C$25/365+K23))</f>
        <v>#VALUE!</v>
      </c>
      <c r="U24" s="61" t="str">
        <f ca="1">IFERROR(T24*S24,"--")</f>
        <v>--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 t="str">
        <f ca="1">+IF(L24&lt;$C$23, EDATE(L24,12/$C$25), IF(L24=$C$23, "--", IF(L24="--", "--")))</f>
        <v>--</v>
      </c>
      <c r="M25" s="65" t="str">
        <f t="shared" ref="M25:M88" ca="1" si="1">IF(L25="--","--",IF(AND($C$27="--",K25=1),(L25-$C$26)*$C$24/365,$C$24/$C$25))</f>
        <v>--</v>
      </c>
      <c r="N25" s="61" t="str">
        <f t="shared" ref="N25:N88" ca="1" si="2">+IF(L25=$C$23, 100%, "--")</f>
        <v>--</v>
      </c>
      <c r="O25" s="65" t="str">
        <f ca="1">IFERROR(IF(K25=1,(L25-$C$27)*(Q25/100%)*$C$24/365,(L25-L24)*(Q25/100%)*$C$24/365),"--")</f>
        <v>--</v>
      </c>
      <c r="P25" s="61" t="str">
        <f t="shared" ca="1" si="0"/>
        <v>--</v>
      </c>
      <c r="Q25" s="61" t="e">
        <f t="shared" ref="Q25:Q66" ca="1" si="3">R25+P25</f>
        <v>#VALUE!</v>
      </c>
      <c r="R25" s="61">
        <f ca="1">IF(P25="--",R24-0,R24-P25)</f>
        <v>1</v>
      </c>
      <c r="S25" s="66" t="str">
        <f t="shared" ref="S25:S88" ca="1" si="4">IF(L25="--","--",ROUND(IF($C$22="LBA37DA",SUM(O25:P25),SUM(M25:N25)),9))</f>
        <v>--</v>
      </c>
      <c r="T25" s="67" t="str">
        <f ca="1">IF(L25="--","--",1/(1+$C$31/$C$25)^($C$28*$C$25/365+K24))</f>
        <v>--</v>
      </c>
      <c r="U25" s="61" t="str">
        <f t="shared" ref="U25:U88" ca="1" si="5">IFERROR(T25*S25,"--")</f>
        <v>--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38205</v>
      </c>
      <c r="D26" s="42"/>
      <c r="E26" s="69"/>
      <c r="F26" s="69"/>
      <c r="G26" s="69"/>
      <c r="K26" s="59">
        <f>+K25+1</f>
        <v>3</v>
      </c>
      <c r="L26" s="101" t="str">
        <f t="shared" ref="L26:L89" ca="1" si="6">+IF(L25&lt;$C$23, EDATE(L25,12/$C$25), IF(L25=$C$23, "--", IF(L25="--", "--")))</f>
        <v>--</v>
      </c>
      <c r="M26" s="65" t="str">
        <f t="shared" ca="1" si="1"/>
        <v>--</v>
      </c>
      <c r="N26" s="61" t="str">
        <f t="shared" ca="1" si="2"/>
        <v>--</v>
      </c>
      <c r="O26" s="65" t="str">
        <f t="shared" ref="O26:O89" ca="1" si="7">IFERROR(IF(K26=1,(L26-$C$27)*(Q26/100%)*$C$24/365,(L26-L25)*(Q26/100%)*$C$24/365),"--")</f>
        <v>--</v>
      </c>
      <c r="P26" s="61" t="str">
        <f t="shared" ca="1" si="0"/>
        <v>--</v>
      </c>
      <c r="Q26" s="61" t="e">
        <f t="shared" ca="1" si="3"/>
        <v>#VALUE!</v>
      </c>
      <c r="R26" s="61">
        <f t="shared" ref="R26:R66" ca="1" si="8">IF(P26="--",R25-0,R25-P26)</f>
        <v>1</v>
      </c>
      <c r="S26" s="66" t="str">
        <f t="shared" ca="1" si="4"/>
        <v>--</v>
      </c>
      <c r="T26" s="67" t="str">
        <f t="shared" ref="T26:T89" ca="1" si="9">IF(L26="--","--",1/(1+$C$31/$C$25)^($C$28*$C$25/365+K25))</f>
        <v>--</v>
      </c>
      <c r="U26" s="61" t="str">
        <f t="shared" ca="1" si="5"/>
        <v>--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43509</v>
      </c>
      <c r="E27" s="69"/>
      <c r="F27" s="69"/>
      <c r="G27" s="69"/>
      <c r="K27" s="59">
        <f>+K26+1</f>
        <v>4</v>
      </c>
      <c r="L27" s="101" t="str">
        <f t="shared" ca="1" si="6"/>
        <v>--</v>
      </c>
      <c r="M27" s="65" t="str">
        <f t="shared" ca="1" si="1"/>
        <v>--</v>
      </c>
      <c r="N27" s="61" t="str">
        <f t="shared" ca="1" si="2"/>
        <v>--</v>
      </c>
      <c r="O27" s="65" t="str">
        <f t="shared" ca="1" si="7"/>
        <v>--</v>
      </c>
      <c r="P27" s="61" t="str">
        <f t="shared" ca="1" si="0"/>
        <v>--</v>
      </c>
      <c r="Q27" s="61" t="e">
        <f t="shared" ca="1" si="3"/>
        <v>#VALUE!</v>
      </c>
      <c r="R27" s="61">
        <f t="shared" ca="1" si="8"/>
        <v>1</v>
      </c>
      <c r="S27" s="66" t="str">
        <f t="shared" ca="1" si="4"/>
        <v>--</v>
      </c>
      <c r="T27" s="67" t="str">
        <f t="shared" ca="1" si="9"/>
        <v>--</v>
      </c>
      <c r="U27" s="61" t="str">
        <f t="shared" ca="1" si="5"/>
        <v>--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46</v>
      </c>
      <c r="D28" s="54"/>
      <c r="E28" s="69"/>
      <c r="F28" s="69"/>
      <c r="G28" s="69"/>
      <c r="K28" s="59">
        <f t="shared" ref="K28:K91" si="10">+K27+1</f>
        <v>5</v>
      </c>
      <c r="L28" s="101" t="str">
        <f t="shared" ca="1" si="6"/>
        <v>--</v>
      </c>
      <c r="M28" s="65" t="str">
        <f t="shared" ca="1" si="1"/>
        <v>--</v>
      </c>
      <c r="N28" s="61" t="str">
        <f t="shared" ca="1" si="2"/>
        <v>--</v>
      </c>
      <c r="O28" s="65" t="str">
        <f t="shared" ca="1" si="7"/>
        <v>--</v>
      </c>
      <c r="P28" s="61" t="str">
        <f t="shared" ca="1" si="0"/>
        <v>--</v>
      </c>
      <c r="Q28" s="61" t="e">
        <f t="shared" ca="1" si="3"/>
        <v>#VALUE!</v>
      </c>
      <c r="R28" s="61">
        <f t="shared" ca="1" si="8"/>
        <v>1</v>
      </c>
      <c r="S28" s="66" t="str">
        <f t="shared" ca="1" si="4"/>
        <v>--</v>
      </c>
      <c r="T28" s="67" t="str">
        <f t="shared" ca="1" si="9"/>
        <v>--</v>
      </c>
      <c r="U28" s="61" t="str">
        <f t="shared" ca="1" si="5"/>
        <v>--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135</v>
      </c>
      <c r="D29" s="54"/>
      <c r="E29" s="71"/>
      <c r="F29" s="71"/>
      <c r="G29" s="71"/>
      <c r="K29" s="59">
        <f t="shared" si="10"/>
        <v>6</v>
      </c>
      <c r="L29" s="101" t="str">
        <f t="shared" ca="1" si="6"/>
        <v>--</v>
      </c>
      <c r="M29" s="65" t="str">
        <f t="shared" ca="1" si="1"/>
        <v>--</v>
      </c>
      <c r="N29" s="61" t="str">
        <f t="shared" ca="1" si="2"/>
        <v>--</v>
      </c>
      <c r="O29" s="65" t="str">
        <f t="shared" ca="1" si="7"/>
        <v>--</v>
      </c>
      <c r="P29" s="61" t="str">
        <f t="shared" ca="1" si="0"/>
        <v>--</v>
      </c>
      <c r="Q29" s="61" t="e">
        <f t="shared" ca="1" si="3"/>
        <v>#VALUE!</v>
      </c>
      <c r="R29" s="61">
        <f t="shared" ca="1" si="8"/>
        <v>1</v>
      </c>
      <c r="S29" s="66" t="str">
        <f t="shared" ca="1" si="4"/>
        <v>--</v>
      </c>
      <c r="T29" s="67" t="str">
        <f t="shared" ca="1" si="9"/>
        <v>--</v>
      </c>
      <c r="U29" s="61" t="str">
        <f t="shared" ca="1" si="5"/>
        <v>--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2.0342470000000001E-2</v>
      </c>
      <c r="E30" s="73"/>
      <c r="F30" s="73"/>
      <c r="G30" s="73"/>
      <c r="K30" s="59">
        <f t="shared" si="10"/>
        <v>7</v>
      </c>
      <c r="L30" s="101" t="str">
        <f t="shared" ca="1" si="6"/>
        <v>--</v>
      </c>
      <c r="M30" s="65" t="str">
        <f t="shared" ca="1" si="1"/>
        <v>--</v>
      </c>
      <c r="N30" s="61" t="str">
        <f t="shared" ca="1" si="2"/>
        <v>--</v>
      </c>
      <c r="O30" s="65" t="str">
        <f t="shared" ca="1" si="7"/>
        <v>--</v>
      </c>
      <c r="P30" s="61" t="str">
        <f t="shared" ca="1" si="0"/>
        <v>--</v>
      </c>
      <c r="Q30" s="61" t="e">
        <f t="shared" ca="1" si="3"/>
        <v>#VALUE!</v>
      </c>
      <c r="R30" s="61">
        <f t="shared" ca="1" si="8"/>
        <v>1</v>
      </c>
      <c r="S30" s="66" t="str">
        <f t="shared" ca="1" si="4"/>
        <v>--</v>
      </c>
      <c r="T30" s="67" t="str">
        <f t="shared" ca="1" si="9"/>
        <v>--</v>
      </c>
      <c r="U30" s="61" t="str">
        <f t="shared" ca="1" si="5"/>
        <v>--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 t="str">
        <f ca="1">IF(C21="SOURCE", HLOOKUP(C22, Source_Bonds, 7, FALSE), IF(C21="DESTINATION", HLOOKUP(C22,Desti_Bonds,6,FALSE),  C21) )</f>
        <v>NOT FOUND</v>
      </c>
      <c r="D31" s="42" t="s">
        <v>195</v>
      </c>
      <c r="E31" s="73"/>
      <c r="G31" s="69"/>
      <c r="K31" s="59">
        <f t="shared" si="10"/>
        <v>8</v>
      </c>
      <c r="L31" s="101" t="str">
        <f t="shared" ca="1" si="6"/>
        <v>--</v>
      </c>
      <c r="M31" s="65" t="str">
        <f t="shared" ca="1" si="1"/>
        <v>--</v>
      </c>
      <c r="N31" s="61" t="str">
        <f t="shared" ca="1" si="2"/>
        <v>--</v>
      </c>
      <c r="O31" s="65" t="str">
        <f t="shared" ca="1" si="7"/>
        <v>--</v>
      </c>
      <c r="P31" s="61" t="str">
        <f t="shared" ca="1" si="0"/>
        <v>--</v>
      </c>
      <c r="Q31" s="61" t="e">
        <f t="shared" ca="1" si="3"/>
        <v>#VALUE!</v>
      </c>
      <c r="R31" s="61">
        <f t="shared" ca="1" si="8"/>
        <v>1</v>
      </c>
      <c r="S31" s="66" t="str">
        <f t="shared" ca="1" si="4"/>
        <v>--</v>
      </c>
      <c r="T31" s="67" t="str">
        <f t="shared" ca="1" si="9"/>
        <v>--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 t="str">
        <f t="shared" ca="1" si="6"/>
        <v>--</v>
      </c>
      <c r="M32" s="65" t="str">
        <f t="shared" ca="1" si="1"/>
        <v>--</v>
      </c>
      <c r="N32" s="61" t="str">
        <f t="shared" ca="1" si="2"/>
        <v>--</v>
      </c>
      <c r="O32" s="65" t="str">
        <f t="shared" ca="1" si="7"/>
        <v>--</v>
      </c>
      <c r="P32" s="61" t="str">
        <f t="shared" ca="1" si="0"/>
        <v>--</v>
      </c>
      <c r="Q32" s="61" t="e">
        <f t="shared" ca="1" si="3"/>
        <v>#VALUE!</v>
      </c>
      <c r="R32" s="61">
        <f t="shared" ca="1" si="8"/>
        <v>1</v>
      </c>
      <c r="S32" s="66" t="str">
        <f t="shared" ca="1" si="4"/>
        <v>--</v>
      </c>
      <c r="T32" s="67" t="str">
        <f t="shared" ca="1" si="9"/>
        <v>--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-2.0342470000000001E-2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 t="str">
        <f t="shared" ca="1" si="6"/>
        <v>--</v>
      </c>
      <c r="M33" s="65" t="str">
        <f t="shared" ca="1" si="1"/>
        <v>--</v>
      </c>
      <c r="N33" s="61" t="str">
        <f t="shared" ca="1" si="2"/>
        <v>--</v>
      </c>
      <c r="O33" s="65" t="str">
        <f t="shared" ca="1" si="7"/>
        <v>--</v>
      </c>
      <c r="P33" s="61" t="str">
        <f t="shared" ca="1" si="0"/>
        <v>--</v>
      </c>
      <c r="Q33" s="61" t="e">
        <f t="shared" ca="1" si="3"/>
        <v>#VALUE!</v>
      </c>
      <c r="R33" s="61">
        <f t="shared" ca="1" si="8"/>
        <v>1</v>
      </c>
      <c r="S33" s="66" t="str">
        <f t="shared" ca="1" si="4"/>
        <v>--</v>
      </c>
      <c r="T33" s="67" t="str">
        <f t="shared" ca="1" si="9"/>
        <v>--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0</v>
      </c>
      <c r="D34" s="54"/>
      <c r="E34" s="42"/>
      <c r="F34" s="73"/>
      <c r="G34" s="77"/>
      <c r="K34" s="59">
        <f t="shared" si="10"/>
        <v>11</v>
      </c>
      <c r="L34" s="101" t="str">
        <f t="shared" ca="1" si="6"/>
        <v>--</v>
      </c>
      <c r="M34" s="65" t="str">
        <f t="shared" ca="1" si="1"/>
        <v>--</v>
      </c>
      <c r="N34" s="61" t="str">
        <f t="shared" ca="1" si="2"/>
        <v>--</v>
      </c>
      <c r="O34" s="65" t="str">
        <f t="shared" ca="1" si="7"/>
        <v>--</v>
      </c>
      <c r="P34" s="61" t="str">
        <f t="shared" ca="1" si="0"/>
        <v>--</v>
      </c>
      <c r="Q34" s="61" t="e">
        <f t="shared" ca="1" si="3"/>
        <v>#VALUE!</v>
      </c>
      <c r="R34" s="61">
        <f t="shared" ca="1" si="8"/>
        <v>1</v>
      </c>
      <c r="S34" s="66" t="str">
        <f t="shared" ca="1" si="4"/>
        <v>--</v>
      </c>
      <c r="T34" s="67" t="str">
        <f t="shared" ca="1" si="9"/>
        <v>--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 t="str">
        <f t="shared" ca="1" si="6"/>
        <v>--</v>
      </c>
      <c r="M35" s="65" t="str">
        <f t="shared" ca="1" si="1"/>
        <v>--</v>
      </c>
      <c r="N35" s="61" t="str">
        <f t="shared" ca="1" si="2"/>
        <v>--</v>
      </c>
      <c r="O35" s="65" t="str">
        <f t="shared" ca="1" si="7"/>
        <v>--</v>
      </c>
      <c r="P35" s="61" t="str">
        <f t="shared" ca="1" si="0"/>
        <v>--</v>
      </c>
      <c r="Q35" s="61" t="e">
        <f t="shared" ca="1" si="3"/>
        <v>#VALUE!</v>
      </c>
      <c r="R35" s="61">
        <f t="shared" ca="1" si="8"/>
        <v>1</v>
      </c>
      <c r="S35" s="66" t="str">
        <f t="shared" ca="1" si="4"/>
        <v>--</v>
      </c>
      <c r="T35" s="67" t="str">
        <f t="shared" ca="1" si="9"/>
        <v>--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 t="str">
        <f t="shared" ca="1" si="6"/>
        <v>--</v>
      </c>
      <c r="M36" s="65" t="str">
        <f t="shared" ca="1" si="1"/>
        <v>--</v>
      </c>
      <c r="N36" s="61" t="str">
        <f t="shared" ca="1" si="2"/>
        <v>--</v>
      </c>
      <c r="O36" s="65" t="str">
        <f t="shared" ca="1" si="7"/>
        <v>--</v>
      </c>
      <c r="P36" s="61" t="str">
        <f t="shared" ca="1" si="0"/>
        <v>--</v>
      </c>
      <c r="Q36" s="61" t="e">
        <f t="shared" ca="1" si="3"/>
        <v>#VALUE!</v>
      </c>
      <c r="R36" s="61">
        <f t="shared" ca="1" si="8"/>
        <v>1</v>
      </c>
      <c r="S36" s="66" t="str">
        <f t="shared" ca="1" si="4"/>
        <v>--</v>
      </c>
      <c r="T36" s="67" t="str">
        <f t="shared" ca="1" si="9"/>
        <v>--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 t="str">
        <f t="shared" ca="1" si="6"/>
        <v>--</v>
      </c>
      <c r="M37" s="65" t="str">
        <f t="shared" ca="1" si="1"/>
        <v>--</v>
      </c>
      <c r="N37" s="61" t="str">
        <f t="shared" ca="1" si="2"/>
        <v>--</v>
      </c>
      <c r="O37" s="65" t="str">
        <f t="shared" ca="1" si="7"/>
        <v>--</v>
      </c>
      <c r="P37" s="61" t="str">
        <f t="shared" ca="1" si="0"/>
        <v>--</v>
      </c>
      <c r="Q37" s="61" t="e">
        <f t="shared" ca="1" si="3"/>
        <v>#VALUE!</v>
      </c>
      <c r="R37" s="61">
        <f t="shared" ca="1" si="8"/>
        <v>1</v>
      </c>
      <c r="S37" s="66" t="str">
        <f t="shared" ca="1" si="4"/>
        <v>--</v>
      </c>
      <c r="T37" s="67" t="str">
        <f t="shared" ca="1" si="9"/>
        <v>--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 t="str">
        <f t="shared" ca="1" si="6"/>
        <v>--</v>
      </c>
      <c r="M38" s="65" t="str">
        <f t="shared" ca="1" si="1"/>
        <v>--</v>
      </c>
      <c r="N38" s="61" t="str">
        <f t="shared" ca="1" si="2"/>
        <v>--</v>
      </c>
      <c r="O38" s="65" t="str">
        <f t="shared" ca="1" si="7"/>
        <v>--</v>
      </c>
      <c r="P38" s="61" t="str">
        <f t="shared" ca="1" si="0"/>
        <v>--</v>
      </c>
      <c r="Q38" s="61" t="e">
        <f t="shared" ca="1" si="3"/>
        <v>#VALUE!</v>
      </c>
      <c r="R38" s="61">
        <f t="shared" ca="1" si="8"/>
        <v>1</v>
      </c>
      <c r="S38" s="66" t="str">
        <f t="shared" ca="1" si="4"/>
        <v>--</v>
      </c>
      <c r="T38" s="67" t="str">
        <f t="shared" ca="1" si="9"/>
        <v>--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 t="str">
        <f t="shared" ca="1" si="6"/>
        <v>--</v>
      </c>
      <c r="M39" s="65" t="str">
        <f t="shared" ca="1" si="1"/>
        <v>--</v>
      </c>
      <c r="N39" s="61" t="str">
        <f t="shared" ca="1" si="2"/>
        <v>--</v>
      </c>
      <c r="O39" s="65" t="str">
        <f t="shared" ca="1" si="7"/>
        <v>--</v>
      </c>
      <c r="P39" s="61" t="str">
        <f t="shared" ca="1" si="0"/>
        <v>--</v>
      </c>
      <c r="Q39" s="61" t="e">
        <f t="shared" ca="1" si="3"/>
        <v>#VALUE!</v>
      </c>
      <c r="R39" s="61">
        <f t="shared" ca="1" si="8"/>
        <v>1</v>
      </c>
      <c r="S39" s="66" t="str">
        <f t="shared" ca="1" si="4"/>
        <v>--</v>
      </c>
      <c r="T39" s="67" t="str">
        <f t="shared" ca="1" si="9"/>
        <v>--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 t="str">
        <f t="shared" ca="1" si="6"/>
        <v>--</v>
      </c>
      <c r="M40" s="65" t="str">
        <f t="shared" ca="1" si="1"/>
        <v>--</v>
      </c>
      <c r="N40" s="61" t="str">
        <f t="shared" ca="1" si="2"/>
        <v>--</v>
      </c>
      <c r="O40" s="65" t="str">
        <f t="shared" ca="1" si="7"/>
        <v>--</v>
      </c>
      <c r="P40" s="61" t="str">
        <f t="shared" ca="1" si="0"/>
        <v>--</v>
      </c>
      <c r="Q40" s="61" t="e">
        <f t="shared" ca="1" si="3"/>
        <v>#VALUE!</v>
      </c>
      <c r="R40" s="61">
        <f t="shared" ca="1" si="8"/>
        <v>1</v>
      </c>
      <c r="S40" s="66" t="str">
        <f t="shared" ca="1" si="4"/>
        <v>--</v>
      </c>
      <c r="T40" s="67" t="str">
        <f t="shared" ca="1" si="9"/>
        <v>--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 t="str">
        <f t="shared" ca="1" si="6"/>
        <v>--</v>
      </c>
      <c r="M41" s="65" t="str">
        <f t="shared" ca="1" si="1"/>
        <v>--</v>
      </c>
      <c r="N41" s="61" t="str">
        <f t="shared" ca="1" si="2"/>
        <v>--</v>
      </c>
      <c r="O41" s="65" t="str">
        <f t="shared" ca="1" si="7"/>
        <v>--</v>
      </c>
      <c r="P41" s="61" t="str">
        <f t="shared" ca="1" si="0"/>
        <v>--</v>
      </c>
      <c r="Q41" s="61" t="e">
        <f t="shared" ca="1" si="3"/>
        <v>#VALUE!</v>
      </c>
      <c r="R41" s="61">
        <f t="shared" ca="1" si="8"/>
        <v>1</v>
      </c>
      <c r="S41" s="66" t="str">
        <f t="shared" ca="1" si="4"/>
        <v>--</v>
      </c>
      <c r="T41" s="67" t="str">
        <f t="shared" ca="1" si="9"/>
        <v>--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 t="str">
        <f t="shared" ca="1" si="6"/>
        <v>--</v>
      </c>
      <c r="M42" s="65" t="str">
        <f t="shared" ca="1" si="1"/>
        <v>--</v>
      </c>
      <c r="N42" s="61" t="str">
        <f t="shared" ca="1" si="2"/>
        <v>--</v>
      </c>
      <c r="O42" s="65" t="str">
        <f t="shared" ca="1" si="7"/>
        <v>--</v>
      </c>
      <c r="P42" s="61" t="str">
        <f t="shared" ca="1" si="0"/>
        <v>--</v>
      </c>
      <c r="Q42" s="61" t="e">
        <f t="shared" ca="1" si="3"/>
        <v>#VALUE!</v>
      </c>
      <c r="R42" s="61">
        <f t="shared" ca="1" si="8"/>
        <v>1</v>
      </c>
      <c r="S42" s="66" t="str">
        <f t="shared" ca="1" si="4"/>
        <v>--</v>
      </c>
      <c r="T42" s="67" t="str">
        <f t="shared" ca="1" si="9"/>
        <v>--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0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NOT FOUND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LB19DA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43802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5.3749999999999999E-2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43802</v>
      </c>
      <c r="M24" s="65">
        <f ca="1">IF(L24="--","--",IF(AND($C$27="--",K24=1),(L24-$C$26)*$C$24/365,$C$24/$C$25))</f>
        <v>2.6875E-2</v>
      </c>
      <c r="N24" s="61">
        <f ca="1">+IF(L24=$C$23, 100%, "--")</f>
        <v>1</v>
      </c>
      <c r="O24" s="65">
        <f ca="1">IFERROR(IF(K24=1,(L24-$C$27)*(Q24/100%)*$C$24/365,(L24-L23)*(Q24/100%)*$C$24/365),"--")</f>
        <v>2.6948630136986302E-2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1.026875</v>
      </c>
      <c r="T24" s="67" t="e">
        <f ca="1">IF(L24="--","--",1/(1+$C$31/$C$25)^($C$28*$C$25/365+K23))</f>
        <v>#VALUE!</v>
      </c>
      <c r="U24" s="61" t="str">
        <f ca="1">IFERROR(T24*S24,"--")</f>
        <v>--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 t="str">
        <f ca="1">+IF(L24&lt;$C$23, EDATE(L24,12/$C$25), IF(L24=$C$23, "--", IF(L24="--", "--")))</f>
        <v>--</v>
      </c>
      <c r="M25" s="65" t="str">
        <f t="shared" ref="M25:M88" ca="1" si="1">IF(L25="--","--",IF(AND($C$27="--",K25=1),(L25-$C$26)*$C$24/365,$C$24/$C$25))</f>
        <v>--</v>
      </c>
      <c r="N25" s="61" t="str">
        <f t="shared" ref="N25:N88" ca="1" si="2">+IF(L25=$C$23, 100%, "--")</f>
        <v>--</v>
      </c>
      <c r="O25" s="65" t="str">
        <f ca="1">IFERROR(IF(K25=1,(L25-$C$27)*(Q25/100%)*$C$24/365,(L25-L24)*(Q25/100%)*$C$24/365),"--")</f>
        <v>--</v>
      </c>
      <c r="P25" s="61" t="str">
        <f t="shared" ca="1" si="0"/>
        <v>--</v>
      </c>
      <c r="Q25" s="61" t="e">
        <f t="shared" ref="Q25:Q66" ca="1" si="3">R25+P25</f>
        <v>#VALUE!</v>
      </c>
      <c r="R25" s="61">
        <f ca="1">IF(P25="--",R24-0,R24-P25)</f>
        <v>1</v>
      </c>
      <c r="S25" s="66" t="str">
        <f t="shared" ref="S25:S88" ca="1" si="4">IF(L25="--","--",ROUND(IF($C$22="LBA37DA",SUM(O25:P25),SUM(M25:N25)),9))</f>
        <v>--</v>
      </c>
      <c r="T25" s="67" t="str">
        <f ca="1">IF(L25="--","--",1/(1+$C$31/$C$25)^($C$28*$C$25/365+K24))</f>
        <v>--</v>
      </c>
      <c r="U25" s="61" t="str">
        <f t="shared" ref="U25:U88" ca="1" si="5">IFERROR(T25*S25,"--")</f>
        <v>--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38317</v>
      </c>
      <c r="D26" s="42"/>
      <c r="E26" s="69"/>
      <c r="F26" s="69"/>
      <c r="G26" s="69"/>
      <c r="K26" s="59">
        <f>+K25+1</f>
        <v>3</v>
      </c>
      <c r="L26" s="101" t="str">
        <f t="shared" ref="L26:L89" ca="1" si="6">+IF(L25&lt;$C$23, EDATE(L25,12/$C$25), IF(L25=$C$23, "--", IF(L25="--", "--")))</f>
        <v>--</v>
      </c>
      <c r="M26" s="65" t="str">
        <f t="shared" ca="1" si="1"/>
        <v>--</v>
      </c>
      <c r="N26" s="61" t="str">
        <f t="shared" ca="1" si="2"/>
        <v>--</v>
      </c>
      <c r="O26" s="65" t="str">
        <f t="shared" ref="O26:O89" ca="1" si="7">IFERROR(IF(K26=1,(L26-$C$27)*(Q26/100%)*$C$24/365,(L26-L25)*(Q26/100%)*$C$24/365),"--")</f>
        <v>--</v>
      </c>
      <c r="P26" s="61" t="str">
        <f t="shared" ca="1" si="0"/>
        <v>--</v>
      </c>
      <c r="Q26" s="61" t="e">
        <f t="shared" ca="1" si="3"/>
        <v>#VALUE!</v>
      </c>
      <c r="R26" s="61">
        <f t="shared" ref="R26:R66" ca="1" si="8">IF(P26="--",R25-0,R25-P26)</f>
        <v>1</v>
      </c>
      <c r="S26" s="66" t="str">
        <f t="shared" ca="1" si="4"/>
        <v>--</v>
      </c>
      <c r="T26" s="67" t="str">
        <f t="shared" ref="T26:T89" ca="1" si="9">IF(L26="--","--",1/(1+$C$31/$C$25)^($C$28*$C$25/365+K25))</f>
        <v>--</v>
      </c>
      <c r="U26" s="61" t="str">
        <f t="shared" ca="1" si="5"/>
        <v>--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43619</v>
      </c>
      <c r="E27" s="69"/>
      <c r="F27" s="69"/>
      <c r="G27" s="69"/>
      <c r="K27" s="59">
        <f>+K26+1</f>
        <v>4</v>
      </c>
      <c r="L27" s="101" t="str">
        <f t="shared" ca="1" si="6"/>
        <v>--</v>
      </c>
      <c r="M27" s="65" t="str">
        <f t="shared" ca="1" si="1"/>
        <v>--</v>
      </c>
      <c r="N27" s="61" t="str">
        <f t="shared" ca="1" si="2"/>
        <v>--</v>
      </c>
      <c r="O27" s="65" t="str">
        <f t="shared" ca="1" si="7"/>
        <v>--</v>
      </c>
      <c r="P27" s="61" t="str">
        <f t="shared" ca="1" si="0"/>
        <v>--</v>
      </c>
      <c r="Q27" s="61" t="e">
        <f t="shared" ca="1" si="3"/>
        <v>#VALUE!</v>
      </c>
      <c r="R27" s="61">
        <f t="shared" ca="1" si="8"/>
        <v>1</v>
      </c>
      <c r="S27" s="66" t="str">
        <f t="shared" ca="1" si="4"/>
        <v>--</v>
      </c>
      <c r="T27" s="67" t="str">
        <f t="shared" ca="1" si="9"/>
        <v>--</v>
      </c>
      <c r="U27" s="61" t="str">
        <f t="shared" ca="1" si="5"/>
        <v>--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158</v>
      </c>
      <c r="D28" s="54"/>
      <c r="E28" s="69"/>
      <c r="F28" s="69"/>
      <c r="G28" s="69"/>
      <c r="K28" s="59">
        <f t="shared" ref="K28:K91" si="10">+K27+1</f>
        <v>5</v>
      </c>
      <c r="L28" s="101" t="str">
        <f t="shared" ca="1" si="6"/>
        <v>--</v>
      </c>
      <c r="M28" s="65" t="str">
        <f t="shared" ca="1" si="1"/>
        <v>--</v>
      </c>
      <c r="N28" s="61" t="str">
        <f t="shared" ca="1" si="2"/>
        <v>--</v>
      </c>
      <c r="O28" s="65" t="str">
        <f t="shared" ca="1" si="7"/>
        <v>--</v>
      </c>
      <c r="P28" s="61" t="str">
        <f t="shared" ca="1" si="0"/>
        <v>--</v>
      </c>
      <c r="Q28" s="61" t="e">
        <f t="shared" ca="1" si="3"/>
        <v>#VALUE!</v>
      </c>
      <c r="R28" s="61">
        <f t="shared" ca="1" si="8"/>
        <v>1</v>
      </c>
      <c r="S28" s="66" t="str">
        <f t="shared" ca="1" si="4"/>
        <v>--</v>
      </c>
      <c r="T28" s="67" t="str">
        <f t="shared" ca="1" si="9"/>
        <v>--</v>
      </c>
      <c r="U28" s="61" t="str">
        <f t="shared" ca="1" si="5"/>
        <v>--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25</v>
      </c>
      <c r="D29" s="54"/>
      <c r="E29" s="71"/>
      <c r="F29" s="71"/>
      <c r="G29" s="71"/>
      <c r="K29" s="59">
        <f t="shared" si="10"/>
        <v>6</v>
      </c>
      <c r="L29" s="101" t="str">
        <f t="shared" ca="1" si="6"/>
        <v>--</v>
      </c>
      <c r="M29" s="65" t="str">
        <f t="shared" ca="1" si="1"/>
        <v>--</v>
      </c>
      <c r="N29" s="61" t="str">
        <f t="shared" ca="1" si="2"/>
        <v>--</v>
      </c>
      <c r="O29" s="65" t="str">
        <f t="shared" ca="1" si="7"/>
        <v>--</v>
      </c>
      <c r="P29" s="61" t="str">
        <f t="shared" ca="1" si="0"/>
        <v>--</v>
      </c>
      <c r="Q29" s="61" t="e">
        <f t="shared" ca="1" si="3"/>
        <v>#VALUE!</v>
      </c>
      <c r="R29" s="61">
        <f t="shared" ca="1" si="8"/>
        <v>1</v>
      </c>
      <c r="S29" s="66" t="str">
        <f t="shared" ca="1" si="4"/>
        <v>--</v>
      </c>
      <c r="T29" s="67" t="str">
        <f t="shared" ca="1" si="9"/>
        <v>--</v>
      </c>
      <c r="U29" s="61" t="str">
        <f t="shared" ca="1" si="5"/>
        <v>--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3.6815099999999998E-3</v>
      </c>
      <c r="E30" s="73"/>
      <c r="F30" s="73"/>
      <c r="G30" s="73"/>
      <c r="K30" s="59">
        <f t="shared" si="10"/>
        <v>7</v>
      </c>
      <c r="L30" s="101" t="str">
        <f t="shared" ca="1" si="6"/>
        <v>--</v>
      </c>
      <c r="M30" s="65" t="str">
        <f t="shared" ca="1" si="1"/>
        <v>--</v>
      </c>
      <c r="N30" s="61" t="str">
        <f t="shared" ca="1" si="2"/>
        <v>--</v>
      </c>
      <c r="O30" s="65" t="str">
        <f t="shared" ca="1" si="7"/>
        <v>--</v>
      </c>
      <c r="P30" s="61" t="str">
        <f t="shared" ca="1" si="0"/>
        <v>--</v>
      </c>
      <c r="Q30" s="61" t="e">
        <f t="shared" ca="1" si="3"/>
        <v>#VALUE!</v>
      </c>
      <c r="R30" s="61">
        <f t="shared" ca="1" si="8"/>
        <v>1</v>
      </c>
      <c r="S30" s="66" t="str">
        <f t="shared" ca="1" si="4"/>
        <v>--</v>
      </c>
      <c r="T30" s="67" t="str">
        <f t="shared" ca="1" si="9"/>
        <v>--</v>
      </c>
      <c r="U30" s="61" t="str">
        <f t="shared" ca="1" si="5"/>
        <v>--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 t="str">
        <f ca="1">IF(C21="SOURCE", HLOOKUP(C22, Source_Bonds, 7, FALSE), IF(C21="DESTINATION", HLOOKUP(C22,Desti_Bonds,6,FALSE),  C21) )</f>
        <v>NOT FOUND</v>
      </c>
      <c r="D31" s="42" t="s">
        <v>195</v>
      </c>
      <c r="E31" s="73"/>
      <c r="G31" s="69"/>
      <c r="K31" s="59">
        <f t="shared" si="10"/>
        <v>8</v>
      </c>
      <c r="L31" s="101" t="str">
        <f t="shared" ca="1" si="6"/>
        <v>--</v>
      </c>
      <c r="M31" s="65" t="str">
        <f t="shared" ca="1" si="1"/>
        <v>--</v>
      </c>
      <c r="N31" s="61" t="str">
        <f t="shared" ca="1" si="2"/>
        <v>--</v>
      </c>
      <c r="O31" s="65" t="str">
        <f t="shared" ca="1" si="7"/>
        <v>--</v>
      </c>
      <c r="P31" s="61" t="str">
        <f t="shared" ca="1" si="0"/>
        <v>--</v>
      </c>
      <c r="Q31" s="61" t="e">
        <f t="shared" ca="1" si="3"/>
        <v>#VALUE!</v>
      </c>
      <c r="R31" s="61">
        <f t="shared" ca="1" si="8"/>
        <v>1</v>
      </c>
      <c r="S31" s="66" t="str">
        <f t="shared" ca="1" si="4"/>
        <v>--</v>
      </c>
      <c r="T31" s="67" t="str">
        <f t="shared" ca="1" si="9"/>
        <v>--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 t="str">
        <f t="shared" ca="1" si="6"/>
        <v>--</v>
      </c>
      <c r="M32" s="65" t="str">
        <f t="shared" ca="1" si="1"/>
        <v>--</v>
      </c>
      <c r="N32" s="61" t="str">
        <f t="shared" ca="1" si="2"/>
        <v>--</v>
      </c>
      <c r="O32" s="65" t="str">
        <f t="shared" ca="1" si="7"/>
        <v>--</v>
      </c>
      <c r="P32" s="61" t="str">
        <f t="shared" ca="1" si="0"/>
        <v>--</v>
      </c>
      <c r="Q32" s="61" t="e">
        <f t="shared" ca="1" si="3"/>
        <v>#VALUE!</v>
      </c>
      <c r="R32" s="61">
        <f t="shared" ca="1" si="8"/>
        <v>1</v>
      </c>
      <c r="S32" s="66" t="str">
        <f t="shared" ca="1" si="4"/>
        <v>--</v>
      </c>
      <c r="T32" s="67" t="str">
        <f t="shared" ca="1" si="9"/>
        <v>--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-3.6815099999999998E-3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 t="str">
        <f t="shared" ca="1" si="6"/>
        <v>--</v>
      </c>
      <c r="M33" s="65" t="str">
        <f t="shared" ca="1" si="1"/>
        <v>--</v>
      </c>
      <c r="N33" s="61" t="str">
        <f t="shared" ca="1" si="2"/>
        <v>--</v>
      </c>
      <c r="O33" s="65" t="str">
        <f t="shared" ca="1" si="7"/>
        <v>--</v>
      </c>
      <c r="P33" s="61" t="str">
        <f t="shared" ca="1" si="0"/>
        <v>--</v>
      </c>
      <c r="Q33" s="61" t="e">
        <f t="shared" ca="1" si="3"/>
        <v>#VALUE!</v>
      </c>
      <c r="R33" s="61">
        <f t="shared" ca="1" si="8"/>
        <v>1</v>
      </c>
      <c r="S33" s="66" t="str">
        <f t="shared" ca="1" si="4"/>
        <v>--</v>
      </c>
      <c r="T33" s="67" t="str">
        <f t="shared" ca="1" si="9"/>
        <v>--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0</v>
      </c>
      <c r="D34" s="54"/>
      <c r="E34" s="42"/>
      <c r="F34" s="73"/>
      <c r="G34" s="77"/>
      <c r="K34" s="59">
        <f t="shared" si="10"/>
        <v>11</v>
      </c>
      <c r="L34" s="101" t="str">
        <f t="shared" ca="1" si="6"/>
        <v>--</v>
      </c>
      <c r="M34" s="65" t="str">
        <f t="shared" ca="1" si="1"/>
        <v>--</v>
      </c>
      <c r="N34" s="61" t="str">
        <f t="shared" ca="1" si="2"/>
        <v>--</v>
      </c>
      <c r="O34" s="65" t="str">
        <f t="shared" ca="1" si="7"/>
        <v>--</v>
      </c>
      <c r="P34" s="61" t="str">
        <f t="shared" ca="1" si="0"/>
        <v>--</v>
      </c>
      <c r="Q34" s="61" t="e">
        <f t="shared" ca="1" si="3"/>
        <v>#VALUE!</v>
      </c>
      <c r="R34" s="61">
        <f t="shared" ca="1" si="8"/>
        <v>1</v>
      </c>
      <c r="S34" s="66" t="str">
        <f t="shared" ca="1" si="4"/>
        <v>--</v>
      </c>
      <c r="T34" s="67" t="str">
        <f t="shared" ca="1" si="9"/>
        <v>--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 t="str">
        <f t="shared" ca="1" si="6"/>
        <v>--</v>
      </c>
      <c r="M35" s="65" t="str">
        <f t="shared" ca="1" si="1"/>
        <v>--</v>
      </c>
      <c r="N35" s="61" t="str">
        <f t="shared" ca="1" si="2"/>
        <v>--</v>
      </c>
      <c r="O35" s="65" t="str">
        <f t="shared" ca="1" si="7"/>
        <v>--</v>
      </c>
      <c r="P35" s="61" t="str">
        <f t="shared" ca="1" si="0"/>
        <v>--</v>
      </c>
      <c r="Q35" s="61" t="e">
        <f t="shared" ca="1" si="3"/>
        <v>#VALUE!</v>
      </c>
      <c r="R35" s="61">
        <f t="shared" ca="1" si="8"/>
        <v>1</v>
      </c>
      <c r="S35" s="66" t="str">
        <f t="shared" ca="1" si="4"/>
        <v>--</v>
      </c>
      <c r="T35" s="67" t="str">
        <f t="shared" ca="1" si="9"/>
        <v>--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 t="str">
        <f t="shared" ca="1" si="6"/>
        <v>--</v>
      </c>
      <c r="M36" s="65" t="str">
        <f t="shared" ca="1" si="1"/>
        <v>--</v>
      </c>
      <c r="N36" s="61" t="str">
        <f t="shared" ca="1" si="2"/>
        <v>--</v>
      </c>
      <c r="O36" s="65" t="str">
        <f t="shared" ca="1" si="7"/>
        <v>--</v>
      </c>
      <c r="P36" s="61" t="str">
        <f t="shared" ca="1" si="0"/>
        <v>--</v>
      </c>
      <c r="Q36" s="61" t="e">
        <f t="shared" ca="1" si="3"/>
        <v>#VALUE!</v>
      </c>
      <c r="R36" s="61">
        <f t="shared" ca="1" si="8"/>
        <v>1</v>
      </c>
      <c r="S36" s="66" t="str">
        <f t="shared" ca="1" si="4"/>
        <v>--</v>
      </c>
      <c r="T36" s="67" t="str">
        <f t="shared" ca="1" si="9"/>
        <v>--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 t="str">
        <f t="shared" ca="1" si="6"/>
        <v>--</v>
      </c>
      <c r="M37" s="65" t="str">
        <f t="shared" ca="1" si="1"/>
        <v>--</v>
      </c>
      <c r="N37" s="61" t="str">
        <f t="shared" ca="1" si="2"/>
        <v>--</v>
      </c>
      <c r="O37" s="65" t="str">
        <f t="shared" ca="1" si="7"/>
        <v>--</v>
      </c>
      <c r="P37" s="61" t="str">
        <f t="shared" ca="1" si="0"/>
        <v>--</v>
      </c>
      <c r="Q37" s="61" t="e">
        <f t="shared" ca="1" si="3"/>
        <v>#VALUE!</v>
      </c>
      <c r="R37" s="61">
        <f t="shared" ca="1" si="8"/>
        <v>1</v>
      </c>
      <c r="S37" s="66" t="str">
        <f t="shared" ca="1" si="4"/>
        <v>--</v>
      </c>
      <c r="T37" s="67" t="str">
        <f t="shared" ca="1" si="9"/>
        <v>--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 t="str">
        <f t="shared" ca="1" si="6"/>
        <v>--</v>
      </c>
      <c r="M38" s="65" t="str">
        <f t="shared" ca="1" si="1"/>
        <v>--</v>
      </c>
      <c r="N38" s="61" t="str">
        <f t="shared" ca="1" si="2"/>
        <v>--</v>
      </c>
      <c r="O38" s="65" t="str">
        <f t="shared" ca="1" si="7"/>
        <v>--</v>
      </c>
      <c r="P38" s="61" t="str">
        <f t="shared" ca="1" si="0"/>
        <v>--</v>
      </c>
      <c r="Q38" s="61" t="e">
        <f t="shared" ca="1" si="3"/>
        <v>#VALUE!</v>
      </c>
      <c r="R38" s="61">
        <f t="shared" ca="1" si="8"/>
        <v>1</v>
      </c>
      <c r="S38" s="66" t="str">
        <f t="shared" ca="1" si="4"/>
        <v>--</v>
      </c>
      <c r="T38" s="67" t="str">
        <f t="shared" ca="1" si="9"/>
        <v>--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 t="str">
        <f t="shared" ca="1" si="6"/>
        <v>--</v>
      </c>
      <c r="M39" s="65" t="str">
        <f t="shared" ca="1" si="1"/>
        <v>--</v>
      </c>
      <c r="N39" s="61" t="str">
        <f t="shared" ca="1" si="2"/>
        <v>--</v>
      </c>
      <c r="O39" s="65" t="str">
        <f t="shared" ca="1" si="7"/>
        <v>--</v>
      </c>
      <c r="P39" s="61" t="str">
        <f t="shared" ca="1" si="0"/>
        <v>--</v>
      </c>
      <c r="Q39" s="61" t="e">
        <f t="shared" ca="1" si="3"/>
        <v>#VALUE!</v>
      </c>
      <c r="R39" s="61">
        <f t="shared" ca="1" si="8"/>
        <v>1</v>
      </c>
      <c r="S39" s="66" t="str">
        <f t="shared" ca="1" si="4"/>
        <v>--</v>
      </c>
      <c r="T39" s="67" t="str">
        <f t="shared" ca="1" si="9"/>
        <v>--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 t="str">
        <f t="shared" ca="1" si="6"/>
        <v>--</v>
      </c>
      <c r="M40" s="65" t="str">
        <f t="shared" ca="1" si="1"/>
        <v>--</v>
      </c>
      <c r="N40" s="61" t="str">
        <f t="shared" ca="1" si="2"/>
        <v>--</v>
      </c>
      <c r="O40" s="65" t="str">
        <f t="shared" ca="1" si="7"/>
        <v>--</v>
      </c>
      <c r="P40" s="61" t="str">
        <f t="shared" ca="1" si="0"/>
        <v>--</v>
      </c>
      <c r="Q40" s="61" t="e">
        <f t="shared" ca="1" si="3"/>
        <v>#VALUE!</v>
      </c>
      <c r="R40" s="61">
        <f t="shared" ca="1" si="8"/>
        <v>1</v>
      </c>
      <c r="S40" s="66" t="str">
        <f t="shared" ca="1" si="4"/>
        <v>--</v>
      </c>
      <c r="T40" s="67" t="str">
        <f t="shared" ca="1" si="9"/>
        <v>--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 t="str">
        <f t="shared" ca="1" si="6"/>
        <v>--</v>
      </c>
      <c r="M41" s="65" t="str">
        <f t="shared" ca="1" si="1"/>
        <v>--</v>
      </c>
      <c r="N41" s="61" t="str">
        <f t="shared" ca="1" si="2"/>
        <v>--</v>
      </c>
      <c r="O41" s="65" t="str">
        <f t="shared" ca="1" si="7"/>
        <v>--</v>
      </c>
      <c r="P41" s="61" t="str">
        <f t="shared" ca="1" si="0"/>
        <v>--</v>
      </c>
      <c r="Q41" s="61" t="e">
        <f t="shared" ca="1" si="3"/>
        <v>#VALUE!</v>
      </c>
      <c r="R41" s="61">
        <f t="shared" ca="1" si="8"/>
        <v>1</v>
      </c>
      <c r="S41" s="66" t="str">
        <f t="shared" ca="1" si="4"/>
        <v>--</v>
      </c>
      <c r="T41" s="67" t="str">
        <f t="shared" ca="1" si="9"/>
        <v>--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 t="str">
        <f t="shared" ca="1" si="6"/>
        <v>--</v>
      </c>
      <c r="M42" s="65" t="str">
        <f t="shared" ca="1" si="1"/>
        <v>--</v>
      </c>
      <c r="N42" s="61" t="str">
        <f t="shared" ca="1" si="2"/>
        <v>--</v>
      </c>
      <c r="O42" s="65" t="str">
        <f t="shared" ca="1" si="7"/>
        <v>--</v>
      </c>
      <c r="P42" s="61" t="str">
        <f t="shared" ca="1" si="0"/>
        <v>--</v>
      </c>
      <c r="Q42" s="61" t="e">
        <f t="shared" ca="1" si="3"/>
        <v>#VALUE!</v>
      </c>
      <c r="R42" s="61">
        <f t="shared" ca="1" si="8"/>
        <v>1</v>
      </c>
      <c r="S42" s="66" t="str">
        <f t="shared" ca="1" si="4"/>
        <v>--</v>
      </c>
      <c r="T42" s="67" t="str">
        <f t="shared" ca="1" si="9"/>
        <v>--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</sheetPr>
  <dimension ref="B12:AB166"/>
  <sheetViews>
    <sheetView showGridLines="0" zoomScale="85" zoomScaleNormal="8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1.0092942988624556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DESTINATION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LB22DA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44912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0.02</v>
      </c>
      <c r="D24" s="42"/>
      <c r="E24" s="64"/>
      <c r="F24" s="64"/>
      <c r="G24" s="64"/>
      <c r="K24" s="59">
        <f>+K23+1</f>
        <v>1</v>
      </c>
      <c r="L24" s="101">
        <f ca="1">+COUPNCD(C17,C23,C25)</f>
        <v>43816</v>
      </c>
      <c r="M24" s="65">
        <f ca="1">IF(L24="--","--",IF(AND($C$27="--",K24=1),(L24-$C$26)*$C$24/365,$C$24/$C$25))</f>
        <v>0.01</v>
      </c>
      <c r="N24" s="61" t="str">
        <f ca="1">+IF(L24=$C$23, 100%, "--")</f>
        <v>--</v>
      </c>
      <c r="O24" s="65">
        <f ca="1">IFERROR(IF(K24=1,(L24-$C$27)*(Q24/100%)*$C$24/365,(L24-L23)*(Q24/100%)*$C$24/365),"--")</f>
        <v>1.0027397260273973E-2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0.01</v>
      </c>
      <c r="T24" s="67">
        <f ca="1">IF(L24="--","--",1/(1+$C$31/$C$25)^($C$28*$C$25/365+K23))</f>
        <v>0.99186924489157424</v>
      </c>
      <c r="U24" s="61">
        <f ca="1">IFERROR(T24*S24,"--")</f>
        <v>9.9186924489157429E-3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>
        <f ca="1">+IF(L24&lt;$C$23, EDATE(L24,12/$C$25), IF(L24=$C$23, "--", IF(L24="--", "--")))</f>
        <v>43999</v>
      </c>
      <c r="M25" s="65">
        <f t="shared" ref="M25:M88" ca="1" si="1">IF(L25="--","--",IF(AND($C$27="--",K25=1),(L25-$C$26)*$C$24/365,$C$24/$C$25))</f>
        <v>0.01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1.0027397260273973E-2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0.01</v>
      </c>
      <c r="T25" s="67">
        <f ca="1">IF(L25="--","--",1/(1+$C$31/$C$25)^($C$28*$C$25/365+K24))</f>
        <v>0.98331440952867466</v>
      </c>
      <c r="U25" s="61">
        <f t="shared" ref="U25:U88" ca="1" si="5">IFERROR(T25*S25,"--")</f>
        <v>9.8331440952867475E-3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42949</v>
      </c>
      <c r="D26" s="42"/>
      <c r="E26" s="69"/>
      <c r="F26" s="69"/>
      <c r="G26" s="69"/>
      <c r="K26" s="59">
        <f>+K25+1</f>
        <v>3</v>
      </c>
      <c r="L26" s="101">
        <f t="shared" ref="L26:L89" ca="1" si="6">+IF(L25&lt;$C$23, EDATE(L25,12/$C$25), IF(L25=$C$23, "--", IF(L25="--", "--")))</f>
        <v>44182</v>
      </c>
      <c r="M26" s="65">
        <f t="shared" ca="1" si="1"/>
        <v>0.01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1.0027397260273973E-2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0.01</v>
      </c>
      <c r="T26" s="67">
        <f t="shared" ref="T26:T89" ca="1" si="9">IF(L26="--","--",1/(1+$C$31/$C$25)^($C$28*$C$25/365+K25))</f>
        <v>0.97483335930274095</v>
      </c>
      <c r="U26" s="61">
        <f t="shared" ca="1" si="5"/>
        <v>9.7483335930274098E-3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43633</v>
      </c>
      <c r="E27" s="58"/>
      <c r="F27" s="69"/>
      <c r="G27" s="69"/>
      <c r="K27" s="59">
        <f>+K26+1</f>
        <v>4</v>
      </c>
      <c r="L27" s="101">
        <f t="shared" ca="1" si="6"/>
        <v>44364</v>
      </c>
      <c r="M27" s="65">
        <f t="shared" ca="1" si="1"/>
        <v>0.01</v>
      </c>
      <c r="N27" s="61" t="str">
        <f t="shared" ca="1" si="2"/>
        <v>--</v>
      </c>
      <c r="O27" s="65">
        <f t="shared" ca="1" si="7"/>
        <v>9.9726027397260275E-3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0.01</v>
      </c>
      <c r="T27" s="67">
        <f t="shared" ca="1" si="9"/>
        <v>0.96642545781970957</v>
      </c>
      <c r="U27" s="61">
        <f t="shared" ca="1" si="5"/>
        <v>9.6642545781970967E-3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172</v>
      </c>
      <c r="D28" s="54"/>
      <c r="E28" s="69"/>
      <c r="F28" s="69"/>
      <c r="G28" s="69"/>
      <c r="K28" s="59">
        <f t="shared" ref="K28:K91" si="10">+K27+1</f>
        <v>5</v>
      </c>
      <c r="L28" s="101">
        <f t="shared" ca="1" si="6"/>
        <v>44547</v>
      </c>
      <c r="M28" s="65">
        <f t="shared" ca="1" si="1"/>
        <v>0.01</v>
      </c>
      <c r="N28" s="61" t="str">
        <f t="shared" ca="1" si="2"/>
        <v>--</v>
      </c>
      <c r="O28" s="65">
        <f t="shared" ca="1" si="7"/>
        <v>1.0027397260273973E-2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0.01</v>
      </c>
      <c r="T28" s="67">
        <f t="shared" ca="1" si="9"/>
        <v>0.9580900741743924</v>
      </c>
      <c r="U28" s="61">
        <f t="shared" ca="1" si="5"/>
        <v>9.5809007417439248E-3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11</v>
      </c>
      <c r="D29" s="54"/>
      <c r="E29" s="71"/>
      <c r="F29" s="71"/>
      <c r="G29" s="71"/>
      <c r="K29" s="59">
        <f t="shared" si="10"/>
        <v>6</v>
      </c>
      <c r="L29" s="101">
        <f t="shared" ca="1" si="6"/>
        <v>44729</v>
      </c>
      <c r="M29" s="65">
        <f t="shared" ca="1" si="1"/>
        <v>0.01</v>
      </c>
      <c r="N29" s="61" t="str">
        <f t="shared" ca="1" si="2"/>
        <v>--</v>
      </c>
      <c r="O29" s="65">
        <f t="shared" ca="1" si="7"/>
        <v>9.9726027397260275E-3</v>
      </c>
      <c r="P29" s="61">
        <f t="shared" ca="1" si="0"/>
        <v>0</v>
      </c>
      <c r="Q29" s="61">
        <f t="shared" ca="1" si="3"/>
        <v>1</v>
      </c>
      <c r="R29" s="61">
        <f t="shared" ca="1" si="8"/>
        <v>1</v>
      </c>
      <c r="S29" s="66">
        <f t="shared" ca="1" si="4"/>
        <v>0.01</v>
      </c>
      <c r="T29" s="67">
        <f t="shared" ca="1" si="9"/>
        <v>0.94982658290313526</v>
      </c>
      <c r="U29" s="61">
        <f t="shared" ca="1" si="5"/>
        <v>9.4982658290313528E-3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6.0274000000000005E-4</v>
      </c>
      <c r="E30" s="73"/>
      <c r="F30" s="73"/>
      <c r="G30" s="73"/>
      <c r="K30" s="59">
        <f t="shared" si="10"/>
        <v>7</v>
      </c>
      <c r="L30" s="101">
        <f t="shared" ca="1" si="6"/>
        <v>44912</v>
      </c>
      <c r="M30" s="65">
        <f t="shared" ca="1" si="1"/>
        <v>0.01</v>
      </c>
      <c r="N30" s="61">
        <f t="shared" ca="1" si="2"/>
        <v>1</v>
      </c>
      <c r="O30" s="65">
        <f t="shared" ca="1" si="7"/>
        <v>1.0027397260273973E-2</v>
      </c>
      <c r="P30" s="61">
        <f t="shared" ca="1" si="0"/>
        <v>0</v>
      </c>
      <c r="Q30" s="61">
        <f t="shared" ca="1" si="3"/>
        <v>1</v>
      </c>
      <c r="R30" s="61">
        <f t="shared" ca="1" si="8"/>
        <v>1</v>
      </c>
      <c r="S30" s="66">
        <f t="shared" ca="1" si="4"/>
        <v>1.01</v>
      </c>
      <c r="T30" s="67">
        <f t="shared" ca="1" si="9"/>
        <v>0.94163436393688438</v>
      </c>
      <c r="U30" s="61">
        <f t="shared" ca="1" si="5"/>
        <v>0.95105070757625321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>
        <f ca="1">IF(C21="SOURCE", HLOOKUP(C22, Source_Bonds, 7, FALSE), IF(C21="DESTINATION", HLOOKUP(C22,Desti_Bonds,6,FALSE),  C21) )</f>
        <v>1.7399999999999999E-2</v>
      </c>
      <c r="D31" s="42" t="s">
        <v>195</v>
      </c>
      <c r="E31" s="73"/>
      <c r="G31" s="69"/>
      <c r="K31" s="59">
        <f t="shared" si="10"/>
        <v>8</v>
      </c>
      <c r="L31" s="101" t="str">
        <f t="shared" ca="1" si="6"/>
        <v>--</v>
      </c>
      <c r="M31" s="65" t="str">
        <f t="shared" ca="1" si="1"/>
        <v>--</v>
      </c>
      <c r="N31" s="61" t="str">
        <f t="shared" ca="1" si="2"/>
        <v>--</v>
      </c>
      <c r="O31" s="65" t="str">
        <f t="shared" ca="1" si="7"/>
        <v>--</v>
      </c>
      <c r="P31" s="61" t="str">
        <f t="shared" ca="1" si="0"/>
        <v>--</v>
      </c>
      <c r="Q31" s="61" t="e">
        <f t="shared" ca="1" si="3"/>
        <v>#VALUE!</v>
      </c>
      <c r="R31" s="61">
        <f t="shared" ca="1" si="8"/>
        <v>1</v>
      </c>
      <c r="S31" s="66" t="str">
        <f t="shared" ca="1" si="4"/>
        <v>--</v>
      </c>
      <c r="T31" s="67" t="str">
        <f t="shared" ca="1" si="9"/>
        <v>--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 t="str">
        <f t="shared" ca="1" si="6"/>
        <v>--</v>
      </c>
      <c r="M32" s="65" t="str">
        <f t="shared" ca="1" si="1"/>
        <v>--</v>
      </c>
      <c r="N32" s="61" t="str">
        <f t="shared" ca="1" si="2"/>
        <v>--</v>
      </c>
      <c r="O32" s="65" t="str">
        <f t="shared" ca="1" si="7"/>
        <v>--</v>
      </c>
      <c r="P32" s="61" t="str">
        <f t="shared" ca="1" si="0"/>
        <v>--</v>
      </c>
      <c r="Q32" s="61" t="e">
        <f t="shared" ca="1" si="3"/>
        <v>#VALUE!</v>
      </c>
      <c r="R32" s="61">
        <f t="shared" ca="1" si="8"/>
        <v>1</v>
      </c>
      <c r="S32" s="66" t="str">
        <f t="shared" ca="1" si="4"/>
        <v>--</v>
      </c>
      <c r="T32" s="67" t="str">
        <f t="shared" ca="1" si="9"/>
        <v>--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1.0086915599999999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 t="str">
        <f t="shared" ca="1" si="6"/>
        <v>--</v>
      </c>
      <c r="M33" s="65" t="str">
        <f t="shared" ca="1" si="1"/>
        <v>--</v>
      </c>
      <c r="N33" s="61" t="str">
        <f t="shared" ca="1" si="2"/>
        <v>--</v>
      </c>
      <c r="O33" s="65" t="str">
        <f t="shared" ca="1" si="7"/>
        <v>--</v>
      </c>
      <c r="P33" s="61" t="str">
        <f t="shared" ca="1" si="0"/>
        <v>--</v>
      </c>
      <c r="Q33" s="61" t="e">
        <f t="shared" ca="1" si="3"/>
        <v>#VALUE!</v>
      </c>
      <c r="R33" s="61">
        <f t="shared" ca="1" si="8"/>
        <v>1</v>
      </c>
      <c r="S33" s="66" t="str">
        <f t="shared" ca="1" si="4"/>
        <v>--</v>
      </c>
      <c r="T33" s="67" t="str">
        <f t="shared" ca="1" si="9"/>
        <v>--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1.0092942999999999</v>
      </c>
      <c r="D34" s="54"/>
      <c r="E34" s="42"/>
      <c r="F34" s="73"/>
      <c r="G34" s="77"/>
      <c r="K34" s="59">
        <f t="shared" si="10"/>
        <v>11</v>
      </c>
      <c r="L34" s="101" t="str">
        <f t="shared" ca="1" si="6"/>
        <v>--</v>
      </c>
      <c r="M34" s="65" t="str">
        <f t="shared" ca="1" si="1"/>
        <v>--</v>
      </c>
      <c r="N34" s="61" t="str">
        <f t="shared" ca="1" si="2"/>
        <v>--</v>
      </c>
      <c r="O34" s="65" t="str">
        <f t="shared" ca="1" si="7"/>
        <v>--</v>
      </c>
      <c r="P34" s="61" t="str">
        <f t="shared" ca="1" si="0"/>
        <v>--</v>
      </c>
      <c r="Q34" s="61" t="e">
        <f t="shared" ca="1" si="3"/>
        <v>#VALUE!</v>
      </c>
      <c r="R34" s="61">
        <f t="shared" ca="1" si="8"/>
        <v>1</v>
      </c>
      <c r="S34" s="66" t="str">
        <f t="shared" ca="1" si="4"/>
        <v>--</v>
      </c>
      <c r="T34" s="67" t="str">
        <f t="shared" ca="1" si="9"/>
        <v>--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 t="str">
        <f t="shared" ca="1" si="6"/>
        <v>--</v>
      </c>
      <c r="M35" s="65" t="str">
        <f t="shared" ca="1" si="1"/>
        <v>--</v>
      </c>
      <c r="N35" s="61" t="str">
        <f t="shared" ca="1" si="2"/>
        <v>--</v>
      </c>
      <c r="O35" s="65" t="str">
        <f t="shared" ca="1" si="7"/>
        <v>--</v>
      </c>
      <c r="P35" s="61" t="str">
        <f t="shared" ca="1" si="0"/>
        <v>--</v>
      </c>
      <c r="Q35" s="61" t="e">
        <f t="shared" ca="1" si="3"/>
        <v>#VALUE!</v>
      </c>
      <c r="R35" s="61">
        <f t="shared" ca="1" si="8"/>
        <v>1</v>
      </c>
      <c r="S35" s="66" t="str">
        <f t="shared" ca="1" si="4"/>
        <v>--</v>
      </c>
      <c r="T35" s="67" t="str">
        <f t="shared" ca="1" si="9"/>
        <v>--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 t="str">
        <f t="shared" ca="1" si="6"/>
        <v>--</v>
      </c>
      <c r="M36" s="65" t="str">
        <f t="shared" ca="1" si="1"/>
        <v>--</v>
      </c>
      <c r="N36" s="61" t="str">
        <f t="shared" ca="1" si="2"/>
        <v>--</v>
      </c>
      <c r="O36" s="65" t="str">
        <f t="shared" ca="1" si="7"/>
        <v>--</v>
      </c>
      <c r="P36" s="61" t="str">
        <f t="shared" ca="1" si="0"/>
        <v>--</v>
      </c>
      <c r="Q36" s="61" t="e">
        <f t="shared" ca="1" si="3"/>
        <v>#VALUE!</v>
      </c>
      <c r="R36" s="61">
        <f t="shared" ca="1" si="8"/>
        <v>1</v>
      </c>
      <c r="S36" s="66" t="str">
        <f t="shared" ca="1" si="4"/>
        <v>--</v>
      </c>
      <c r="T36" s="67" t="str">
        <f t="shared" ca="1" si="9"/>
        <v>--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 t="str">
        <f t="shared" ca="1" si="6"/>
        <v>--</v>
      </c>
      <c r="M37" s="65" t="str">
        <f t="shared" ca="1" si="1"/>
        <v>--</v>
      </c>
      <c r="N37" s="61" t="str">
        <f t="shared" ca="1" si="2"/>
        <v>--</v>
      </c>
      <c r="O37" s="65" t="str">
        <f t="shared" ca="1" si="7"/>
        <v>--</v>
      </c>
      <c r="P37" s="61" t="str">
        <f t="shared" ca="1" si="0"/>
        <v>--</v>
      </c>
      <c r="Q37" s="61" t="e">
        <f t="shared" ca="1" si="3"/>
        <v>#VALUE!</v>
      </c>
      <c r="R37" s="61">
        <f t="shared" ca="1" si="8"/>
        <v>1</v>
      </c>
      <c r="S37" s="66" t="str">
        <f t="shared" ca="1" si="4"/>
        <v>--</v>
      </c>
      <c r="T37" s="67" t="str">
        <f t="shared" ca="1" si="9"/>
        <v>--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 t="str">
        <f t="shared" ca="1" si="6"/>
        <v>--</v>
      </c>
      <c r="M38" s="65" t="str">
        <f t="shared" ca="1" si="1"/>
        <v>--</v>
      </c>
      <c r="N38" s="61" t="str">
        <f t="shared" ca="1" si="2"/>
        <v>--</v>
      </c>
      <c r="O38" s="65" t="str">
        <f t="shared" ca="1" si="7"/>
        <v>--</v>
      </c>
      <c r="P38" s="61" t="str">
        <f t="shared" ca="1" si="0"/>
        <v>--</v>
      </c>
      <c r="Q38" s="61" t="e">
        <f t="shared" ca="1" si="3"/>
        <v>#VALUE!</v>
      </c>
      <c r="R38" s="61">
        <f t="shared" ca="1" si="8"/>
        <v>1</v>
      </c>
      <c r="S38" s="66" t="str">
        <f t="shared" ca="1" si="4"/>
        <v>--</v>
      </c>
      <c r="T38" s="67" t="str">
        <f t="shared" ca="1" si="9"/>
        <v>--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 t="str">
        <f t="shared" ca="1" si="6"/>
        <v>--</v>
      </c>
      <c r="M39" s="65" t="str">
        <f t="shared" ca="1" si="1"/>
        <v>--</v>
      </c>
      <c r="N39" s="61" t="str">
        <f t="shared" ca="1" si="2"/>
        <v>--</v>
      </c>
      <c r="O39" s="65" t="str">
        <f t="shared" ca="1" si="7"/>
        <v>--</v>
      </c>
      <c r="P39" s="61" t="str">
        <f t="shared" ca="1" si="0"/>
        <v>--</v>
      </c>
      <c r="Q39" s="61" t="e">
        <f t="shared" ca="1" si="3"/>
        <v>#VALUE!</v>
      </c>
      <c r="R39" s="61">
        <f t="shared" ca="1" si="8"/>
        <v>1</v>
      </c>
      <c r="S39" s="66" t="str">
        <f t="shared" ca="1" si="4"/>
        <v>--</v>
      </c>
      <c r="T39" s="67" t="str">
        <f t="shared" ca="1" si="9"/>
        <v>--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 t="str">
        <f t="shared" ca="1" si="6"/>
        <v>--</v>
      </c>
      <c r="M40" s="65" t="str">
        <f t="shared" ca="1" si="1"/>
        <v>--</v>
      </c>
      <c r="N40" s="61" t="str">
        <f t="shared" ca="1" si="2"/>
        <v>--</v>
      </c>
      <c r="O40" s="65" t="str">
        <f t="shared" ca="1" si="7"/>
        <v>--</v>
      </c>
      <c r="P40" s="61" t="str">
        <f t="shared" ca="1" si="0"/>
        <v>--</v>
      </c>
      <c r="Q40" s="61" t="e">
        <f t="shared" ca="1" si="3"/>
        <v>#VALUE!</v>
      </c>
      <c r="R40" s="61">
        <f t="shared" ca="1" si="8"/>
        <v>1</v>
      </c>
      <c r="S40" s="66" t="str">
        <f t="shared" ca="1" si="4"/>
        <v>--</v>
      </c>
      <c r="T40" s="67" t="str">
        <f t="shared" ca="1" si="9"/>
        <v>--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 t="str">
        <f t="shared" ca="1" si="6"/>
        <v>--</v>
      </c>
      <c r="M41" s="65" t="str">
        <f t="shared" ca="1" si="1"/>
        <v>--</v>
      </c>
      <c r="N41" s="61" t="str">
        <f t="shared" ca="1" si="2"/>
        <v>--</v>
      </c>
      <c r="O41" s="65" t="str">
        <f t="shared" ca="1" si="7"/>
        <v>--</v>
      </c>
      <c r="P41" s="61" t="str">
        <f t="shared" ca="1" si="0"/>
        <v>--</v>
      </c>
      <c r="Q41" s="61" t="e">
        <f t="shared" ca="1" si="3"/>
        <v>#VALUE!</v>
      </c>
      <c r="R41" s="61">
        <f t="shared" ca="1" si="8"/>
        <v>1</v>
      </c>
      <c r="S41" s="66" t="str">
        <f t="shared" ca="1" si="4"/>
        <v>--</v>
      </c>
      <c r="T41" s="67" t="str">
        <f t="shared" ca="1" si="9"/>
        <v>--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 t="str">
        <f t="shared" ca="1" si="6"/>
        <v>--</v>
      </c>
      <c r="M42" s="65" t="str">
        <f t="shared" ca="1" si="1"/>
        <v>--</v>
      </c>
      <c r="N42" s="61" t="str">
        <f t="shared" ca="1" si="2"/>
        <v>--</v>
      </c>
      <c r="O42" s="65" t="str">
        <f t="shared" ca="1" si="7"/>
        <v>--</v>
      </c>
      <c r="P42" s="61" t="str">
        <f t="shared" ca="1" si="0"/>
        <v>--</v>
      </c>
      <c r="Q42" s="61" t="e">
        <f t="shared" ca="1" si="3"/>
        <v>#VALUE!</v>
      </c>
      <c r="R42" s="61">
        <f t="shared" ca="1" si="8"/>
        <v>1</v>
      </c>
      <c r="S42" s="66" t="str">
        <f t="shared" ca="1" si="4"/>
        <v>--</v>
      </c>
      <c r="T42" s="67" t="str">
        <f t="shared" ca="1" si="9"/>
        <v>--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tabColor rgb="FF00B0F0"/>
  </sheetPr>
  <dimension ref="B12:AB166"/>
  <sheetViews>
    <sheetView showGridLines="0" topLeftCell="C6" zoomScale="85" zoomScaleNormal="85" workbookViewId="0">
      <selection activeCell="L26" sqref="L26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0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NOT FOUND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LB213A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44285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5.8499999999999996E-2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43738</v>
      </c>
      <c r="M24" s="65">
        <f ca="1">IF(L24="--","--",IF(AND($C$27="--",K24=1),(L24-$C$26)*$C$24/365,$C$24/$C$25))</f>
        <v>2.9249999999999998E-2</v>
      </c>
      <c r="N24" s="61" t="str">
        <f ca="1">+IF(L24=$C$23, 100%, "--")</f>
        <v>--</v>
      </c>
      <c r="O24" s="65">
        <f ca="1">IFERROR(IF(K24=1,(L24-$C$27)*(Q24/100%)*$C$24/365,(L24-L23)*(Q24/100%)*$C$24/365),"--")</f>
        <v>2.9490410958904107E-2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2.9250000000000002E-2</v>
      </c>
      <c r="T24" s="67" t="e">
        <f ca="1">IF(L24="--","--",1/(1+$C$31/$C$25)^($C$28*$C$25/365+K23))</f>
        <v>#VALUE!</v>
      </c>
      <c r="U24" s="61" t="str">
        <f ca="1">IFERROR(T24*S24,"--")</f>
        <v>--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>
        <f ca="1">+IF(L24&lt;$C$23, EDATE(L24,12/$C$25), IF(L24=$C$23, "--", IF(L24="--", "--")))</f>
        <v>43920</v>
      </c>
      <c r="M25" s="65">
        <f t="shared" ref="M25:M88" ca="1" si="1">IF(L25="--","--",IF(AND($C$27="--",K25=1),(L25-$C$26)*$C$24/365,$C$24/$C$25))</f>
        <v>2.9249999999999998E-2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2.9169863013698626E-2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2.9250000000000002E-2</v>
      </c>
      <c r="T25" s="67" t="e">
        <f ca="1">IF(L25="--","--",1/(1+$C$31/$C$25)^($C$28*$C$25/365+K24))</f>
        <v>#VALUE!</v>
      </c>
      <c r="U25" s="61" t="str">
        <f t="shared" ref="U25:U88" ca="1" si="5">IFERROR(T25*S25,"--")</f>
        <v>--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38797</v>
      </c>
      <c r="D26" s="42"/>
      <c r="E26" s="69"/>
      <c r="F26" s="69"/>
      <c r="G26" s="69"/>
      <c r="K26" s="59">
        <f>+K25+1</f>
        <v>3</v>
      </c>
      <c r="L26" s="101">
        <f t="shared" ref="L26:L89" ca="1" si="6">+IF(L25&lt;$C$23, EDATE(L25,12/$C$25), IF(L25=$C$23, "--", IF(L25="--", "--")))</f>
        <v>44104</v>
      </c>
      <c r="M26" s="65">
        <f t="shared" ca="1" si="1"/>
        <v>2.9249999999999998E-2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2.9490410958904107E-2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2.9250000000000002E-2</v>
      </c>
      <c r="T26" s="67" t="e">
        <f t="shared" ref="T26:T89" ca="1" si="9">IF(L26="--","--",1/(1+$C$31/$C$25)^($C$28*$C$25/365+K25))</f>
        <v>#VALUE!</v>
      </c>
      <c r="U26" s="61" t="str">
        <f t="shared" ca="1" si="5"/>
        <v>--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43554</v>
      </c>
      <c r="E27" s="58"/>
      <c r="F27" s="69"/>
      <c r="G27" s="69"/>
      <c r="K27" s="59">
        <f>+K26+1</f>
        <v>4</v>
      </c>
      <c r="L27" s="101">
        <f t="shared" ca="1" si="6"/>
        <v>44285</v>
      </c>
      <c r="M27" s="65">
        <f t="shared" ca="1" si="1"/>
        <v>2.9249999999999998E-2</v>
      </c>
      <c r="N27" s="61">
        <f t="shared" ca="1" si="2"/>
        <v>1</v>
      </c>
      <c r="O27" s="65">
        <f t="shared" ca="1" si="7"/>
        <v>2.9009589041095889E-2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1.02925</v>
      </c>
      <c r="T27" s="67" t="e">
        <f t="shared" ca="1" si="9"/>
        <v>#VALUE!</v>
      </c>
      <c r="U27" s="61" t="str">
        <f t="shared" ca="1" si="5"/>
        <v>--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94</v>
      </c>
      <c r="D28" s="54"/>
      <c r="E28" s="69"/>
      <c r="F28" s="69"/>
      <c r="G28" s="69"/>
      <c r="K28" s="59">
        <f t="shared" ref="K28:K91" si="10">+K27+1</f>
        <v>5</v>
      </c>
      <c r="L28" s="101" t="str">
        <f t="shared" ca="1" si="6"/>
        <v>--</v>
      </c>
      <c r="M28" s="65" t="str">
        <f t="shared" ca="1" si="1"/>
        <v>--</v>
      </c>
      <c r="N28" s="61" t="str">
        <f t="shared" ca="1" si="2"/>
        <v>--</v>
      </c>
      <c r="O28" s="65" t="str">
        <f t="shared" ca="1" si="7"/>
        <v>--</v>
      </c>
      <c r="P28" s="61" t="str">
        <f t="shared" ca="1" si="0"/>
        <v>--</v>
      </c>
      <c r="Q28" s="61" t="e">
        <f t="shared" ca="1" si="3"/>
        <v>#VALUE!</v>
      </c>
      <c r="R28" s="61">
        <f t="shared" ca="1" si="8"/>
        <v>1</v>
      </c>
      <c r="S28" s="66" t="str">
        <f t="shared" ca="1" si="4"/>
        <v>--</v>
      </c>
      <c r="T28" s="67" t="str">
        <f t="shared" ca="1" si="9"/>
        <v>--</v>
      </c>
      <c r="U28" s="61" t="str">
        <f t="shared" ca="1" si="5"/>
        <v>--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90</v>
      </c>
      <c r="D29" s="54"/>
      <c r="E29" s="71"/>
      <c r="F29" s="71"/>
      <c r="G29" s="71"/>
      <c r="K29" s="59">
        <f t="shared" si="10"/>
        <v>6</v>
      </c>
      <c r="L29" s="101" t="str">
        <f t="shared" ca="1" si="6"/>
        <v>--</v>
      </c>
      <c r="M29" s="65" t="str">
        <f t="shared" ca="1" si="1"/>
        <v>--</v>
      </c>
      <c r="N29" s="61" t="str">
        <f t="shared" ca="1" si="2"/>
        <v>--</v>
      </c>
      <c r="O29" s="65" t="str">
        <f t="shared" ca="1" si="7"/>
        <v>--</v>
      </c>
      <c r="P29" s="61" t="str">
        <f t="shared" ca="1" si="0"/>
        <v>--</v>
      </c>
      <c r="Q29" s="61" t="e">
        <f t="shared" ca="1" si="3"/>
        <v>#VALUE!</v>
      </c>
      <c r="R29" s="61">
        <f t="shared" ca="1" si="8"/>
        <v>1</v>
      </c>
      <c r="S29" s="66" t="str">
        <f t="shared" ca="1" si="4"/>
        <v>--</v>
      </c>
      <c r="T29" s="67" t="str">
        <f t="shared" ca="1" si="9"/>
        <v>--</v>
      </c>
      <c r="U29" s="61" t="str">
        <f t="shared" ca="1" si="5"/>
        <v>--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1.4424660000000001E-2</v>
      </c>
      <c r="E30" s="73"/>
      <c r="F30" s="73"/>
      <c r="G30" s="73"/>
      <c r="K30" s="59">
        <f t="shared" si="10"/>
        <v>7</v>
      </c>
      <c r="L30" s="101" t="str">
        <f t="shared" ca="1" si="6"/>
        <v>--</v>
      </c>
      <c r="M30" s="65" t="str">
        <f t="shared" ca="1" si="1"/>
        <v>--</v>
      </c>
      <c r="N30" s="61" t="str">
        <f t="shared" ca="1" si="2"/>
        <v>--</v>
      </c>
      <c r="O30" s="65" t="str">
        <f t="shared" ca="1" si="7"/>
        <v>--</v>
      </c>
      <c r="P30" s="61" t="str">
        <f t="shared" ca="1" si="0"/>
        <v>--</v>
      </c>
      <c r="Q30" s="61" t="e">
        <f t="shared" ca="1" si="3"/>
        <v>#VALUE!</v>
      </c>
      <c r="R30" s="61">
        <f t="shared" ca="1" si="8"/>
        <v>1</v>
      </c>
      <c r="S30" s="66" t="str">
        <f t="shared" ca="1" si="4"/>
        <v>--</v>
      </c>
      <c r="T30" s="67" t="str">
        <f t="shared" ca="1" si="9"/>
        <v>--</v>
      </c>
      <c r="U30" s="61" t="str">
        <f t="shared" ca="1" si="5"/>
        <v>--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 t="str">
        <f ca="1">IF(C21="SOURCE", HLOOKUP(C22, Source_Bonds, 7, FALSE), IF(C21="DESTINATION", HLOOKUP(C22,Desti_Bonds,6,FALSE),  C21) )</f>
        <v>NOT FOUND</v>
      </c>
      <c r="D31" s="42" t="s">
        <v>195</v>
      </c>
      <c r="E31" s="73"/>
      <c r="G31" s="69"/>
      <c r="K31" s="59">
        <f t="shared" si="10"/>
        <v>8</v>
      </c>
      <c r="L31" s="101" t="str">
        <f t="shared" ca="1" si="6"/>
        <v>--</v>
      </c>
      <c r="M31" s="65" t="str">
        <f t="shared" ca="1" si="1"/>
        <v>--</v>
      </c>
      <c r="N31" s="61" t="str">
        <f t="shared" ca="1" si="2"/>
        <v>--</v>
      </c>
      <c r="O31" s="65" t="str">
        <f t="shared" ca="1" si="7"/>
        <v>--</v>
      </c>
      <c r="P31" s="61" t="str">
        <f t="shared" ca="1" si="0"/>
        <v>--</v>
      </c>
      <c r="Q31" s="61" t="e">
        <f t="shared" ca="1" si="3"/>
        <v>#VALUE!</v>
      </c>
      <c r="R31" s="61">
        <f t="shared" ca="1" si="8"/>
        <v>1</v>
      </c>
      <c r="S31" s="66" t="str">
        <f t="shared" ca="1" si="4"/>
        <v>--</v>
      </c>
      <c r="T31" s="67" t="str">
        <f t="shared" ca="1" si="9"/>
        <v>--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 t="str">
        <f t="shared" ca="1" si="6"/>
        <v>--</v>
      </c>
      <c r="M32" s="65" t="str">
        <f t="shared" ca="1" si="1"/>
        <v>--</v>
      </c>
      <c r="N32" s="61" t="str">
        <f t="shared" ca="1" si="2"/>
        <v>--</v>
      </c>
      <c r="O32" s="65" t="str">
        <f t="shared" ca="1" si="7"/>
        <v>--</v>
      </c>
      <c r="P32" s="61" t="str">
        <f t="shared" ca="1" si="0"/>
        <v>--</v>
      </c>
      <c r="Q32" s="61" t="e">
        <f t="shared" ca="1" si="3"/>
        <v>#VALUE!</v>
      </c>
      <c r="R32" s="61">
        <f t="shared" ca="1" si="8"/>
        <v>1</v>
      </c>
      <c r="S32" s="66" t="str">
        <f t="shared" ca="1" si="4"/>
        <v>--</v>
      </c>
      <c r="T32" s="67" t="str">
        <f t="shared" ca="1" si="9"/>
        <v>--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-1.4424660000000001E-2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 t="str">
        <f t="shared" ca="1" si="6"/>
        <v>--</v>
      </c>
      <c r="M33" s="65" t="str">
        <f t="shared" ca="1" si="1"/>
        <v>--</v>
      </c>
      <c r="N33" s="61" t="str">
        <f t="shared" ca="1" si="2"/>
        <v>--</v>
      </c>
      <c r="O33" s="65" t="str">
        <f t="shared" ca="1" si="7"/>
        <v>--</v>
      </c>
      <c r="P33" s="61" t="str">
        <f t="shared" ca="1" si="0"/>
        <v>--</v>
      </c>
      <c r="Q33" s="61" t="e">
        <f t="shared" ca="1" si="3"/>
        <v>#VALUE!</v>
      </c>
      <c r="R33" s="61">
        <f t="shared" ca="1" si="8"/>
        <v>1</v>
      </c>
      <c r="S33" s="66" t="str">
        <f t="shared" ca="1" si="4"/>
        <v>--</v>
      </c>
      <c r="T33" s="67" t="str">
        <f t="shared" ca="1" si="9"/>
        <v>--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0</v>
      </c>
      <c r="D34" s="54"/>
      <c r="E34" s="42"/>
      <c r="F34" s="73"/>
      <c r="G34" s="77"/>
      <c r="K34" s="59">
        <f t="shared" si="10"/>
        <v>11</v>
      </c>
      <c r="L34" s="101" t="str">
        <f t="shared" ca="1" si="6"/>
        <v>--</v>
      </c>
      <c r="M34" s="65" t="str">
        <f t="shared" ca="1" si="1"/>
        <v>--</v>
      </c>
      <c r="N34" s="61" t="str">
        <f t="shared" ca="1" si="2"/>
        <v>--</v>
      </c>
      <c r="O34" s="65" t="str">
        <f t="shared" ca="1" si="7"/>
        <v>--</v>
      </c>
      <c r="P34" s="61" t="str">
        <f t="shared" ca="1" si="0"/>
        <v>--</v>
      </c>
      <c r="Q34" s="61" t="e">
        <f t="shared" ca="1" si="3"/>
        <v>#VALUE!</v>
      </c>
      <c r="R34" s="61">
        <f t="shared" ca="1" si="8"/>
        <v>1</v>
      </c>
      <c r="S34" s="66" t="str">
        <f t="shared" ca="1" si="4"/>
        <v>--</v>
      </c>
      <c r="T34" s="67" t="str">
        <f t="shared" ca="1" si="9"/>
        <v>--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 t="str">
        <f t="shared" ca="1" si="6"/>
        <v>--</v>
      </c>
      <c r="M35" s="65" t="str">
        <f t="shared" ca="1" si="1"/>
        <v>--</v>
      </c>
      <c r="N35" s="61" t="str">
        <f t="shared" ca="1" si="2"/>
        <v>--</v>
      </c>
      <c r="O35" s="65" t="str">
        <f t="shared" ca="1" si="7"/>
        <v>--</v>
      </c>
      <c r="P35" s="61" t="str">
        <f t="shared" ca="1" si="0"/>
        <v>--</v>
      </c>
      <c r="Q35" s="61" t="e">
        <f t="shared" ca="1" si="3"/>
        <v>#VALUE!</v>
      </c>
      <c r="R35" s="61">
        <f t="shared" ca="1" si="8"/>
        <v>1</v>
      </c>
      <c r="S35" s="66" t="str">
        <f t="shared" ca="1" si="4"/>
        <v>--</v>
      </c>
      <c r="T35" s="67" t="str">
        <f t="shared" ca="1" si="9"/>
        <v>--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 t="str">
        <f t="shared" ca="1" si="6"/>
        <v>--</v>
      </c>
      <c r="M36" s="65" t="str">
        <f t="shared" ca="1" si="1"/>
        <v>--</v>
      </c>
      <c r="N36" s="61" t="str">
        <f t="shared" ca="1" si="2"/>
        <v>--</v>
      </c>
      <c r="O36" s="65" t="str">
        <f t="shared" ca="1" si="7"/>
        <v>--</v>
      </c>
      <c r="P36" s="61" t="str">
        <f t="shared" ca="1" si="0"/>
        <v>--</v>
      </c>
      <c r="Q36" s="61" t="e">
        <f t="shared" ca="1" si="3"/>
        <v>#VALUE!</v>
      </c>
      <c r="R36" s="61">
        <f t="shared" ca="1" si="8"/>
        <v>1</v>
      </c>
      <c r="S36" s="66" t="str">
        <f t="shared" ca="1" si="4"/>
        <v>--</v>
      </c>
      <c r="T36" s="67" t="str">
        <f t="shared" ca="1" si="9"/>
        <v>--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 t="str">
        <f t="shared" ca="1" si="6"/>
        <v>--</v>
      </c>
      <c r="M37" s="65" t="str">
        <f t="shared" ca="1" si="1"/>
        <v>--</v>
      </c>
      <c r="N37" s="61" t="str">
        <f t="shared" ca="1" si="2"/>
        <v>--</v>
      </c>
      <c r="O37" s="65" t="str">
        <f t="shared" ca="1" si="7"/>
        <v>--</v>
      </c>
      <c r="P37" s="61" t="str">
        <f t="shared" ca="1" si="0"/>
        <v>--</v>
      </c>
      <c r="Q37" s="61" t="e">
        <f t="shared" ca="1" si="3"/>
        <v>#VALUE!</v>
      </c>
      <c r="R37" s="61">
        <f t="shared" ca="1" si="8"/>
        <v>1</v>
      </c>
      <c r="S37" s="66" t="str">
        <f t="shared" ca="1" si="4"/>
        <v>--</v>
      </c>
      <c r="T37" s="67" t="str">
        <f t="shared" ca="1" si="9"/>
        <v>--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 t="str">
        <f t="shared" ca="1" si="6"/>
        <v>--</v>
      </c>
      <c r="M38" s="65" t="str">
        <f t="shared" ca="1" si="1"/>
        <v>--</v>
      </c>
      <c r="N38" s="61" t="str">
        <f t="shared" ca="1" si="2"/>
        <v>--</v>
      </c>
      <c r="O38" s="65" t="str">
        <f t="shared" ca="1" si="7"/>
        <v>--</v>
      </c>
      <c r="P38" s="61" t="str">
        <f t="shared" ca="1" si="0"/>
        <v>--</v>
      </c>
      <c r="Q38" s="61" t="e">
        <f t="shared" ca="1" si="3"/>
        <v>#VALUE!</v>
      </c>
      <c r="R38" s="61">
        <f t="shared" ca="1" si="8"/>
        <v>1</v>
      </c>
      <c r="S38" s="66" t="str">
        <f t="shared" ca="1" si="4"/>
        <v>--</v>
      </c>
      <c r="T38" s="67" t="str">
        <f t="shared" ca="1" si="9"/>
        <v>--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 t="str">
        <f t="shared" ca="1" si="6"/>
        <v>--</v>
      </c>
      <c r="M39" s="65" t="str">
        <f t="shared" ca="1" si="1"/>
        <v>--</v>
      </c>
      <c r="N39" s="61" t="str">
        <f t="shared" ca="1" si="2"/>
        <v>--</v>
      </c>
      <c r="O39" s="65" t="str">
        <f t="shared" ca="1" si="7"/>
        <v>--</v>
      </c>
      <c r="P39" s="61" t="str">
        <f t="shared" ca="1" si="0"/>
        <v>--</v>
      </c>
      <c r="Q39" s="61" t="e">
        <f t="shared" ca="1" si="3"/>
        <v>#VALUE!</v>
      </c>
      <c r="R39" s="61">
        <f t="shared" ca="1" si="8"/>
        <v>1</v>
      </c>
      <c r="S39" s="66" t="str">
        <f t="shared" ca="1" si="4"/>
        <v>--</v>
      </c>
      <c r="T39" s="67" t="str">
        <f t="shared" ca="1" si="9"/>
        <v>--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 t="str">
        <f t="shared" ca="1" si="6"/>
        <v>--</v>
      </c>
      <c r="M40" s="65" t="str">
        <f t="shared" ca="1" si="1"/>
        <v>--</v>
      </c>
      <c r="N40" s="61" t="str">
        <f t="shared" ca="1" si="2"/>
        <v>--</v>
      </c>
      <c r="O40" s="65" t="str">
        <f t="shared" ca="1" si="7"/>
        <v>--</v>
      </c>
      <c r="P40" s="61" t="str">
        <f t="shared" ca="1" si="0"/>
        <v>--</v>
      </c>
      <c r="Q40" s="61" t="e">
        <f t="shared" ca="1" si="3"/>
        <v>#VALUE!</v>
      </c>
      <c r="R40" s="61">
        <f t="shared" ca="1" si="8"/>
        <v>1</v>
      </c>
      <c r="S40" s="66" t="str">
        <f t="shared" ca="1" si="4"/>
        <v>--</v>
      </c>
      <c r="T40" s="67" t="str">
        <f t="shared" ca="1" si="9"/>
        <v>--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 t="str">
        <f t="shared" ca="1" si="6"/>
        <v>--</v>
      </c>
      <c r="M41" s="65" t="str">
        <f t="shared" ca="1" si="1"/>
        <v>--</v>
      </c>
      <c r="N41" s="61" t="str">
        <f t="shared" ca="1" si="2"/>
        <v>--</v>
      </c>
      <c r="O41" s="65" t="str">
        <f t="shared" ca="1" si="7"/>
        <v>--</v>
      </c>
      <c r="P41" s="61" t="str">
        <f t="shared" ca="1" si="0"/>
        <v>--</v>
      </c>
      <c r="Q41" s="61" t="e">
        <f t="shared" ca="1" si="3"/>
        <v>#VALUE!</v>
      </c>
      <c r="R41" s="61">
        <f t="shared" ca="1" si="8"/>
        <v>1</v>
      </c>
      <c r="S41" s="66" t="str">
        <f t="shared" ca="1" si="4"/>
        <v>--</v>
      </c>
      <c r="T41" s="67" t="str">
        <f t="shared" ca="1" si="9"/>
        <v>--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 t="str">
        <f t="shared" ca="1" si="6"/>
        <v>--</v>
      </c>
      <c r="M42" s="65" t="str">
        <f t="shared" ca="1" si="1"/>
        <v>--</v>
      </c>
      <c r="N42" s="61" t="str">
        <f t="shared" ca="1" si="2"/>
        <v>--</v>
      </c>
      <c r="O42" s="65" t="str">
        <f t="shared" ca="1" si="7"/>
        <v>--</v>
      </c>
      <c r="P42" s="61" t="str">
        <f t="shared" ca="1" si="0"/>
        <v>--</v>
      </c>
      <c r="Q42" s="61" t="e">
        <f t="shared" ca="1" si="3"/>
        <v>#VALUE!</v>
      </c>
      <c r="R42" s="61">
        <f t="shared" ca="1" si="8"/>
        <v>1</v>
      </c>
      <c r="S42" s="66" t="str">
        <f t="shared" ca="1" si="4"/>
        <v>--</v>
      </c>
      <c r="T42" s="67" t="str">
        <f t="shared" ca="1" si="9"/>
        <v>--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0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NOT FOUND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LB214A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44295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6.4000000000000001E-2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43747</v>
      </c>
      <c r="M24" s="65">
        <f ca="1">IF(L24="--","--",IF(AND($C$27="--",K24=1),(L24-$C$26)*$C$24/365,$C$24/$C$25))</f>
        <v>3.2000000000000001E-2</v>
      </c>
      <c r="N24" s="61" t="str">
        <f ca="1">+IF(L24=$C$23, 100%, "--")</f>
        <v>--</v>
      </c>
      <c r="O24" s="65">
        <f ca="1">IFERROR(IF(K24=1,(L24-$C$27)*(Q24/100%)*$C$24/365,(L24-L23)*(Q24/100%)*$C$24/365),"--")</f>
        <v>3.2087671232876709E-2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3.2000000000000001E-2</v>
      </c>
      <c r="T24" s="67" t="e">
        <f ca="1">IF(L24="--","--",1/(1+$C$31/$C$25)^($C$28*$C$25/365+K23))</f>
        <v>#VALUE!</v>
      </c>
      <c r="U24" s="61" t="str">
        <f ca="1">IFERROR(T24*S24,"--")</f>
        <v>--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>
        <f ca="1">+IF(L24&lt;$C$23, EDATE(L24,12/$C$25), IF(L24=$C$23, "--", IF(L24="--", "--")))</f>
        <v>43930</v>
      </c>
      <c r="M25" s="65">
        <f t="shared" ref="M25:M88" ca="1" si="1">IF(L25="--","--",IF(AND($C$27="--",K25=1),(L25-$C$26)*$C$24/365,$C$24/$C$25))</f>
        <v>3.2000000000000001E-2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3.2087671232876709E-2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3.2000000000000001E-2</v>
      </c>
      <c r="T25" s="67" t="e">
        <f ca="1">IF(L25="--","--",1/(1+$C$31/$C$25)^($C$28*$C$25/365+K24))</f>
        <v>#VALUE!</v>
      </c>
      <c r="U25" s="61" t="str">
        <f t="shared" ref="U25:U88" ca="1" si="5">IFERROR(T25*S25,"--")</f>
        <v>--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36978</v>
      </c>
      <c r="D26" s="42"/>
      <c r="E26" s="69"/>
      <c r="F26" s="69"/>
      <c r="G26" s="69"/>
      <c r="K26" s="59">
        <f>+K25+1</f>
        <v>3</v>
      </c>
      <c r="L26" s="101">
        <f t="shared" ref="L26:L89" ca="1" si="6">+IF(L25&lt;$C$23, EDATE(L25,12/$C$25), IF(L25=$C$23, "--", IF(L25="--", "--")))</f>
        <v>44113</v>
      </c>
      <c r="M26" s="65">
        <f t="shared" ca="1" si="1"/>
        <v>3.2000000000000001E-2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3.2087671232876709E-2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3.2000000000000001E-2</v>
      </c>
      <c r="T26" s="67" t="e">
        <f t="shared" ref="T26:T89" ca="1" si="9">IF(L26="--","--",1/(1+$C$31/$C$25)^($C$28*$C$25/365+K25))</f>
        <v>#VALUE!</v>
      </c>
      <c r="U26" s="61" t="str">
        <f t="shared" ca="1" si="5"/>
        <v>--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43564</v>
      </c>
      <c r="E27" s="58"/>
      <c r="F27" s="69"/>
      <c r="G27" s="69"/>
      <c r="K27" s="59">
        <f>+K26+1</f>
        <v>4</v>
      </c>
      <c r="L27" s="101">
        <f t="shared" ca="1" si="6"/>
        <v>44295</v>
      </c>
      <c r="M27" s="65">
        <f t="shared" ca="1" si="1"/>
        <v>3.2000000000000001E-2</v>
      </c>
      <c r="N27" s="61">
        <f t="shared" ca="1" si="2"/>
        <v>1</v>
      </c>
      <c r="O27" s="65">
        <f t="shared" ca="1" si="7"/>
        <v>3.1912328767123285E-2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1.032</v>
      </c>
      <c r="T27" s="67" t="e">
        <f t="shared" ca="1" si="9"/>
        <v>#VALUE!</v>
      </c>
      <c r="U27" s="61" t="str">
        <f t="shared" ca="1" si="5"/>
        <v>--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103</v>
      </c>
      <c r="D28" s="54"/>
      <c r="E28" s="69"/>
      <c r="F28" s="69"/>
      <c r="G28" s="69"/>
      <c r="K28" s="59">
        <f t="shared" ref="K28:K91" si="10">+K27+1</f>
        <v>5</v>
      </c>
      <c r="L28" s="101" t="str">
        <f t="shared" ca="1" si="6"/>
        <v>--</v>
      </c>
      <c r="M28" s="65" t="str">
        <f t="shared" ca="1" si="1"/>
        <v>--</v>
      </c>
      <c r="N28" s="61" t="str">
        <f t="shared" ca="1" si="2"/>
        <v>--</v>
      </c>
      <c r="O28" s="65" t="str">
        <f t="shared" ca="1" si="7"/>
        <v>--</v>
      </c>
      <c r="P28" s="61" t="str">
        <f t="shared" ca="1" si="0"/>
        <v>--</v>
      </c>
      <c r="Q28" s="61" t="e">
        <f t="shared" ca="1" si="3"/>
        <v>#VALUE!</v>
      </c>
      <c r="R28" s="61">
        <f t="shared" ca="1" si="8"/>
        <v>1</v>
      </c>
      <c r="S28" s="66" t="str">
        <f t="shared" ca="1" si="4"/>
        <v>--</v>
      </c>
      <c r="T28" s="67" t="str">
        <f t="shared" ca="1" si="9"/>
        <v>--</v>
      </c>
      <c r="U28" s="61" t="str">
        <f t="shared" ca="1" si="5"/>
        <v>--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80</v>
      </c>
      <c r="D29" s="54"/>
      <c r="E29" s="71"/>
      <c r="F29" s="71"/>
      <c r="G29" s="71"/>
      <c r="K29" s="59">
        <f t="shared" si="10"/>
        <v>6</v>
      </c>
      <c r="L29" s="101" t="str">
        <f t="shared" ca="1" si="6"/>
        <v>--</v>
      </c>
      <c r="M29" s="65" t="str">
        <f t="shared" ca="1" si="1"/>
        <v>--</v>
      </c>
      <c r="N29" s="61" t="str">
        <f t="shared" ca="1" si="2"/>
        <v>--</v>
      </c>
      <c r="O29" s="65" t="str">
        <f t="shared" ca="1" si="7"/>
        <v>--</v>
      </c>
      <c r="P29" s="61" t="str">
        <f t="shared" ca="1" si="0"/>
        <v>--</v>
      </c>
      <c r="Q29" s="61" t="e">
        <f t="shared" ca="1" si="3"/>
        <v>#VALUE!</v>
      </c>
      <c r="R29" s="61">
        <f t="shared" ca="1" si="8"/>
        <v>1</v>
      </c>
      <c r="S29" s="66" t="str">
        <f t="shared" ca="1" si="4"/>
        <v>--</v>
      </c>
      <c r="T29" s="67" t="str">
        <f t="shared" ca="1" si="9"/>
        <v>--</v>
      </c>
      <c r="U29" s="61" t="str">
        <f t="shared" ca="1" si="5"/>
        <v>--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1.4027400000000001E-2</v>
      </c>
      <c r="E30" s="73"/>
      <c r="F30" s="73"/>
      <c r="G30" s="73"/>
      <c r="K30" s="59">
        <f t="shared" si="10"/>
        <v>7</v>
      </c>
      <c r="L30" s="101" t="str">
        <f t="shared" ca="1" si="6"/>
        <v>--</v>
      </c>
      <c r="M30" s="65" t="str">
        <f t="shared" ca="1" si="1"/>
        <v>--</v>
      </c>
      <c r="N30" s="61" t="str">
        <f t="shared" ca="1" si="2"/>
        <v>--</v>
      </c>
      <c r="O30" s="65" t="str">
        <f t="shared" ca="1" si="7"/>
        <v>--</v>
      </c>
      <c r="P30" s="61" t="str">
        <f t="shared" ca="1" si="0"/>
        <v>--</v>
      </c>
      <c r="Q30" s="61" t="e">
        <f t="shared" ca="1" si="3"/>
        <v>#VALUE!</v>
      </c>
      <c r="R30" s="61">
        <f t="shared" ca="1" si="8"/>
        <v>1</v>
      </c>
      <c r="S30" s="66" t="str">
        <f t="shared" ca="1" si="4"/>
        <v>--</v>
      </c>
      <c r="T30" s="67" t="str">
        <f t="shared" ca="1" si="9"/>
        <v>--</v>
      </c>
      <c r="U30" s="61" t="str">
        <f t="shared" ca="1" si="5"/>
        <v>--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 t="str">
        <f ca="1">IF(C21="SOURCE", HLOOKUP(C22, Source_Bonds, 7, FALSE), IF(C21="DESTINATION", HLOOKUP(C22,Desti_Bonds,6,FALSE),  C21) )</f>
        <v>NOT FOUND</v>
      </c>
      <c r="D31" s="42" t="s">
        <v>195</v>
      </c>
      <c r="E31" s="73"/>
      <c r="G31" s="69"/>
      <c r="K31" s="59">
        <f t="shared" si="10"/>
        <v>8</v>
      </c>
      <c r="L31" s="101" t="str">
        <f t="shared" ca="1" si="6"/>
        <v>--</v>
      </c>
      <c r="M31" s="65" t="str">
        <f t="shared" ca="1" si="1"/>
        <v>--</v>
      </c>
      <c r="N31" s="61" t="str">
        <f t="shared" ca="1" si="2"/>
        <v>--</v>
      </c>
      <c r="O31" s="65" t="str">
        <f t="shared" ca="1" si="7"/>
        <v>--</v>
      </c>
      <c r="P31" s="61" t="str">
        <f t="shared" ca="1" si="0"/>
        <v>--</v>
      </c>
      <c r="Q31" s="61" t="e">
        <f t="shared" ca="1" si="3"/>
        <v>#VALUE!</v>
      </c>
      <c r="R31" s="61">
        <f t="shared" ca="1" si="8"/>
        <v>1</v>
      </c>
      <c r="S31" s="66" t="str">
        <f t="shared" ca="1" si="4"/>
        <v>--</v>
      </c>
      <c r="T31" s="67" t="str">
        <f t="shared" ca="1" si="9"/>
        <v>--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 t="str">
        <f t="shared" ca="1" si="6"/>
        <v>--</v>
      </c>
      <c r="M32" s="65" t="str">
        <f t="shared" ca="1" si="1"/>
        <v>--</v>
      </c>
      <c r="N32" s="61" t="str">
        <f t="shared" ca="1" si="2"/>
        <v>--</v>
      </c>
      <c r="O32" s="65" t="str">
        <f t="shared" ca="1" si="7"/>
        <v>--</v>
      </c>
      <c r="P32" s="61" t="str">
        <f t="shared" ca="1" si="0"/>
        <v>--</v>
      </c>
      <c r="Q32" s="61" t="e">
        <f t="shared" ca="1" si="3"/>
        <v>#VALUE!</v>
      </c>
      <c r="R32" s="61">
        <f t="shared" ca="1" si="8"/>
        <v>1</v>
      </c>
      <c r="S32" s="66" t="str">
        <f t="shared" ca="1" si="4"/>
        <v>--</v>
      </c>
      <c r="T32" s="67" t="str">
        <f t="shared" ca="1" si="9"/>
        <v>--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-1.4027400000000001E-2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 t="str">
        <f t="shared" ca="1" si="6"/>
        <v>--</v>
      </c>
      <c r="M33" s="65" t="str">
        <f t="shared" ca="1" si="1"/>
        <v>--</v>
      </c>
      <c r="N33" s="61" t="str">
        <f t="shared" ca="1" si="2"/>
        <v>--</v>
      </c>
      <c r="O33" s="65" t="str">
        <f t="shared" ca="1" si="7"/>
        <v>--</v>
      </c>
      <c r="P33" s="61" t="str">
        <f t="shared" ca="1" si="0"/>
        <v>--</v>
      </c>
      <c r="Q33" s="61" t="e">
        <f t="shared" ca="1" si="3"/>
        <v>#VALUE!</v>
      </c>
      <c r="R33" s="61">
        <f t="shared" ca="1" si="8"/>
        <v>1</v>
      </c>
      <c r="S33" s="66" t="str">
        <f t="shared" ca="1" si="4"/>
        <v>--</v>
      </c>
      <c r="T33" s="67" t="str">
        <f t="shared" ca="1" si="9"/>
        <v>--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0</v>
      </c>
      <c r="D34" s="54"/>
      <c r="E34" s="42"/>
      <c r="F34" s="73"/>
      <c r="G34" s="77"/>
      <c r="K34" s="59">
        <f t="shared" si="10"/>
        <v>11</v>
      </c>
      <c r="L34" s="101" t="str">
        <f t="shared" ca="1" si="6"/>
        <v>--</v>
      </c>
      <c r="M34" s="65" t="str">
        <f t="shared" ca="1" si="1"/>
        <v>--</v>
      </c>
      <c r="N34" s="61" t="str">
        <f t="shared" ca="1" si="2"/>
        <v>--</v>
      </c>
      <c r="O34" s="65" t="str">
        <f t="shared" ca="1" si="7"/>
        <v>--</v>
      </c>
      <c r="P34" s="61" t="str">
        <f t="shared" ca="1" si="0"/>
        <v>--</v>
      </c>
      <c r="Q34" s="61" t="e">
        <f t="shared" ca="1" si="3"/>
        <v>#VALUE!</v>
      </c>
      <c r="R34" s="61">
        <f t="shared" ca="1" si="8"/>
        <v>1</v>
      </c>
      <c r="S34" s="66" t="str">
        <f t="shared" ca="1" si="4"/>
        <v>--</v>
      </c>
      <c r="T34" s="67" t="str">
        <f t="shared" ca="1" si="9"/>
        <v>--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 t="str">
        <f t="shared" ca="1" si="6"/>
        <v>--</v>
      </c>
      <c r="M35" s="65" t="str">
        <f t="shared" ca="1" si="1"/>
        <v>--</v>
      </c>
      <c r="N35" s="61" t="str">
        <f t="shared" ca="1" si="2"/>
        <v>--</v>
      </c>
      <c r="O35" s="65" t="str">
        <f t="shared" ca="1" si="7"/>
        <v>--</v>
      </c>
      <c r="P35" s="61" t="str">
        <f t="shared" ca="1" si="0"/>
        <v>--</v>
      </c>
      <c r="Q35" s="61" t="e">
        <f t="shared" ca="1" si="3"/>
        <v>#VALUE!</v>
      </c>
      <c r="R35" s="61">
        <f t="shared" ca="1" si="8"/>
        <v>1</v>
      </c>
      <c r="S35" s="66" t="str">
        <f t="shared" ca="1" si="4"/>
        <v>--</v>
      </c>
      <c r="T35" s="67" t="str">
        <f t="shared" ca="1" si="9"/>
        <v>--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 t="str">
        <f t="shared" ca="1" si="6"/>
        <v>--</v>
      </c>
      <c r="M36" s="65" t="str">
        <f t="shared" ca="1" si="1"/>
        <v>--</v>
      </c>
      <c r="N36" s="61" t="str">
        <f t="shared" ca="1" si="2"/>
        <v>--</v>
      </c>
      <c r="O36" s="65" t="str">
        <f t="shared" ca="1" si="7"/>
        <v>--</v>
      </c>
      <c r="P36" s="61" t="str">
        <f t="shared" ca="1" si="0"/>
        <v>--</v>
      </c>
      <c r="Q36" s="61" t="e">
        <f t="shared" ca="1" si="3"/>
        <v>#VALUE!</v>
      </c>
      <c r="R36" s="61">
        <f t="shared" ca="1" si="8"/>
        <v>1</v>
      </c>
      <c r="S36" s="66" t="str">
        <f t="shared" ca="1" si="4"/>
        <v>--</v>
      </c>
      <c r="T36" s="67" t="str">
        <f t="shared" ca="1" si="9"/>
        <v>--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 t="str">
        <f t="shared" ca="1" si="6"/>
        <v>--</v>
      </c>
      <c r="M37" s="65" t="str">
        <f t="shared" ca="1" si="1"/>
        <v>--</v>
      </c>
      <c r="N37" s="61" t="str">
        <f t="shared" ca="1" si="2"/>
        <v>--</v>
      </c>
      <c r="O37" s="65" t="str">
        <f t="shared" ca="1" si="7"/>
        <v>--</v>
      </c>
      <c r="P37" s="61" t="str">
        <f t="shared" ca="1" si="0"/>
        <v>--</v>
      </c>
      <c r="Q37" s="61" t="e">
        <f t="shared" ca="1" si="3"/>
        <v>#VALUE!</v>
      </c>
      <c r="R37" s="61">
        <f t="shared" ca="1" si="8"/>
        <v>1</v>
      </c>
      <c r="S37" s="66" t="str">
        <f t="shared" ca="1" si="4"/>
        <v>--</v>
      </c>
      <c r="T37" s="67" t="str">
        <f t="shared" ca="1" si="9"/>
        <v>--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 t="str">
        <f t="shared" ca="1" si="6"/>
        <v>--</v>
      </c>
      <c r="M38" s="65" t="str">
        <f t="shared" ca="1" si="1"/>
        <v>--</v>
      </c>
      <c r="N38" s="61" t="str">
        <f t="shared" ca="1" si="2"/>
        <v>--</v>
      </c>
      <c r="O38" s="65" t="str">
        <f t="shared" ca="1" si="7"/>
        <v>--</v>
      </c>
      <c r="P38" s="61" t="str">
        <f t="shared" ca="1" si="0"/>
        <v>--</v>
      </c>
      <c r="Q38" s="61" t="e">
        <f t="shared" ca="1" si="3"/>
        <v>#VALUE!</v>
      </c>
      <c r="R38" s="61">
        <f t="shared" ca="1" si="8"/>
        <v>1</v>
      </c>
      <c r="S38" s="66" t="str">
        <f t="shared" ca="1" si="4"/>
        <v>--</v>
      </c>
      <c r="T38" s="67" t="str">
        <f t="shared" ca="1" si="9"/>
        <v>--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 t="str">
        <f t="shared" ca="1" si="6"/>
        <v>--</v>
      </c>
      <c r="M39" s="65" t="str">
        <f t="shared" ca="1" si="1"/>
        <v>--</v>
      </c>
      <c r="N39" s="61" t="str">
        <f t="shared" ca="1" si="2"/>
        <v>--</v>
      </c>
      <c r="O39" s="65" t="str">
        <f t="shared" ca="1" si="7"/>
        <v>--</v>
      </c>
      <c r="P39" s="61" t="str">
        <f t="shared" ca="1" si="0"/>
        <v>--</v>
      </c>
      <c r="Q39" s="61" t="e">
        <f t="shared" ca="1" si="3"/>
        <v>#VALUE!</v>
      </c>
      <c r="R39" s="61">
        <f t="shared" ca="1" si="8"/>
        <v>1</v>
      </c>
      <c r="S39" s="66" t="str">
        <f t="shared" ca="1" si="4"/>
        <v>--</v>
      </c>
      <c r="T39" s="67" t="str">
        <f t="shared" ca="1" si="9"/>
        <v>--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 t="str">
        <f t="shared" ca="1" si="6"/>
        <v>--</v>
      </c>
      <c r="M40" s="65" t="str">
        <f t="shared" ca="1" si="1"/>
        <v>--</v>
      </c>
      <c r="N40" s="61" t="str">
        <f t="shared" ca="1" si="2"/>
        <v>--</v>
      </c>
      <c r="O40" s="65" t="str">
        <f t="shared" ca="1" si="7"/>
        <v>--</v>
      </c>
      <c r="P40" s="61" t="str">
        <f t="shared" ca="1" si="0"/>
        <v>--</v>
      </c>
      <c r="Q40" s="61" t="e">
        <f t="shared" ca="1" si="3"/>
        <v>#VALUE!</v>
      </c>
      <c r="R40" s="61">
        <f t="shared" ca="1" si="8"/>
        <v>1</v>
      </c>
      <c r="S40" s="66" t="str">
        <f t="shared" ca="1" si="4"/>
        <v>--</v>
      </c>
      <c r="T40" s="67" t="str">
        <f t="shared" ca="1" si="9"/>
        <v>--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 t="str">
        <f t="shared" ca="1" si="6"/>
        <v>--</v>
      </c>
      <c r="M41" s="65" t="str">
        <f t="shared" ca="1" si="1"/>
        <v>--</v>
      </c>
      <c r="N41" s="61" t="str">
        <f t="shared" ca="1" si="2"/>
        <v>--</v>
      </c>
      <c r="O41" s="65" t="str">
        <f t="shared" ca="1" si="7"/>
        <v>--</v>
      </c>
      <c r="P41" s="61" t="str">
        <f t="shared" ca="1" si="0"/>
        <v>--</v>
      </c>
      <c r="Q41" s="61" t="e">
        <f t="shared" ca="1" si="3"/>
        <v>#VALUE!</v>
      </c>
      <c r="R41" s="61">
        <f t="shared" ca="1" si="8"/>
        <v>1</v>
      </c>
      <c r="S41" s="66" t="str">
        <f t="shared" ca="1" si="4"/>
        <v>--</v>
      </c>
      <c r="T41" s="67" t="str">
        <f t="shared" ca="1" si="9"/>
        <v>--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 t="str">
        <f t="shared" ca="1" si="6"/>
        <v>--</v>
      </c>
      <c r="M42" s="65" t="str">
        <f t="shared" ca="1" si="1"/>
        <v>--</v>
      </c>
      <c r="N42" s="61" t="str">
        <f t="shared" ca="1" si="2"/>
        <v>--</v>
      </c>
      <c r="O42" s="65" t="str">
        <f t="shared" ca="1" si="7"/>
        <v>--</v>
      </c>
      <c r="P42" s="61" t="str">
        <f t="shared" ca="1" si="0"/>
        <v>--</v>
      </c>
      <c r="Q42" s="61" t="e">
        <f t="shared" ca="1" si="3"/>
        <v>#VALUE!</v>
      </c>
      <c r="R42" s="61">
        <f t="shared" ca="1" si="8"/>
        <v>1</v>
      </c>
      <c r="S42" s="66" t="str">
        <f t="shared" ca="1" si="4"/>
        <v>--</v>
      </c>
      <c r="T42" s="67" t="str">
        <f t="shared" ca="1" si="9"/>
        <v>--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rgb="FF00B0F0"/>
  </sheetPr>
  <dimension ref="B12:AB166"/>
  <sheetViews>
    <sheetView showGridLines="0" zoomScale="85" zoomScaleNormal="85" workbookViewId="0">
      <selection activeCell="C22" sqref="C22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34" t="s">
        <v>99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5" spans="2:21" x14ac:dyDescent="0.25">
      <c r="B15" s="37" t="s">
        <v>100</v>
      </c>
      <c r="C15" s="38"/>
    </row>
    <row r="16" spans="2:21" x14ac:dyDescent="0.25">
      <c r="K16" s="39"/>
    </row>
    <row r="17" spans="2:28" x14ac:dyDescent="0.25">
      <c r="B17" s="40" t="s">
        <v>101</v>
      </c>
      <c r="C17" s="41">
        <f>SETTLEMENT_DATE</f>
        <v>43644</v>
      </c>
    </row>
    <row r="18" spans="2:28" x14ac:dyDescent="0.25">
      <c r="B18" s="42"/>
      <c r="C18" s="43"/>
    </row>
    <row r="19" spans="2:28" ht="15.75" thickBot="1" x14ac:dyDescent="0.3">
      <c r="C19" s="4"/>
    </row>
    <row r="20" spans="2:28" s="46" customFormat="1" ht="18" thickBot="1" x14ac:dyDescent="0.3">
      <c r="B20" s="44" t="s">
        <v>102</v>
      </c>
      <c r="C20" s="45"/>
      <c r="D20" s="45"/>
      <c r="E20" s="45"/>
      <c r="F20" s="45"/>
      <c r="G20" s="45"/>
      <c r="J20" s="5"/>
      <c r="K20" s="47" t="s">
        <v>103</v>
      </c>
      <c r="L20" s="5"/>
      <c r="P20" s="5"/>
      <c r="Q20" s="5"/>
      <c r="R20" s="5"/>
      <c r="S20" s="5"/>
      <c r="T20" s="48" t="s">
        <v>104</v>
      </c>
      <c r="U20" s="49">
        <f ca="1">SUM(U24:U135)</f>
        <v>0</v>
      </c>
      <c r="W20" s="5"/>
      <c r="X20" s="5"/>
      <c r="Y20" s="5"/>
      <c r="Z20" s="5"/>
      <c r="AA20" s="5"/>
    </row>
    <row r="21" spans="2:28" s="46" customFormat="1" ht="15.75" x14ac:dyDescent="0.25">
      <c r="B21" s="50"/>
      <c r="C21" s="142" t="str">
        <f ca="1">IF(ISNA(HLOOKUP(C22,Source_Bonds,1,FALSE)),IF(ISNA(HLOOKUP(C22,Desti_Bonds,1,FALSE)),"NOT FOUND","DESTINATION"),"SOURCE")</f>
        <v>NOT FOUND</v>
      </c>
      <c r="D21" s="51"/>
      <c r="E21" s="51"/>
      <c r="F21" s="51"/>
      <c r="G21" s="51"/>
      <c r="H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53" t="s">
        <v>105</v>
      </c>
      <c r="C22" s="143" t="str">
        <f ca="1">MID(CELL("filename",A1),FIND("]",CELL("filename",A1))+1,255)</f>
        <v>LB21DA</v>
      </c>
      <c r="D22" s="42" t="s">
        <v>196</v>
      </c>
      <c r="E22" s="54"/>
      <c r="F22" s="54"/>
      <c r="G22" s="54"/>
      <c r="J22" s="46"/>
      <c r="K22" s="55" t="s">
        <v>106</v>
      </c>
      <c r="L22" s="55" t="s">
        <v>107</v>
      </c>
      <c r="M22" s="55" t="s">
        <v>33</v>
      </c>
      <c r="N22" s="55" t="s">
        <v>108</v>
      </c>
      <c r="O22" s="55" t="s">
        <v>109</v>
      </c>
      <c r="P22" s="55" t="s">
        <v>110</v>
      </c>
      <c r="Q22" s="55" t="s">
        <v>111</v>
      </c>
      <c r="R22" s="55" t="s">
        <v>112</v>
      </c>
      <c r="S22" s="55" t="s">
        <v>103</v>
      </c>
      <c r="T22" s="55" t="s">
        <v>113</v>
      </c>
      <c r="U22" s="55" t="s">
        <v>114</v>
      </c>
      <c r="W22" s="4"/>
      <c r="X22" s="4"/>
      <c r="Y22" s="4"/>
      <c r="Z22" s="4"/>
      <c r="AA22" s="4"/>
      <c r="AB22" s="4"/>
    </row>
    <row r="23" spans="2:28" x14ac:dyDescent="0.25">
      <c r="B23" s="56" t="s">
        <v>31</v>
      </c>
      <c r="C23" s="57">
        <f ca="1">+VLOOKUP($C$22,SBDB_Data,2,FALSE)</f>
        <v>44547</v>
      </c>
      <c r="D23" s="42"/>
      <c r="E23" s="58"/>
      <c r="F23" s="58"/>
      <c r="G23" s="58"/>
      <c r="K23" s="59">
        <v>0</v>
      </c>
      <c r="L23" s="101">
        <f>+C17</f>
        <v>43644</v>
      </c>
      <c r="M23" s="30"/>
      <c r="N23" s="30"/>
      <c r="O23" s="30"/>
      <c r="P23" s="61"/>
      <c r="Q23" s="61"/>
      <c r="R23" s="61">
        <v>1</v>
      </c>
      <c r="S23" s="61"/>
      <c r="T23" s="62"/>
      <c r="U23" s="61"/>
      <c r="W23" s="4"/>
      <c r="X23" s="61"/>
      <c r="Y23" s="61"/>
      <c r="Z23" s="61"/>
      <c r="AA23" s="62"/>
      <c r="AB23" s="61"/>
    </row>
    <row r="24" spans="2:28" x14ac:dyDescent="0.25">
      <c r="B24" s="56" t="s">
        <v>33</v>
      </c>
      <c r="C24" s="63">
        <f ca="1">+VLOOKUP($C$22,SBDB_Data,4,FALSE)</f>
        <v>3.6499999999999998E-2</v>
      </c>
      <c r="D24" s="42"/>
      <c r="E24" s="64"/>
      <c r="F24" s="64"/>
      <c r="G24" s="64"/>
      <c r="K24" s="59">
        <f>+K23+1</f>
        <v>1</v>
      </c>
      <c r="L24" s="101">
        <f ca="1">+COUPNCD(C17,C23,C25)</f>
        <v>43816</v>
      </c>
      <c r="M24" s="65">
        <f ca="1">IF(L24="--","--",IF(AND($C$27="--",K24=1),(L24-$C$26)*$C$24/365,$C$24/$C$25))</f>
        <v>1.8249999999999999E-2</v>
      </c>
      <c r="N24" s="61" t="str">
        <f ca="1">+IF(L24=$C$23, 100%, "--")</f>
        <v>--</v>
      </c>
      <c r="O24" s="65">
        <f ca="1">IFERROR(IF(K24=1,(L24-$C$27)*(Q24/100%)*$C$24/365,(L24-L23)*(Q24/100%)*$C$24/365),"--")</f>
        <v>1.83E-2</v>
      </c>
      <c r="P24" s="61">
        <f t="shared" ref="P24:P87" ca="1" si="0">+IF(L24="--","--",IFERROR(VLOOKUP(L24,$W$41:$X$45,2,FALSE),0))</f>
        <v>0</v>
      </c>
      <c r="Q24" s="61">
        <f ca="1">R24+P24</f>
        <v>1</v>
      </c>
      <c r="R24" s="61">
        <f ca="1">IF(P24="--",R23-0,R23-P24)</f>
        <v>1</v>
      </c>
      <c r="S24" s="66">
        <f ca="1">IF(L24="--","--",ROUND(IF($C$22="LBA37DA",SUM(O24:P24),SUM(M24:N24)),9))</f>
        <v>1.8249999999999999E-2</v>
      </c>
      <c r="T24" s="67" t="e">
        <f ca="1">IF(L24="--","--",1/(1+$C$31/$C$25)^($C$28*$C$25/365+K23))</f>
        <v>#VALUE!</v>
      </c>
      <c r="U24" s="61" t="str">
        <f ca="1">IFERROR(T24*S24,"--")</f>
        <v>--</v>
      </c>
      <c r="W24" s="4"/>
      <c r="X24" s="61"/>
      <c r="Y24" s="61"/>
      <c r="Z24" s="61"/>
      <c r="AA24" s="62"/>
      <c r="AB24" s="61"/>
    </row>
    <row r="25" spans="2:28" x14ac:dyDescent="0.25">
      <c r="B25" s="56" t="s">
        <v>115</v>
      </c>
      <c r="C25" s="68">
        <v>2</v>
      </c>
      <c r="D25" s="54"/>
      <c r="E25" s="69"/>
      <c r="F25" s="69"/>
      <c r="G25" s="69"/>
      <c r="K25" s="59">
        <f>+K24+1</f>
        <v>2</v>
      </c>
      <c r="L25" s="101">
        <f ca="1">+IF(L24&lt;$C$23, EDATE(L24,12/$C$25), IF(L24=$C$23, "--", IF(L24="--", "--")))</f>
        <v>43999</v>
      </c>
      <c r="M25" s="65">
        <f t="shared" ref="M25:M88" ca="1" si="1">IF(L25="--","--",IF(AND($C$27="--",K25=1),(L25-$C$26)*$C$24/365,$C$24/$C$25))</f>
        <v>1.8249999999999999E-2</v>
      </c>
      <c r="N25" s="61" t="str">
        <f t="shared" ref="N25:N88" ca="1" si="2">+IF(L25=$C$23, 100%, "--")</f>
        <v>--</v>
      </c>
      <c r="O25" s="65">
        <f ca="1">IFERROR(IF(K25=1,(L25-$C$27)*(Q25/100%)*$C$24/365,(L25-L24)*(Q25/100%)*$C$24/365),"--")</f>
        <v>1.83E-2</v>
      </c>
      <c r="P25" s="61">
        <f t="shared" ca="1" si="0"/>
        <v>0</v>
      </c>
      <c r="Q25" s="61">
        <f t="shared" ref="Q25:Q66" ca="1" si="3">R25+P25</f>
        <v>1</v>
      </c>
      <c r="R25" s="61">
        <f ca="1">IF(P25="--",R24-0,R24-P25)</f>
        <v>1</v>
      </c>
      <c r="S25" s="66">
        <f t="shared" ref="S25:S88" ca="1" si="4">IF(L25="--","--",ROUND(IF($C$22="LBA37DA",SUM(O25:P25),SUM(M25:N25)),9))</f>
        <v>1.8249999999999999E-2</v>
      </c>
      <c r="T25" s="67" t="e">
        <f ca="1">IF(L25="--","--",1/(1+$C$31/$C$25)^($C$28*$C$25/365+K24))</f>
        <v>#VALUE!</v>
      </c>
      <c r="U25" s="61" t="str">
        <f t="shared" ref="U25:U88" ca="1" si="5">IFERROR(T25*S25,"--")</f>
        <v>--</v>
      </c>
      <c r="W25" s="4"/>
      <c r="X25" s="61"/>
      <c r="Y25" s="61"/>
      <c r="Z25" s="61"/>
      <c r="AA25" s="62"/>
      <c r="AB25" s="61"/>
    </row>
    <row r="26" spans="2:28" x14ac:dyDescent="0.25">
      <c r="B26" s="56" t="s">
        <v>32</v>
      </c>
      <c r="C26" s="57">
        <f ca="1">+VLOOKUP($C$22,SBDB_Data,3,FALSE)</f>
        <v>40452</v>
      </c>
      <c r="D26" s="42"/>
      <c r="E26" s="69"/>
      <c r="F26" s="69"/>
      <c r="G26" s="69"/>
      <c r="K26" s="59">
        <f>+K25+1</f>
        <v>3</v>
      </c>
      <c r="L26" s="101">
        <f t="shared" ref="L26:L89" ca="1" si="6">+IF(L25&lt;$C$23, EDATE(L25,12/$C$25), IF(L25=$C$23, "--", IF(L25="--", "--")))</f>
        <v>44182</v>
      </c>
      <c r="M26" s="65">
        <f t="shared" ca="1" si="1"/>
        <v>1.8249999999999999E-2</v>
      </c>
      <c r="N26" s="61" t="str">
        <f t="shared" ca="1" si="2"/>
        <v>--</v>
      </c>
      <c r="O26" s="65">
        <f t="shared" ref="O26:O89" ca="1" si="7">IFERROR(IF(K26=1,(L26-$C$27)*(Q26/100%)*$C$24/365,(L26-L25)*(Q26/100%)*$C$24/365),"--")</f>
        <v>1.83E-2</v>
      </c>
      <c r="P26" s="61">
        <f t="shared" ca="1" si="0"/>
        <v>0</v>
      </c>
      <c r="Q26" s="61">
        <f t="shared" ca="1" si="3"/>
        <v>1</v>
      </c>
      <c r="R26" s="61">
        <f t="shared" ref="R26:R66" ca="1" si="8">IF(P26="--",R25-0,R25-P26)</f>
        <v>1</v>
      </c>
      <c r="S26" s="66">
        <f t="shared" ca="1" si="4"/>
        <v>1.8249999999999999E-2</v>
      </c>
      <c r="T26" s="67" t="e">
        <f t="shared" ref="T26:T89" ca="1" si="9">IF(L26="--","--",1/(1+$C$31/$C$25)^($C$28*$C$25/365+K25))</f>
        <v>#VALUE!</v>
      </c>
      <c r="U26" s="61" t="str">
        <f t="shared" ca="1" si="5"/>
        <v>--</v>
      </c>
      <c r="W26" s="4"/>
      <c r="X26" s="61"/>
      <c r="Y26" s="61"/>
      <c r="Z26" s="61"/>
      <c r="AA26" s="62"/>
      <c r="AB26" s="61"/>
    </row>
    <row r="27" spans="2:28" x14ac:dyDescent="0.25">
      <c r="B27" s="56" t="s">
        <v>116</v>
      </c>
      <c r="C27" s="70">
        <f ca="1">IF(COUPPCD(C17,C23,C25)&lt;C26,"--",COUPPCD(C17,C23,C25))</f>
        <v>43633</v>
      </c>
      <c r="E27" s="58"/>
      <c r="F27" s="69"/>
      <c r="G27" s="69"/>
      <c r="K27" s="59">
        <f>+K26+1</f>
        <v>4</v>
      </c>
      <c r="L27" s="101">
        <f t="shared" ca="1" si="6"/>
        <v>44364</v>
      </c>
      <c r="M27" s="65">
        <f t="shared" ca="1" si="1"/>
        <v>1.8249999999999999E-2</v>
      </c>
      <c r="N27" s="61" t="str">
        <f t="shared" ca="1" si="2"/>
        <v>--</v>
      </c>
      <c r="O27" s="65">
        <f t="shared" ca="1" si="7"/>
        <v>1.8200000000000001E-2</v>
      </c>
      <c r="P27" s="61">
        <f t="shared" ca="1" si="0"/>
        <v>0</v>
      </c>
      <c r="Q27" s="61">
        <f t="shared" ca="1" si="3"/>
        <v>1</v>
      </c>
      <c r="R27" s="61">
        <f t="shared" ca="1" si="8"/>
        <v>1</v>
      </c>
      <c r="S27" s="66">
        <f t="shared" ca="1" si="4"/>
        <v>1.8249999999999999E-2</v>
      </c>
      <c r="T27" s="67" t="e">
        <f t="shared" ca="1" si="9"/>
        <v>#VALUE!</v>
      </c>
      <c r="U27" s="61" t="str">
        <f t="shared" ca="1" si="5"/>
        <v>--</v>
      </c>
      <c r="W27" s="4"/>
      <c r="X27" s="61"/>
      <c r="Y27" s="61"/>
      <c r="Z27" s="61"/>
      <c r="AA27" s="62"/>
      <c r="AB27" s="61"/>
    </row>
    <row r="28" spans="2:28" x14ac:dyDescent="0.25">
      <c r="B28" s="56" t="s">
        <v>25</v>
      </c>
      <c r="C28" s="144">
        <f ca="1">L24-L23</f>
        <v>172</v>
      </c>
      <c r="D28" s="54"/>
      <c r="E28" s="69"/>
      <c r="F28" s="69"/>
      <c r="G28" s="69"/>
      <c r="K28" s="59">
        <f t="shared" ref="K28:K91" si="10">+K27+1</f>
        <v>5</v>
      </c>
      <c r="L28" s="101">
        <f t="shared" ca="1" si="6"/>
        <v>44547</v>
      </c>
      <c r="M28" s="65">
        <f t="shared" ca="1" si="1"/>
        <v>1.8249999999999999E-2</v>
      </c>
      <c r="N28" s="61">
        <f t="shared" ca="1" si="2"/>
        <v>1</v>
      </c>
      <c r="O28" s="65">
        <f t="shared" ca="1" si="7"/>
        <v>1.83E-2</v>
      </c>
      <c r="P28" s="61">
        <f t="shared" ca="1" si="0"/>
        <v>0</v>
      </c>
      <c r="Q28" s="61">
        <f t="shared" ca="1" si="3"/>
        <v>1</v>
      </c>
      <c r="R28" s="61">
        <f t="shared" ca="1" si="8"/>
        <v>1</v>
      </c>
      <c r="S28" s="66">
        <f t="shared" ca="1" si="4"/>
        <v>1.0182500000000001</v>
      </c>
      <c r="T28" s="67" t="e">
        <f t="shared" ca="1" si="9"/>
        <v>#VALUE!</v>
      </c>
      <c r="U28" s="61" t="str">
        <f t="shared" ca="1" si="5"/>
        <v>--</v>
      </c>
      <c r="W28" s="4"/>
      <c r="X28" s="61"/>
      <c r="Y28" s="61"/>
      <c r="Z28" s="61"/>
      <c r="AA28" s="62"/>
      <c r="AB28" s="61"/>
    </row>
    <row r="29" spans="2:28" x14ac:dyDescent="0.25">
      <c r="B29" s="56" t="s">
        <v>24</v>
      </c>
      <c r="C29" s="144">
        <f ca="1">IF(C27="--",L23-C26,L23-C27)</f>
        <v>11</v>
      </c>
      <c r="D29" s="54"/>
      <c r="E29" s="71"/>
      <c r="F29" s="71"/>
      <c r="G29" s="71"/>
      <c r="K29" s="59">
        <f t="shared" si="10"/>
        <v>6</v>
      </c>
      <c r="L29" s="101" t="str">
        <f t="shared" ca="1" si="6"/>
        <v>--</v>
      </c>
      <c r="M29" s="65" t="str">
        <f t="shared" ca="1" si="1"/>
        <v>--</v>
      </c>
      <c r="N29" s="61" t="str">
        <f t="shared" ca="1" si="2"/>
        <v>--</v>
      </c>
      <c r="O29" s="65" t="str">
        <f t="shared" ca="1" si="7"/>
        <v>--</v>
      </c>
      <c r="P29" s="61" t="str">
        <f t="shared" ca="1" si="0"/>
        <v>--</v>
      </c>
      <c r="Q29" s="61" t="e">
        <f t="shared" ca="1" si="3"/>
        <v>#VALUE!</v>
      </c>
      <c r="R29" s="61">
        <f t="shared" ca="1" si="8"/>
        <v>1</v>
      </c>
      <c r="S29" s="66" t="str">
        <f t="shared" ca="1" si="4"/>
        <v>--</v>
      </c>
      <c r="T29" s="67" t="str">
        <f t="shared" ca="1" si="9"/>
        <v>--</v>
      </c>
      <c r="U29" s="61" t="str">
        <f t="shared" ca="1" si="5"/>
        <v>--</v>
      </c>
      <c r="W29" s="4"/>
      <c r="X29" s="61"/>
      <c r="Y29" s="61"/>
      <c r="Z29" s="61"/>
      <c r="AA29" s="62"/>
      <c r="AB29" s="61"/>
    </row>
    <row r="30" spans="2:28" x14ac:dyDescent="0.25">
      <c r="B30" s="56" t="s">
        <v>117</v>
      </c>
      <c r="C30" s="72">
        <f ca="1">ROUND(C29/365*C24,8)</f>
        <v>1.1000000000000001E-3</v>
      </c>
      <c r="E30" s="73"/>
      <c r="F30" s="73"/>
      <c r="G30" s="73"/>
      <c r="K30" s="59">
        <f t="shared" si="10"/>
        <v>7</v>
      </c>
      <c r="L30" s="101" t="str">
        <f t="shared" ca="1" si="6"/>
        <v>--</v>
      </c>
      <c r="M30" s="65" t="str">
        <f t="shared" ca="1" si="1"/>
        <v>--</v>
      </c>
      <c r="N30" s="61" t="str">
        <f t="shared" ca="1" si="2"/>
        <v>--</v>
      </c>
      <c r="O30" s="65" t="str">
        <f t="shared" ca="1" si="7"/>
        <v>--</v>
      </c>
      <c r="P30" s="61" t="str">
        <f t="shared" ca="1" si="0"/>
        <v>--</v>
      </c>
      <c r="Q30" s="61" t="e">
        <f t="shared" ca="1" si="3"/>
        <v>#VALUE!</v>
      </c>
      <c r="R30" s="61">
        <f t="shared" ca="1" si="8"/>
        <v>1</v>
      </c>
      <c r="S30" s="66" t="str">
        <f t="shared" ca="1" si="4"/>
        <v>--</v>
      </c>
      <c r="T30" s="67" t="str">
        <f t="shared" ca="1" si="9"/>
        <v>--</v>
      </c>
      <c r="U30" s="61" t="str">
        <f t="shared" ca="1" si="5"/>
        <v>--</v>
      </c>
      <c r="W30" s="4"/>
      <c r="X30" s="61"/>
      <c r="Y30" s="61"/>
      <c r="Z30" s="61"/>
      <c r="AA30" s="62"/>
      <c r="AB30" s="61"/>
    </row>
    <row r="31" spans="2:28" x14ac:dyDescent="0.25">
      <c r="B31" s="74" t="s">
        <v>118</v>
      </c>
      <c r="C31" s="145" t="str">
        <f ca="1">IF(C21="SOURCE", HLOOKUP(C22, Source_Bonds, 7, FALSE), IF(C21="DESTINATION", HLOOKUP(C22,Desti_Bonds,6,FALSE),  C21) )</f>
        <v>NOT FOUND</v>
      </c>
      <c r="D31" s="42" t="s">
        <v>195</v>
      </c>
      <c r="E31" s="73"/>
      <c r="G31" s="69"/>
      <c r="K31" s="59">
        <f t="shared" si="10"/>
        <v>8</v>
      </c>
      <c r="L31" s="101" t="str">
        <f t="shared" ca="1" si="6"/>
        <v>--</v>
      </c>
      <c r="M31" s="65" t="str">
        <f t="shared" ca="1" si="1"/>
        <v>--</v>
      </c>
      <c r="N31" s="61" t="str">
        <f t="shared" ca="1" si="2"/>
        <v>--</v>
      </c>
      <c r="O31" s="65" t="str">
        <f t="shared" ca="1" si="7"/>
        <v>--</v>
      </c>
      <c r="P31" s="61" t="str">
        <f t="shared" ca="1" si="0"/>
        <v>--</v>
      </c>
      <c r="Q31" s="61" t="e">
        <f t="shared" ca="1" si="3"/>
        <v>#VALUE!</v>
      </c>
      <c r="R31" s="61">
        <f t="shared" ca="1" si="8"/>
        <v>1</v>
      </c>
      <c r="S31" s="66" t="str">
        <f t="shared" ca="1" si="4"/>
        <v>--</v>
      </c>
      <c r="T31" s="67" t="str">
        <f t="shared" ca="1" si="9"/>
        <v>--</v>
      </c>
      <c r="U31" s="61" t="str">
        <f t="shared" ca="1" si="5"/>
        <v>--</v>
      </c>
      <c r="W31" s="4"/>
      <c r="X31" s="61"/>
      <c r="Y31" s="61"/>
      <c r="Z31" s="61"/>
      <c r="AA31" s="62"/>
      <c r="AB31" s="61"/>
    </row>
    <row r="32" spans="2:28" s="46" customFormat="1" ht="15.75" x14ac:dyDescent="0.25">
      <c r="B32" s="5"/>
      <c r="C32" s="5"/>
      <c r="D32" s="42"/>
      <c r="E32" s="42"/>
      <c r="F32" s="5"/>
      <c r="G32" s="69"/>
      <c r="H32" s="4"/>
      <c r="I32" s="5"/>
      <c r="J32" s="5"/>
      <c r="K32" s="59">
        <f t="shared" si="10"/>
        <v>9</v>
      </c>
      <c r="L32" s="101" t="str">
        <f t="shared" ca="1" si="6"/>
        <v>--</v>
      </c>
      <c r="M32" s="65" t="str">
        <f t="shared" ca="1" si="1"/>
        <v>--</v>
      </c>
      <c r="N32" s="61" t="str">
        <f t="shared" ca="1" si="2"/>
        <v>--</v>
      </c>
      <c r="O32" s="65" t="str">
        <f t="shared" ca="1" si="7"/>
        <v>--</v>
      </c>
      <c r="P32" s="61" t="str">
        <f t="shared" ca="1" si="0"/>
        <v>--</v>
      </c>
      <c r="Q32" s="61" t="e">
        <f t="shared" ca="1" si="3"/>
        <v>#VALUE!</v>
      </c>
      <c r="R32" s="61">
        <f t="shared" ca="1" si="8"/>
        <v>1</v>
      </c>
      <c r="S32" s="66" t="str">
        <f t="shared" ca="1" si="4"/>
        <v>--</v>
      </c>
      <c r="T32" s="67" t="str">
        <f t="shared" ca="1" si="9"/>
        <v>--</v>
      </c>
      <c r="U32" s="61" t="str">
        <f t="shared" ca="1" si="5"/>
        <v>--</v>
      </c>
      <c r="V32" s="5"/>
      <c r="W32" s="4"/>
      <c r="X32" s="61"/>
      <c r="Y32" s="61"/>
      <c r="Z32" s="61"/>
      <c r="AA32" s="62"/>
      <c r="AB32" s="61"/>
    </row>
    <row r="33" spans="2:28" s="46" customFormat="1" ht="15.75" x14ac:dyDescent="0.25">
      <c r="B33" s="53" t="s">
        <v>119</v>
      </c>
      <c r="C33" s="75">
        <f ca="1">ROUND(U20-C30,8)</f>
        <v>-1.1000000000000001E-3</v>
      </c>
      <c r="D33" s="54"/>
      <c r="E33" s="42"/>
      <c r="F33" s="5"/>
      <c r="G33" s="5"/>
      <c r="H33" s="4"/>
      <c r="I33" s="5"/>
      <c r="J33" s="5"/>
      <c r="K33" s="59">
        <f t="shared" si="10"/>
        <v>10</v>
      </c>
      <c r="L33" s="101" t="str">
        <f t="shared" ca="1" si="6"/>
        <v>--</v>
      </c>
      <c r="M33" s="65" t="str">
        <f t="shared" ca="1" si="1"/>
        <v>--</v>
      </c>
      <c r="N33" s="61" t="str">
        <f t="shared" ca="1" si="2"/>
        <v>--</v>
      </c>
      <c r="O33" s="65" t="str">
        <f t="shared" ca="1" si="7"/>
        <v>--</v>
      </c>
      <c r="P33" s="61" t="str">
        <f t="shared" ca="1" si="0"/>
        <v>--</v>
      </c>
      <c r="Q33" s="61" t="e">
        <f t="shared" ca="1" si="3"/>
        <v>#VALUE!</v>
      </c>
      <c r="R33" s="61">
        <f t="shared" ca="1" si="8"/>
        <v>1</v>
      </c>
      <c r="S33" s="66" t="str">
        <f t="shared" ca="1" si="4"/>
        <v>--</v>
      </c>
      <c r="T33" s="67" t="str">
        <f t="shared" ca="1" si="9"/>
        <v>--</v>
      </c>
      <c r="U33" s="61" t="str">
        <f t="shared" ca="1" si="5"/>
        <v>--</v>
      </c>
      <c r="V33" s="5"/>
      <c r="W33" s="4"/>
      <c r="X33" s="61"/>
      <c r="Y33" s="61"/>
      <c r="Z33" s="61"/>
      <c r="AA33" s="62"/>
      <c r="AB33" s="61"/>
    </row>
    <row r="34" spans="2:28" ht="15.75" customHeight="1" x14ac:dyDescent="0.25">
      <c r="B34" s="74" t="s">
        <v>120</v>
      </c>
      <c r="C34" s="76">
        <f ca="1">C33+C30</f>
        <v>0</v>
      </c>
      <c r="D34" s="54"/>
      <c r="E34" s="42"/>
      <c r="F34" s="73"/>
      <c r="G34" s="77"/>
      <c r="K34" s="59">
        <f t="shared" si="10"/>
        <v>11</v>
      </c>
      <c r="L34" s="101" t="str">
        <f t="shared" ca="1" si="6"/>
        <v>--</v>
      </c>
      <c r="M34" s="65" t="str">
        <f t="shared" ca="1" si="1"/>
        <v>--</v>
      </c>
      <c r="N34" s="61" t="str">
        <f t="shared" ca="1" si="2"/>
        <v>--</v>
      </c>
      <c r="O34" s="65" t="str">
        <f t="shared" ca="1" si="7"/>
        <v>--</v>
      </c>
      <c r="P34" s="61" t="str">
        <f t="shared" ca="1" si="0"/>
        <v>--</v>
      </c>
      <c r="Q34" s="61" t="e">
        <f t="shared" ca="1" si="3"/>
        <v>#VALUE!</v>
      </c>
      <c r="R34" s="61">
        <f t="shared" ca="1" si="8"/>
        <v>1</v>
      </c>
      <c r="S34" s="66" t="str">
        <f t="shared" ca="1" si="4"/>
        <v>--</v>
      </c>
      <c r="T34" s="67" t="str">
        <f t="shared" ca="1" si="9"/>
        <v>--</v>
      </c>
      <c r="U34" s="61" t="str">
        <f t="shared" ca="1" si="5"/>
        <v>--</v>
      </c>
      <c r="W34" s="4"/>
      <c r="X34" s="61"/>
      <c r="Y34" s="61"/>
      <c r="Z34" s="61"/>
      <c r="AA34" s="62"/>
      <c r="AB34" s="61"/>
    </row>
    <row r="35" spans="2:28" x14ac:dyDescent="0.25">
      <c r="C35" s="78"/>
      <c r="D35" s="54"/>
      <c r="E35" s="42"/>
      <c r="F35" s="42"/>
      <c r="G35" s="79"/>
      <c r="K35" s="59">
        <f>+K34+1</f>
        <v>12</v>
      </c>
      <c r="L35" s="101" t="str">
        <f t="shared" ca="1" si="6"/>
        <v>--</v>
      </c>
      <c r="M35" s="65" t="str">
        <f t="shared" ca="1" si="1"/>
        <v>--</v>
      </c>
      <c r="N35" s="61" t="str">
        <f t="shared" ca="1" si="2"/>
        <v>--</v>
      </c>
      <c r="O35" s="65" t="str">
        <f t="shared" ca="1" si="7"/>
        <v>--</v>
      </c>
      <c r="P35" s="61" t="str">
        <f t="shared" ca="1" si="0"/>
        <v>--</v>
      </c>
      <c r="Q35" s="61" t="e">
        <f t="shared" ca="1" si="3"/>
        <v>#VALUE!</v>
      </c>
      <c r="R35" s="61">
        <f t="shared" ca="1" si="8"/>
        <v>1</v>
      </c>
      <c r="S35" s="66" t="str">
        <f t="shared" ca="1" si="4"/>
        <v>--</v>
      </c>
      <c r="T35" s="67" t="str">
        <f t="shared" ca="1" si="9"/>
        <v>--</v>
      </c>
      <c r="U35" s="61" t="str">
        <f t="shared" ca="1" si="5"/>
        <v>--</v>
      </c>
      <c r="W35" s="4"/>
      <c r="X35" s="61"/>
      <c r="Y35" s="61"/>
      <c r="Z35" s="61"/>
      <c r="AA35" s="62"/>
      <c r="AB35" s="61"/>
    </row>
    <row r="36" spans="2:28" x14ac:dyDescent="0.25">
      <c r="C36" s="71"/>
      <c r="D36" s="80"/>
      <c r="E36" s="81"/>
      <c r="F36" s="42"/>
      <c r="G36" s="82"/>
      <c r="K36" s="59">
        <f t="shared" si="10"/>
        <v>13</v>
      </c>
      <c r="L36" s="101" t="str">
        <f t="shared" ca="1" si="6"/>
        <v>--</v>
      </c>
      <c r="M36" s="65" t="str">
        <f t="shared" ca="1" si="1"/>
        <v>--</v>
      </c>
      <c r="N36" s="61" t="str">
        <f t="shared" ca="1" si="2"/>
        <v>--</v>
      </c>
      <c r="O36" s="65" t="str">
        <f t="shared" ca="1" si="7"/>
        <v>--</v>
      </c>
      <c r="P36" s="61" t="str">
        <f t="shared" ca="1" si="0"/>
        <v>--</v>
      </c>
      <c r="Q36" s="61" t="e">
        <f t="shared" ca="1" si="3"/>
        <v>#VALUE!</v>
      </c>
      <c r="R36" s="61">
        <f t="shared" ca="1" si="8"/>
        <v>1</v>
      </c>
      <c r="S36" s="66" t="str">
        <f t="shared" ca="1" si="4"/>
        <v>--</v>
      </c>
      <c r="T36" s="67" t="str">
        <f t="shared" ca="1" si="9"/>
        <v>--</v>
      </c>
      <c r="U36" s="61" t="str">
        <f t="shared" ca="1" si="5"/>
        <v>--</v>
      </c>
      <c r="W36" s="4"/>
      <c r="X36" s="61"/>
      <c r="Y36" s="61"/>
      <c r="Z36" s="61"/>
      <c r="AA36" s="62"/>
      <c r="AB36" s="61"/>
    </row>
    <row r="37" spans="2:28" x14ac:dyDescent="0.25">
      <c r="C37" s="71"/>
      <c r="D37" s="80"/>
      <c r="E37" s="81"/>
      <c r="F37" s="42"/>
      <c r="G37" s="82"/>
      <c r="K37" s="59">
        <f t="shared" si="10"/>
        <v>14</v>
      </c>
      <c r="L37" s="101" t="str">
        <f t="shared" ca="1" si="6"/>
        <v>--</v>
      </c>
      <c r="M37" s="65" t="str">
        <f t="shared" ca="1" si="1"/>
        <v>--</v>
      </c>
      <c r="N37" s="61" t="str">
        <f t="shared" ca="1" si="2"/>
        <v>--</v>
      </c>
      <c r="O37" s="65" t="str">
        <f t="shared" ca="1" si="7"/>
        <v>--</v>
      </c>
      <c r="P37" s="61" t="str">
        <f t="shared" ca="1" si="0"/>
        <v>--</v>
      </c>
      <c r="Q37" s="61" t="e">
        <f t="shared" ca="1" si="3"/>
        <v>#VALUE!</v>
      </c>
      <c r="R37" s="61">
        <f t="shared" ca="1" si="8"/>
        <v>1</v>
      </c>
      <c r="S37" s="66" t="str">
        <f t="shared" ca="1" si="4"/>
        <v>--</v>
      </c>
      <c r="T37" s="67" t="str">
        <f t="shared" ca="1" si="9"/>
        <v>--</v>
      </c>
      <c r="U37" s="61" t="str">
        <f t="shared" ca="1" si="5"/>
        <v>--</v>
      </c>
      <c r="W37" s="4"/>
      <c r="X37" s="61"/>
      <c r="Y37" s="61"/>
      <c r="Z37" s="61"/>
      <c r="AA37" s="62"/>
      <c r="AB37" s="61"/>
    </row>
    <row r="38" spans="2:28" x14ac:dyDescent="0.25">
      <c r="H38" s="83"/>
      <c r="K38" s="59">
        <f t="shared" si="10"/>
        <v>15</v>
      </c>
      <c r="L38" s="101" t="str">
        <f t="shared" ca="1" si="6"/>
        <v>--</v>
      </c>
      <c r="M38" s="65" t="str">
        <f t="shared" ca="1" si="1"/>
        <v>--</v>
      </c>
      <c r="N38" s="61" t="str">
        <f t="shared" ca="1" si="2"/>
        <v>--</v>
      </c>
      <c r="O38" s="65" t="str">
        <f t="shared" ca="1" si="7"/>
        <v>--</v>
      </c>
      <c r="P38" s="61" t="str">
        <f t="shared" ca="1" si="0"/>
        <v>--</v>
      </c>
      <c r="Q38" s="61" t="e">
        <f t="shared" ca="1" si="3"/>
        <v>#VALUE!</v>
      </c>
      <c r="R38" s="61">
        <f t="shared" ca="1" si="8"/>
        <v>1</v>
      </c>
      <c r="S38" s="66" t="str">
        <f t="shared" ca="1" si="4"/>
        <v>--</v>
      </c>
      <c r="T38" s="67" t="str">
        <f t="shared" ca="1" si="9"/>
        <v>--</v>
      </c>
      <c r="U38" s="61" t="str">
        <f t="shared" ca="1" si="5"/>
        <v>--</v>
      </c>
      <c r="W38" s="4"/>
      <c r="X38" s="61"/>
      <c r="Y38" s="61"/>
      <c r="Z38" s="61"/>
      <c r="AA38" s="62"/>
      <c r="AB38" s="61"/>
    </row>
    <row r="39" spans="2:28" ht="15.75" thickBot="1" x14ac:dyDescent="0.3">
      <c r="D39" s="54"/>
      <c r="E39" s="42"/>
      <c r="F39" s="42"/>
      <c r="G39" s="84"/>
      <c r="K39" s="59">
        <f t="shared" si="10"/>
        <v>16</v>
      </c>
      <c r="L39" s="101" t="str">
        <f t="shared" ca="1" si="6"/>
        <v>--</v>
      </c>
      <c r="M39" s="65" t="str">
        <f t="shared" ca="1" si="1"/>
        <v>--</v>
      </c>
      <c r="N39" s="61" t="str">
        <f t="shared" ca="1" si="2"/>
        <v>--</v>
      </c>
      <c r="O39" s="65" t="str">
        <f t="shared" ca="1" si="7"/>
        <v>--</v>
      </c>
      <c r="P39" s="61" t="str">
        <f t="shared" ca="1" si="0"/>
        <v>--</v>
      </c>
      <c r="Q39" s="61" t="e">
        <f t="shared" ca="1" si="3"/>
        <v>#VALUE!</v>
      </c>
      <c r="R39" s="61">
        <f t="shared" ca="1" si="8"/>
        <v>1</v>
      </c>
      <c r="S39" s="66" t="str">
        <f t="shared" ca="1" si="4"/>
        <v>--</v>
      </c>
      <c r="T39" s="67" t="str">
        <f t="shared" ca="1" si="9"/>
        <v>--</v>
      </c>
      <c r="U39" s="61" t="str">
        <f t="shared" ca="1" si="5"/>
        <v>--</v>
      </c>
      <c r="W39" s="4"/>
      <c r="X39" s="61"/>
      <c r="Y39" s="61"/>
      <c r="Z39" s="61"/>
      <c r="AA39" s="62"/>
      <c r="AB39" s="61"/>
    </row>
    <row r="40" spans="2:28" ht="16.5" thickBot="1" x14ac:dyDescent="0.3">
      <c r="D40" s="54"/>
      <c r="E40" s="42"/>
      <c r="F40" s="42"/>
      <c r="G40" s="42"/>
      <c r="K40" s="59">
        <f t="shared" si="10"/>
        <v>17</v>
      </c>
      <c r="L40" s="101" t="str">
        <f t="shared" ca="1" si="6"/>
        <v>--</v>
      </c>
      <c r="M40" s="65" t="str">
        <f t="shared" ca="1" si="1"/>
        <v>--</v>
      </c>
      <c r="N40" s="61" t="str">
        <f t="shared" ca="1" si="2"/>
        <v>--</v>
      </c>
      <c r="O40" s="65" t="str">
        <f t="shared" ca="1" si="7"/>
        <v>--</v>
      </c>
      <c r="P40" s="61" t="str">
        <f t="shared" ca="1" si="0"/>
        <v>--</v>
      </c>
      <c r="Q40" s="61" t="e">
        <f t="shared" ca="1" si="3"/>
        <v>#VALUE!</v>
      </c>
      <c r="R40" s="61">
        <f t="shared" ca="1" si="8"/>
        <v>1</v>
      </c>
      <c r="S40" s="66" t="str">
        <f t="shared" ca="1" si="4"/>
        <v>--</v>
      </c>
      <c r="T40" s="67" t="str">
        <f t="shared" ca="1" si="9"/>
        <v>--</v>
      </c>
      <c r="U40" s="61" t="str">
        <f t="shared" ca="1" si="5"/>
        <v>--</v>
      </c>
      <c r="W40" s="85" t="s">
        <v>121</v>
      </c>
      <c r="X40" s="86" t="s">
        <v>122</v>
      </c>
      <c r="Y40" s="61"/>
      <c r="Z40" s="61"/>
      <c r="AA40" s="62"/>
      <c r="AB40" s="61"/>
    </row>
    <row r="41" spans="2:28" x14ac:dyDescent="0.25">
      <c r="G41" s="42"/>
      <c r="K41" s="59">
        <f t="shared" si="10"/>
        <v>18</v>
      </c>
      <c r="L41" s="101" t="str">
        <f t="shared" ca="1" si="6"/>
        <v>--</v>
      </c>
      <c r="M41" s="65" t="str">
        <f t="shared" ca="1" si="1"/>
        <v>--</v>
      </c>
      <c r="N41" s="61" t="str">
        <f t="shared" ca="1" si="2"/>
        <v>--</v>
      </c>
      <c r="O41" s="65" t="str">
        <f t="shared" ca="1" si="7"/>
        <v>--</v>
      </c>
      <c r="P41" s="61" t="str">
        <f t="shared" ca="1" si="0"/>
        <v>--</v>
      </c>
      <c r="Q41" s="61" t="e">
        <f t="shared" ca="1" si="3"/>
        <v>#VALUE!</v>
      </c>
      <c r="R41" s="61">
        <f t="shared" ca="1" si="8"/>
        <v>1</v>
      </c>
      <c r="S41" s="66" t="str">
        <f t="shared" ca="1" si="4"/>
        <v>--</v>
      </c>
      <c r="T41" s="67" t="str">
        <f t="shared" ca="1" si="9"/>
        <v>--</v>
      </c>
      <c r="U41" s="61" t="str">
        <f t="shared" ca="1" si="5"/>
        <v>--</v>
      </c>
      <c r="W41" s="87">
        <v>48925</v>
      </c>
      <c r="X41" s="88">
        <v>0.2</v>
      </c>
      <c r="Y41" s="61"/>
      <c r="Z41" s="61"/>
      <c r="AA41" s="62"/>
      <c r="AB41" s="61"/>
    </row>
    <row r="42" spans="2:28" x14ac:dyDescent="0.25">
      <c r="G42" s="42"/>
      <c r="K42" s="59">
        <f t="shared" si="10"/>
        <v>19</v>
      </c>
      <c r="L42" s="101" t="str">
        <f t="shared" ca="1" si="6"/>
        <v>--</v>
      </c>
      <c r="M42" s="65" t="str">
        <f t="shared" ca="1" si="1"/>
        <v>--</v>
      </c>
      <c r="N42" s="61" t="str">
        <f t="shared" ca="1" si="2"/>
        <v>--</v>
      </c>
      <c r="O42" s="65" t="str">
        <f t="shared" ca="1" si="7"/>
        <v>--</v>
      </c>
      <c r="P42" s="61" t="str">
        <f t="shared" ca="1" si="0"/>
        <v>--</v>
      </c>
      <c r="Q42" s="61" t="e">
        <f t="shared" ca="1" si="3"/>
        <v>#VALUE!</v>
      </c>
      <c r="R42" s="61">
        <f t="shared" ca="1" si="8"/>
        <v>1</v>
      </c>
      <c r="S42" s="66" t="str">
        <f t="shared" ca="1" si="4"/>
        <v>--</v>
      </c>
      <c r="T42" s="67" t="str">
        <f t="shared" ca="1" si="9"/>
        <v>--</v>
      </c>
      <c r="U42" s="61" t="str">
        <f t="shared" ca="1" si="5"/>
        <v>--</v>
      </c>
      <c r="W42" s="87">
        <v>49290</v>
      </c>
      <c r="X42" s="88">
        <v>0.2</v>
      </c>
      <c r="Y42" s="61"/>
      <c r="Z42" s="61"/>
      <c r="AA42" s="62"/>
      <c r="AB42" s="61"/>
    </row>
    <row r="43" spans="2:28" x14ac:dyDescent="0.25">
      <c r="G43" s="81"/>
      <c r="K43" s="59">
        <f t="shared" si="10"/>
        <v>20</v>
      </c>
      <c r="L43" s="101" t="str">
        <f t="shared" ca="1" si="6"/>
        <v>--</v>
      </c>
      <c r="M43" s="65" t="str">
        <f t="shared" ca="1" si="1"/>
        <v>--</v>
      </c>
      <c r="N43" s="61" t="str">
        <f t="shared" ca="1" si="2"/>
        <v>--</v>
      </c>
      <c r="O43" s="65" t="str">
        <f t="shared" ca="1" si="7"/>
        <v>--</v>
      </c>
      <c r="P43" s="61" t="str">
        <f t="shared" ca="1" si="0"/>
        <v>--</v>
      </c>
      <c r="Q43" s="61" t="e">
        <f t="shared" ca="1" si="3"/>
        <v>#VALUE!</v>
      </c>
      <c r="R43" s="61">
        <f t="shared" ca="1" si="8"/>
        <v>1</v>
      </c>
      <c r="S43" s="66" t="str">
        <f t="shared" ca="1" si="4"/>
        <v>--</v>
      </c>
      <c r="T43" s="67" t="str">
        <f t="shared" ca="1" si="9"/>
        <v>--</v>
      </c>
      <c r="U43" s="61" t="str">
        <f t="shared" ca="1" si="5"/>
        <v>--</v>
      </c>
      <c r="W43" s="87">
        <v>49655</v>
      </c>
      <c r="X43" s="88">
        <v>0.2</v>
      </c>
      <c r="Y43" s="61"/>
      <c r="Z43" s="61"/>
      <c r="AA43" s="62"/>
      <c r="AB43" s="61"/>
    </row>
    <row r="44" spans="2:28" x14ac:dyDescent="0.25">
      <c r="G44" s="81"/>
      <c r="K44" s="59">
        <f t="shared" si="10"/>
        <v>21</v>
      </c>
      <c r="L44" s="101" t="str">
        <f t="shared" ca="1" si="6"/>
        <v>--</v>
      </c>
      <c r="M44" s="65" t="str">
        <f t="shared" ca="1" si="1"/>
        <v>--</v>
      </c>
      <c r="N44" s="61" t="str">
        <f t="shared" ca="1" si="2"/>
        <v>--</v>
      </c>
      <c r="O44" s="65" t="str">
        <f t="shared" ca="1" si="7"/>
        <v>--</v>
      </c>
      <c r="P44" s="61" t="str">
        <f t="shared" ca="1" si="0"/>
        <v>--</v>
      </c>
      <c r="Q44" s="61" t="e">
        <f t="shared" ca="1" si="3"/>
        <v>#VALUE!</v>
      </c>
      <c r="R44" s="61">
        <f t="shared" ca="1" si="8"/>
        <v>1</v>
      </c>
      <c r="S44" s="66" t="str">
        <f t="shared" ca="1" si="4"/>
        <v>--</v>
      </c>
      <c r="T44" s="67" t="str">
        <f t="shared" ca="1" si="9"/>
        <v>--</v>
      </c>
      <c r="U44" s="61" t="str">
        <f t="shared" ca="1" si="5"/>
        <v>--</v>
      </c>
      <c r="W44" s="87">
        <v>50021</v>
      </c>
      <c r="X44" s="88">
        <v>0.2</v>
      </c>
      <c r="Y44" s="61"/>
      <c r="Z44" s="61"/>
      <c r="AA44" s="62"/>
      <c r="AB44" s="61"/>
    </row>
    <row r="45" spans="2:28" x14ac:dyDescent="0.25">
      <c r="C45" s="42"/>
      <c r="G45" s="42"/>
      <c r="K45" s="59">
        <f t="shared" si="10"/>
        <v>22</v>
      </c>
      <c r="L45" s="101" t="str">
        <f t="shared" ca="1" si="6"/>
        <v>--</v>
      </c>
      <c r="M45" s="65" t="str">
        <f t="shared" ca="1" si="1"/>
        <v>--</v>
      </c>
      <c r="N45" s="61" t="str">
        <f t="shared" ca="1" si="2"/>
        <v>--</v>
      </c>
      <c r="O45" s="65" t="str">
        <f t="shared" ca="1" si="7"/>
        <v>--</v>
      </c>
      <c r="P45" s="61" t="str">
        <f t="shared" ca="1" si="0"/>
        <v>--</v>
      </c>
      <c r="Q45" s="61" t="e">
        <f t="shared" ca="1" si="3"/>
        <v>#VALUE!</v>
      </c>
      <c r="R45" s="61">
        <f t="shared" ca="1" si="8"/>
        <v>1</v>
      </c>
      <c r="S45" s="66" t="str">
        <f t="shared" ca="1" si="4"/>
        <v>--</v>
      </c>
      <c r="T45" s="67" t="str">
        <f t="shared" ca="1" si="9"/>
        <v>--</v>
      </c>
      <c r="U45" s="61" t="str">
        <f t="shared" ca="1" si="5"/>
        <v>--</v>
      </c>
      <c r="W45" s="89">
        <v>50386</v>
      </c>
      <c r="X45" s="90">
        <v>0.2</v>
      </c>
      <c r="Y45" s="61"/>
      <c r="Z45" s="61"/>
      <c r="AA45" s="62"/>
      <c r="AB45" s="61"/>
    </row>
    <row r="46" spans="2:28" x14ac:dyDescent="0.25">
      <c r="C46" s="42"/>
      <c r="D46" s="54"/>
      <c r="E46" s="42"/>
      <c r="F46" s="42"/>
      <c r="G46" s="42"/>
      <c r="K46" s="59">
        <f t="shared" si="10"/>
        <v>23</v>
      </c>
      <c r="L46" s="101" t="str">
        <f t="shared" ca="1" si="6"/>
        <v>--</v>
      </c>
      <c r="M46" s="65" t="str">
        <f t="shared" ca="1" si="1"/>
        <v>--</v>
      </c>
      <c r="N46" s="61" t="str">
        <f t="shared" ca="1" si="2"/>
        <v>--</v>
      </c>
      <c r="O46" s="65" t="str">
        <f t="shared" ca="1" si="7"/>
        <v>--</v>
      </c>
      <c r="P46" s="61" t="str">
        <f t="shared" ca="1" si="0"/>
        <v>--</v>
      </c>
      <c r="Q46" s="61" t="e">
        <f t="shared" ca="1" si="3"/>
        <v>#VALUE!</v>
      </c>
      <c r="R46" s="61">
        <f t="shared" ca="1" si="8"/>
        <v>1</v>
      </c>
      <c r="S46" s="66" t="str">
        <f t="shared" ca="1" si="4"/>
        <v>--</v>
      </c>
      <c r="T46" s="67" t="str">
        <f t="shared" ca="1" si="9"/>
        <v>--</v>
      </c>
      <c r="U46" s="61" t="str">
        <f t="shared" ca="1" si="5"/>
        <v>--</v>
      </c>
      <c r="W46" s="4"/>
      <c r="X46" s="61"/>
      <c r="Y46" s="61"/>
      <c r="Z46" s="61"/>
      <c r="AA46" s="62"/>
      <c r="AB46" s="61"/>
    </row>
    <row r="47" spans="2:28" ht="15.75" x14ac:dyDescent="0.25">
      <c r="C47" s="91"/>
      <c r="D47" s="92"/>
      <c r="E47" s="42"/>
      <c r="F47" s="42"/>
      <c r="K47" s="59">
        <f t="shared" si="10"/>
        <v>24</v>
      </c>
      <c r="L47" s="101" t="str">
        <f t="shared" ca="1" si="6"/>
        <v>--</v>
      </c>
      <c r="M47" s="65" t="str">
        <f t="shared" ca="1" si="1"/>
        <v>--</v>
      </c>
      <c r="N47" s="61" t="str">
        <f t="shared" ca="1" si="2"/>
        <v>--</v>
      </c>
      <c r="O47" s="65" t="str">
        <f t="shared" ca="1" si="7"/>
        <v>--</v>
      </c>
      <c r="P47" s="61" t="str">
        <f t="shared" ca="1" si="0"/>
        <v>--</v>
      </c>
      <c r="Q47" s="61" t="e">
        <f t="shared" ca="1" si="3"/>
        <v>#VALUE!</v>
      </c>
      <c r="R47" s="61">
        <f t="shared" ca="1" si="8"/>
        <v>1</v>
      </c>
      <c r="S47" s="66" t="str">
        <f t="shared" ca="1" si="4"/>
        <v>--</v>
      </c>
      <c r="T47" s="67" t="str">
        <f t="shared" ca="1" si="9"/>
        <v>--</v>
      </c>
      <c r="U47" s="61" t="str">
        <f t="shared" ca="1" si="5"/>
        <v>--</v>
      </c>
      <c r="AB47" s="93"/>
    </row>
    <row r="48" spans="2:28" x14ac:dyDescent="0.25">
      <c r="C48" s="94"/>
      <c r="D48" s="54"/>
      <c r="E48" s="95"/>
      <c r="F48" s="95"/>
      <c r="K48" s="59">
        <f t="shared" si="10"/>
        <v>25</v>
      </c>
      <c r="L48" s="101" t="str">
        <f t="shared" ca="1" si="6"/>
        <v>--</v>
      </c>
      <c r="M48" s="65" t="str">
        <f t="shared" ca="1" si="1"/>
        <v>--</v>
      </c>
      <c r="N48" s="61" t="str">
        <f t="shared" ca="1" si="2"/>
        <v>--</v>
      </c>
      <c r="O48" s="65" t="str">
        <f t="shared" ca="1" si="7"/>
        <v>--</v>
      </c>
      <c r="P48" s="61" t="str">
        <f t="shared" ca="1" si="0"/>
        <v>--</v>
      </c>
      <c r="Q48" s="61" t="e">
        <f t="shared" ca="1" si="3"/>
        <v>#VALUE!</v>
      </c>
      <c r="R48" s="61">
        <f t="shared" ca="1" si="8"/>
        <v>1</v>
      </c>
      <c r="S48" s="66" t="str">
        <f t="shared" ca="1" si="4"/>
        <v>--</v>
      </c>
      <c r="T48" s="67" t="str">
        <f t="shared" ca="1" si="9"/>
        <v>--</v>
      </c>
      <c r="U48" s="61" t="str">
        <f t="shared" ca="1" si="5"/>
        <v>--</v>
      </c>
    </row>
    <row r="49" spans="3:28" x14ac:dyDescent="0.25">
      <c r="C49" s="81"/>
      <c r="D49" s="54"/>
      <c r="E49" s="95"/>
      <c r="F49" s="95"/>
      <c r="K49" s="59">
        <f t="shared" si="10"/>
        <v>26</v>
      </c>
      <c r="L49" s="101" t="str">
        <f t="shared" ca="1" si="6"/>
        <v>--</v>
      </c>
      <c r="M49" s="65" t="str">
        <f t="shared" ca="1" si="1"/>
        <v>--</v>
      </c>
      <c r="N49" s="61" t="str">
        <f t="shared" ca="1" si="2"/>
        <v>--</v>
      </c>
      <c r="O49" s="65" t="str">
        <f t="shared" ca="1" si="7"/>
        <v>--</v>
      </c>
      <c r="P49" s="61" t="str">
        <f t="shared" ca="1" si="0"/>
        <v>--</v>
      </c>
      <c r="Q49" s="61" t="e">
        <f t="shared" ca="1" si="3"/>
        <v>#VALUE!</v>
      </c>
      <c r="R49" s="61">
        <f t="shared" ca="1" si="8"/>
        <v>1</v>
      </c>
      <c r="S49" s="66" t="str">
        <f t="shared" ca="1" si="4"/>
        <v>--</v>
      </c>
      <c r="T49" s="67" t="str">
        <f t="shared" ca="1" si="9"/>
        <v>--</v>
      </c>
      <c r="U49" s="61" t="str">
        <f t="shared" ca="1" si="5"/>
        <v>--</v>
      </c>
      <c r="AB49" s="96"/>
    </row>
    <row r="50" spans="3:28" x14ac:dyDescent="0.25">
      <c r="C50" s="71"/>
      <c r="D50" s="80"/>
      <c r="E50" s="81"/>
      <c r="F50" s="81"/>
      <c r="K50" s="59">
        <f t="shared" si="10"/>
        <v>27</v>
      </c>
      <c r="L50" s="101" t="str">
        <f t="shared" ca="1" si="6"/>
        <v>--</v>
      </c>
      <c r="M50" s="65" t="str">
        <f t="shared" ca="1" si="1"/>
        <v>--</v>
      </c>
      <c r="N50" s="61" t="str">
        <f t="shared" ca="1" si="2"/>
        <v>--</v>
      </c>
      <c r="O50" s="65" t="str">
        <f t="shared" ca="1" si="7"/>
        <v>--</v>
      </c>
      <c r="P50" s="61" t="str">
        <f t="shared" ca="1" si="0"/>
        <v>--</v>
      </c>
      <c r="Q50" s="61" t="e">
        <f t="shared" ca="1" si="3"/>
        <v>#VALUE!</v>
      </c>
      <c r="R50" s="61">
        <f t="shared" ca="1" si="8"/>
        <v>1</v>
      </c>
      <c r="S50" s="66" t="str">
        <f t="shared" ca="1" si="4"/>
        <v>--</v>
      </c>
      <c r="T50" s="67" t="str">
        <f t="shared" ca="1" si="9"/>
        <v>--</v>
      </c>
      <c r="U50" s="61" t="str">
        <f t="shared" ca="1" si="5"/>
        <v>--</v>
      </c>
      <c r="AB50" s="97"/>
    </row>
    <row r="51" spans="3:28" x14ac:dyDescent="0.25">
      <c r="C51" s="98"/>
      <c r="D51" s="54"/>
      <c r="E51" s="84"/>
      <c r="F51" s="84"/>
      <c r="K51" s="59">
        <f t="shared" si="10"/>
        <v>28</v>
      </c>
      <c r="L51" s="101" t="str">
        <f t="shared" ca="1" si="6"/>
        <v>--</v>
      </c>
      <c r="M51" s="65" t="str">
        <f t="shared" ca="1" si="1"/>
        <v>--</v>
      </c>
      <c r="N51" s="61" t="str">
        <f t="shared" ca="1" si="2"/>
        <v>--</v>
      </c>
      <c r="O51" s="65" t="str">
        <f t="shared" ca="1" si="7"/>
        <v>--</v>
      </c>
      <c r="P51" s="61" t="str">
        <f t="shared" ca="1" si="0"/>
        <v>--</v>
      </c>
      <c r="Q51" s="61" t="e">
        <f t="shared" ca="1" si="3"/>
        <v>#VALUE!</v>
      </c>
      <c r="R51" s="61">
        <f t="shared" ca="1" si="8"/>
        <v>1</v>
      </c>
      <c r="S51" s="66" t="str">
        <f t="shared" ca="1" si="4"/>
        <v>--</v>
      </c>
      <c r="T51" s="67" t="str">
        <f t="shared" ca="1" si="9"/>
        <v>--</v>
      </c>
      <c r="U51" s="61" t="str">
        <f t="shared" ca="1" si="5"/>
        <v>--</v>
      </c>
    </row>
    <row r="52" spans="3:28" x14ac:dyDescent="0.25">
      <c r="C52" s="98"/>
      <c r="K52" s="59">
        <f t="shared" si="10"/>
        <v>29</v>
      </c>
      <c r="L52" s="101" t="str">
        <f t="shared" ca="1" si="6"/>
        <v>--</v>
      </c>
      <c r="M52" s="65" t="str">
        <f t="shared" ca="1" si="1"/>
        <v>--</v>
      </c>
      <c r="N52" s="61" t="str">
        <f t="shared" ca="1" si="2"/>
        <v>--</v>
      </c>
      <c r="O52" s="65" t="str">
        <f t="shared" ca="1" si="7"/>
        <v>--</v>
      </c>
      <c r="P52" s="61" t="str">
        <f t="shared" ca="1" si="0"/>
        <v>--</v>
      </c>
      <c r="Q52" s="61" t="e">
        <f t="shared" ca="1" si="3"/>
        <v>#VALUE!</v>
      </c>
      <c r="R52" s="61">
        <f t="shared" ca="1" si="8"/>
        <v>1</v>
      </c>
      <c r="S52" s="66" t="str">
        <f t="shared" ca="1" si="4"/>
        <v>--</v>
      </c>
      <c r="T52" s="67" t="str">
        <f t="shared" ca="1" si="9"/>
        <v>--</v>
      </c>
      <c r="U52" s="61" t="str">
        <f t="shared" ca="1" si="5"/>
        <v>--</v>
      </c>
    </row>
    <row r="53" spans="3:28" x14ac:dyDescent="0.25">
      <c r="C53" s="98"/>
      <c r="K53" s="59">
        <f t="shared" si="10"/>
        <v>30</v>
      </c>
      <c r="L53" s="101" t="str">
        <f t="shared" ca="1" si="6"/>
        <v>--</v>
      </c>
      <c r="M53" s="65" t="str">
        <f t="shared" ca="1" si="1"/>
        <v>--</v>
      </c>
      <c r="N53" s="61" t="str">
        <f t="shared" ca="1" si="2"/>
        <v>--</v>
      </c>
      <c r="O53" s="65" t="str">
        <f t="shared" ca="1" si="7"/>
        <v>--</v>
      </c>
      <c r="P53" s="61" t="str">
        <f t="shared" ca="1" si="0"/>
        <v>--</v>
      </c>
      <c r="Q53" s="61" t="e">
        <f t="shared" ca="1" si="3"/>
        <v>#VALUE!</v>
      </c>
      <c r="R53" s="61">
        <f t="shared" ca="1" si="8"/>
        <v>1</v>
      </c>
      <c r="S53" s="66" t="str">
        <f t="shared" ca="1" si="4"/>
        <v>--</v>
      </c>
      <c r="T53" s="67" t="str">
        <f t="shared" ca="1" si="9"/>
        <v>--</v>
      </c>
      <c r="U53" s="61" t="str">
        <f t="shared" ca="1" si="5"/>
        <v>--</v>
      </c>
    </row>
    <row r="54" spans="3:28" x14ac:dyDescent="0.25">
      <c r="K54" s="59">
        <f>+K53+1</f>
        <v>31</v>
      </c>
      <c r="L54" s="101" t="str">
        <f t="shared" ca="1" si="6"/>
        <v>--</v>
      </c>
      <c r="M54" s="65" t="str">
        <f t="shared" ca="1" si="1"/>
        <v>--</v>
      </c>
      <c r="N54" s="61" t="str">
        <f t="shared" ca="1" si="2"/>
        <v>--</v>
      </c>
      <c r="O54" s="65" t="str">
        <f t="shared" ca="1" si="7"/>
        <v>--</v>
      </c>
      <c r="P54" s="61" t="str">
        <f t="shared" ca="1" si="0"/>
        <v>--</v>
      </c>
      <c r="Q54" s="61" t="e">
        <f t="shared" ca="1" si="3"/>
        <v>#VALUE!</v>
      </c>
      <c r="R54" s="61">
        <f t="shared" ca="1" si="8"/>
        <v>1</v>
      </c>
      <c r="S54" s="66" t="str">
        <f t="shared" ca="1" si="4"/>
        <v>--</v>
      </c>
      <c r="T54" s="67" t="str">
        <f t="shared" ca="1" si="9"/>
        <v>--</v>
      </c>
      <c r="U54" s="61" t="str">
        <f t="shared" ca="1" si="5"/>
        <v>--</v>
      </c>
    </row>
    <row r="55" spans="3:28" x14ac:dyDescent="0.25">
      <c r="K55" s="59">
        <f t="shared" si="10"/>
        <v>32</v>
      </c>
      <c r="L55" s="101" t="str">
        <f t="shared" ca="1" si="6"/>
        <v>--</v>
      </c>
      <c r="M55" s="65" t="str">
        <f t="shared" ca="1" si="1"/>
        <v>--</v>
      </c>
      <c r="N55" s="61" t="str">
        <f t="shared" ca="1" si="2"/>
        <v>--</v>
      </c>
      <c r="O55" s="65" t="str">
        <f t="shared" ca="1" si="7"/>
        <v>--</v>
      </c>
      <c r="P55" s="61" t="str">
        <f t="shared" ca="1" si="0"/>
        <v>--</v>
      </c>
      <c r="Q55" s="61" t="e">
        <f t="shared" ca="1" si="3"/>
        <v>#VALUE!</v>
      </c>
      <c r="R55" s="61">
        <f t="shared" ca="1" si="8"/>
        <v>1</v>
      </c>
      <c r="S55" s="66" t="str">
        <f t="shared" ca="1" si="4"/>
        <v>--</v>
      </c>
      <c r="T55" s="67" t="str">
        <f t="shared" ca="1" si="9"/>
        <v>--</v>
      </c>
      <c r="U55" s="61" t="str">
        <f t="shared" ca="1" si="5"/>
        <v>--</v>
      </c>
    </row>
    <row r="56" spans="3:28" x14ac:dyDescent="0.25">
      <c r="K56" s="59">
        <f t="shared" si="10"/>
        <v>33</v>
      </c>
      <c r="L56" s="101" t="str">
        <f t="shared" ca="1" si="6"/>
        <v>--</v>
      </c>
      <c r="M56" s="65" t="str">
        <f t="shared" ca="1" si="1"/>
        <v>--</v>
      </c>
      <c r="N56" s="61" t="str">
        <f t="shared" ca="1" si="2"/>
        <v>--</v>
      </c>
      <c r="O56" s="65" t="str">
        <f t="shared" ca="1" si="7"/>
        <v>--</v>
      </c>
      <c r="P56" s="61" t="str">
        <f t="shared" ca="1" si="0"/>
        <v>--</v>
      </c>
      <c r="Q56" s="61" t="e">
        <f t="shared" ca="1" si="3"/>
        <v>#VALUE!</v>
      </c>
      <c r="R56" s="61">
        <f t="shared" ca="1" si="8"/>
        <v>1</v>
      </c>
      <c r="S56" s="66" t="str">
        <f t="shared" ca="1" si="4"/>
        <v>--</v>
      </c>
      <c r="T56" s="67" t="str">
        <f t="shared" ca="1" si="9"/>
        <v>--</v>
      </c>
      <c r="U56" s="61" t="str">
        <f t="shared" ca="1" si="5"/>
        <v>--</v>
      </c>
    </row>
    <row r="57" spans="3:28" x14ac:dyDescent="0.25">
      <c r="K57" s="59">
        <f t="shared" si="10"/>
        <v>34</v>
      </c>
      <c r="L57" s="101" t="str">
        <f t="shared" ca="1" si="6"/>
        <v>--</v>
      </c>
      <c r="M57" s="65" t="str">
        <f t="shared" ca="1" si="1"/>
        <v>--</v>
      </c>
      <c r="N57" s="61" t="str">
        <f t="shared" ca="1" si="2"/>
        <v>--</v>
      </c>
      <c r="O57" s="65" t="str">
        <f t="shared" ca="1" si="7"/>
        <v>--</v>
      </c>
      <c r="P57" s="61" t="str">
        <f t="shared" ca="1" si="0"/>
        <v>--</v>
      </c>
      <c r="Q57" s="61" t="e">
        <f t="shared" ca="1" si="3"/>
        <v>#VALUE!</v>
      </c>
      <c r="R57" s="61">
        <f t="shared" ca="1" si="8"/>
        <v>1</v>
      </c>
      <c r="S57" s="66" t="str">
        <f t="shared" ca="1" si="4"/>
        <v>--</v>
      </c>
      <c r="T57" s="67" t="str">
        <f t="shared" ca="1" si="9"/>
        <v>--</v>
      </c>
      <c r="U57" s="61" t="str">
        <f t="shared" ca="1" si="5"/>
        <v>--</v>
      </c>
    </row>
    <row r="58" spans="3:28" x14ac:dyDescent="0.25">
      <c r="K58" s="59">
        <f t="shared" si="10"/>
        <v>35</v>
      </c>
      <c r="L58" s="101" t="str">
        <f t="shared" ca="1" si="6"/>
        <v>--</v>
      </c>
      <c r="M58" s="65" t="str">
        <f t="shared" ca="1" si="1"/>
        <v>--</v>
      </c>
      <c r="N58" s="61" t="str">
        <f t="shared" ca="1" si="2"/>
        <v>--</v>
      </c>
      <c r="O58" s="65" t="str">
        <f t="shared" ca="1" si="7"/>
        <v>--</v>
      </c>
      <c r="P58" s="61" t="str">
        <f t="shared" ca="1" si="0"/>
        <v>--</v>
      </c>
      <c r="Q58" s="61" t="e">
        <f t="shared" ca="1" si="3"/>
        <v>#VALUE!</v>
      </c>
      <c r="R58" s="61">
        <f t="shared" ca="1" si="8"/>
        <v>1</v>
      </c>
      <c r="S58" s="66" t="str">
        <f t="shared" ca="1" si="4"/>
        <v>--</v>
      </c>
      <c r="T58" s="67" t="str">
        <f t="shared" ca="1" si="9"/>
        <v>--</v>
      </c>
      <c r="U58" s="61" t="str">
        <f t="shared" ca="1" si="5"/>
        <v>--</v>
      </c>
    </row>
    <row r="59" spans="3:28" x14ac:dyDescent="0.25">
      <c r="K59" s="59">
        <f t="shared" si="10"/>
        <v>36</v>
      </c>
      <c r="L59" s="101" t="str">
        <f t="shared" ca="1" si="6"/>
        <v>--</v>
      </c>
      <c r="M59" s="65" t="str">
        <f t="shared" ca="1" si="1"/>
        <v>--</v>
      </c>
      <c r="N59" s="61" t="str">
        <f t="shared" ca="1" si="2"/>
        <v>--</v>
      </c>
      <c r="O59" s="65" t="str">
        <f t="shared" ca="1" si="7"/>
        <v>--</v>
      </c>
      <c r="P59" s="61" t="str">
        <f t="shared" ca="1" si="0"/>
        <v>--</v>
      </c>
      <c r="Q59" s="61" t="e">
        <f t="shared" ca="1" si="3"/>
        <v>#VALUE!</v>
      </c>
      <c r="R59" s="61">
        <f t="shared" ca="1" si="8"/>
        <v>1</v>
      </c>
      <c r="S59" s="66" t="str">
        <f t="shared" ca="1" si="4"/>
        <v>--</v>
      </c>
      <c r="T59" s="67" t="str">
        <f t="shared" ca="1" si="9"/>
        <v>--</v>
      </c>
      <c r="U59" s="61" t="str">
        <f t="shared" ca="1" si="5"/>
        <v>--</v>
      </c>
    </row>
    <row r="60" spans="3:28" x14ac:dyDescent="0.25">
      <c r="K60" s="59">
        <f t="shared" si="10"/>
        <v>37</v>
      </c>
      <c r="L60" s="101" t="str">
        <f t="shared" ca="1" si="6"/>
        <v>--</v>
      </c>
      <c r="M60" s="65" t="str">
        <f t="shared" ca="1" si="1"/>
        <v>--</v>
      </c>
      <c r="N60" s="61" t="str">
        <f t="shared" ca="1" si="2"/>
        <v>--</v>
      </c>
      <c r="O60" s="65" t="str">
        <f t="shared" ca="1" si="7"/>
        <v>--</v>
      </c>
      <c r="P60" s="61" t="str">
        <f t="shared" ca="1" si="0"/>
        <v>--</v>
      </c>
      <c r="Q60" s="61" t="e">
        <f t="shared" ca="1" si="3"/>
        <v>#VALUE!</v>
      </c>
      <c r="R60" s="61">
        <f t="shared" ca="1" si="8"/>
        <v>1</v>
      </c>
      <c r="S60" s="66" t="str">
        <f t="shared" ca="1" si="4"/>
        <v>--</v>
      </c>
      <c r="T60" s="67" t="str">
        <f t="shared" ca="1" si="9"/>
        <v>--</v>
      </c>
      <c r="U60" s="61" t="str">
        <f t="shared" ca="1" si="5"/>
        <v>--</v>
      </c>
    </row>
    <row r="61" spans="3:28" x14ac:dyDescent="0.25">
      <c r="K61" s="59">
        <f t="shared" si="10"/>
        <v>38</v>
      </c>
      <c r="L61" s="101" t="str">
        <f t="shared" ca="1" si="6"/>
        <v>--</v>
      </c>
      <c r="M61" s="65" t="str">
        <f t="shared" ca="1" si="1"/>
        <v>--</v>
      </c>
      <c r="N61" s="61" t="str">
        <f t="shared" ca="1" si="2"/>
        <v>--</v>
      </c>
      <c r="O61" s="65" t="str">
        <f t="shared" ca="1" si="7"/>
        <v>--</v>
      </c>
      <c r="P61" s="61" t="str">
        <f t="shared" ca="1" si="0"/>
        <v>--</v>
      </c>
      <c r="Q61" s="61" t="e">
        <f t="shared" ca="1" si="3"/>
        <v>#VALUE!</v>
      </c>
      <c r="R61" s="61">
        <f t="shared" ca="1" si="8"/>
        <v>1</v>
      </c>
      <c r="S61" s="66" t="str">
        <f t="shared" ca="1" si="4"/>
        <v>--</v>
      </c>
      <c r="T61" s="67" t="str">
        <f t="shared" ca="1" si="9"/>
        <v>--</v>
      </c>
      <c r="U61" s="61" t="str">
        <f t="shared" ca="1" si="5"/>
        <v>--</v>
      </c>
    </row>
    <row r="62" spans="3:28" x14ac:dyDescent="0.25">
      <c r="K62" s="59">
        <f t="shared" si="10"/>
        <v>39</v>
      </c>
      <c r="L62" s="101" t="str">
        <f t="shared" ca="1" si="6"/>
        <v>--</v>
      </c>
      <c r="M62" s="65" t="str">
        <f t="shared" ca="1" si="1"/>
        <v>--</v>
      </c>
      <c r="N62" s="61" t="str">
        <f t="shared" ca="1" si="2"/>
        <v>--</v>
      </c>
      <c r="O62" s="65" t="str">
        <f t="shared" ca="1" si="7"/>
        <v>--</v>
      </c>
      <c r="P62" s="61" t="str">
        <f t="shared" ca="1" si="0"/>
        <v>--</v>
      </c>
      <c r="Q62" s="61" t="e">
        <f t="shared" ca="1" si="3"/>
        <v>#VALUE!</v>
      </c>
      <c r="R62" s="61">
        <f t="shared" ca="1" si="8"/>
        <v>1</v>
      </c>
      <c r="S62" s="66" t="str">
        <f t="shared" ca="1" si="4"/>
        <v>--</v>
      </c>
      <c r="T62" s="67" t="str">
        <f t="shared" ca="1" si="9"/>
        <v>--</v>
      </c>
      <c r="U62" s="61" t="str">
        <f t="shared" ca="1" si="5"/>
        <v>--</v>
      </c>
    </row>
    <row r="63" spans="3:28" x14ac:dyDescent="0.25">
      <c r="K63" s="59">
        <f t="shared" si="10"/>
        <v>40</v>
      </c>
      <c r="L63" s="101" t="str">
        <f t="shared" ca="1" si="6"/>
        <v>--</v>
      </c>
      <c r="M63" s="65" t="str">
        <f t="shared" ca="1" si="1"/>
        <v>--</v>
      </c>
      <c r="N63" s="61" t="str">
        <f t="shared" ca="1" si="2"/>
        <v>--</v>
      </c>
      <c r="O63" s="65" t="str">
        <f t="shared" ca="1" si="7"/>
        <v>--</v>
      </c>
      <c r="P63" s="61" t="str">
        <f t="shared" ca="1" si="0"/>
        <v>--</v>
      </c>
      <c r="Q63" s="61" t="e">
        <f t="shared" ca="1" si="3"/>
        <v>#VALUE!</v>
      </c>
      <c r="R63" s="61">
        <f t="shared" ca="1" si="8"/>
        <v>1</v>
      </c>
      <c r="S63" s="66" t="str">
        <f t="shared" ca="1" si="4"/>
        <v>--</v>
      </c>
      <c r="T63" s="67" t="str">
        <f t="shared" ca="1" si="9"/>
        <v>--</v>
      </c>
      <c r="U63" s="61" t="str">
        <f t="shared" ca="1" si="5"/>
        <v>--</v>
      </c>
    </row>
    <row r="64" spans="3:28" x14ac:dyDescent="0.25">
      <c r="K64" s="59">
        <f t="shared" si="10"/>
        <v>41</v>
      </c>
      <c r="L64" s="101" t="str">
        <f t="shared" ca="1" si="6"/>
        <v>--</v>
      </c>
      <c r="M64" s="65" t="str">
        <f t="shared" ca="1" si="1"/>
        <v>--</v>
      </c>
      <c r="N64" s="61" t="str">
        <f t="shared" ca="1" si="2"/>
        <v>--</v>
      </c>
      <c r="O64" s="65" t="str">
        <f t="shared" ca="1" si="7"/>
        <v>--</v>
      </c>
      <c r="P64" s="61" t="str">
        <f t="shared" ca="1" si="0"/>
        <v>--</v>
      </c>
      <c r="Q64" s="61" t="e">
        <f t="shared" ca="1" si="3"/>
        <v>#VALUE!</v>
      </c>
      <c r="R64" s="61">
        <f t="shared" ca="1" si="8"/>
        <v>1</v>
      </c>
      <c r="S64" s="66" t="str">
        <f t="shared" ca="1" si="4"/>
        <v>--</v>
      </c>
      <c r="T64" s="67" t="str">
        <f t="shared" ca="1" si="9"/>
        <v>--</v>
      </c>
      <c r="U64" s="61" t="str">
        <f t="shared" ca="1" si="5"/>
        <v>--</v>
      </c>
    </row>
    <row r="65" spans="11:21" x14ac:dyDescent="0.25">
      <c r="K65" s="59">
        <f t="shared" si="10"/>
        <v>42</v>
      </c>
      <c r="L65" s="101" t="str">
        <f t="shared" ca="1" si="6"/>
        <v>--</v>
      </c>
      <c r="M65" s="65" t="str">
        <f t="shared" ca="1" si="1"/>
        <v>--</v>
      </c>
      <c r="N65" s="61" t="str">
        <f t="shared" ca="1" si="2"/>
        <v>--</v>
      </c>
      <c r="O65" s="65" t="str">
        <f t="shared" ca="1" si="7"/>
        <v>--</v>
      </c>
      <c r="P65" s="61" t="str">
        <f t="shared" ca="1" si="0"/>
        <v>--</v>
      </c>
      <c r="Q65" s="61" t="e">
        <f t="shared" ca="1" si="3"/>
        <v>#VALUE!</v>
      </c>
      <c r="R65" s="61">
        <f t="shared" ca="1" si="8"/>
        <v>1</v>
      </c>
      <c r="S65" s="66" t="str">
        <f t="shared" ca="1" si="4"/>
        <v>--</v>
      </c>
      <c r="T65" s="67" t="str">
        <f t="shared" ca="1" si="9"/>
        <v>--</v>
      </c>
      <c r="U65" s="61" t="str">
        <f t="shared" ca="1" si="5"/>
        <v>--</v>
      </c>
    </row>
    <row r="66" spans="11:21" x14ac:dyDescent="0.25">
      <c r="K66" s="59">
        <f t="shared" si="10"/>
        <v>43</v>
      </c>
      <c r="L66" s="101" t="str">
        <f t="shared" ca="1" si="6"/>
        <v>--</v>
      </c>
      <c r="M66" s="65" t="str">
        <f t="shared" ca="1" si="1"/>
        <v>--</v>
      </c>
      <c r="N66" s="61" t="str">
        <f t="shared" ca="1" si="2"/>
        <v>--</v>
      </c>
      <c r="O66" s="65" t="str">
        <f t="shared" ca="1" si="7"/>
        <v>--</v>
      </c>
      <c r="P66" s="61" t="str">
        <f t="shared" ca="1" si="0"/>
        <v>--</v>
      </c>
      <c r="Q66" s="61" t="e">
        <f t="shared" ca="1" si="3"/>
        <v>#VALUE!</v>
      </c>
      <c r="R66" s="61">
        <f t="shared" ca="1" si="8"/>
        <v>1</v>
      </c>
      <c r="S66" s="66" t="str">
        <f t="shared" ca="1" si="4"/>
        <v>--</v>
      </c>
      <c r="T66" s="67" t="str">
        <f t="shared" ca="1" si="9"/>
        <v>--</v>
      </c>
      <c r="U66" s="61" t="str">
        <f t="shared" ca="1" si="5"/>
        <v>--</v>
      </c>
    </row>
    <row r="67" spans="11:21" x14ac:dyDescent="0.25">
      <c r="K67" s="59">
        <f t="shared" si="10"/>
        <v>44</v>
      </c>
      <c r="L67" s="101" t="str">
        <f t="shared" ca="1" si="6"/>
        <v>--</v>
      </c>
      <c r="M67" s="65" t="str">
        <f t="shared" ca="1" si="1"/>
        <v>--</v>
      </c>
      <c r="N67" s="61" t="str">
        <f t="shared" ca="1" si="2"/>
        <v>--</v>
      </c>
      <c r="O67" s="65" t="str">
        <f t="shared" ca="1" si="7"/>
        <v>--</v>
      </c>
      <c r="P67" s="61" t="str">
        <f t="shared" ca="1" si="0"/>
        <v>--</v>
      </c>
      <c r="Q67" s="61"/>
      <c r="R67" s="61"/>
      <c r="S67" s="66" t="str">
        <f t="shared" ca="1" si="4"/>
        <v>--</v>
      </c>
      <c r="T67" s="67" t="str">
        <f t="shared" ca="1" si="9"/>
        <v>--</v>
      </c>
      <c r="U67" s="61" t="str">
        <f t="shared" ca="1" si="5"/>
        <v>--</v>
      </c>
    </row>
    <row r="68" spans="11:21" x14ac:dyDescent="0.25">
      <c r="K68" s="59">
        <f t="shared" si="10"/>
        <v>45</v>
      </c>
      <c r="L68" s="101" t="str">
        <f t="shared" ca="1" si="6"/>
        <v>--</v>
      </c>
      <c r="M68" s="65" t="str">
        <f t="shared" ca="1" si="1"/>
        <v>--</v>
      </c>
      <c r="N68" s="61" t="str">
        <f t="shared" ca="1" si="2"/>
        <v>--</v>
      </c>
      <c r="O68" s="65" t="str">
        <f t="shared" ca="1" si="7"/>
        <v>--</v>
      </c>
      <c r="P68" s="61" t="str">
        <f t="shared" ca="1" si="0"/>
        <v>--</v>
      </c>
      <c r="Q68" s="61"/>
      <c r="R68" s="61"/>
      <c r="S68" s="66" t="str">
        <f t="shared" ca="1" si="4"/>
        <v>--</v>
      </c>
      <c r="T68" s="67" t="str">
        <f t="shared" ca="1" si="9"/>
        <v>--</v>
      </c>
      <c r="U68" s="61" t="str">
        <f t="shared" ca="1" si="5"/>
        <v>--</v>
      </c>
    </row>
    <row r="69" spans="11:21" x14ac:dyDescent="0.25">
      <c r="K69" s="59">
        <f t="shared" si="10"/>
        <v>46</v>
      </c>
      <c r="L69" s="101" t="str">
        <f t="shared" ca="1" si="6"/>
        <v>--</v>
      </c>
      <c r="M69" s="65" t="str">
        <f t="shared" ca="1" si="1"/>
        <v>--</v>
      </c>
      <c r="N69" s="61" t="str">
        <f t="shared" ca="1" si="2"/>
        <v>--</v>
      </c>
      <c r="O69" s="65" t="str">
        <f t="shared" ca="1" si="7"/>
        <v>--</v>
      </c>
      <c r="P69" s="61" t="str">
        <f t="shared" ca="1" si="0"/>
        <v>--</v>
      </c>
      <c r="Q69" s="61"/>
      <c r="R69" s="61"/>
      <c r="S69" s="66" t="str">
        <f t="shared" ca="1" si="4"/>
        <v>--</v>
      </c>
      <c r="T69" s="67" t="str">
        <f t="shared" ca="1" si="9"/>
        <v>--</v>
      </c>
      <c r="U69" s="61" t="str">
        <f t="shared" ca="1" si="5"/>
        <v>--</v>
      </c>
    </row>
    <row r="70" spans="11:21" x14ac:dyDescent="0.25">
      <c r="K70" s="59">
        <f t="shared" si="10"/>
        <v>47</v>
      </c>
      <c r="L70" s="101" t="str">
        <f t="shared" ca="1" si="6"/>
        <v>--</v>
      </c>
      <c r="M70" s="65" t="str">
        <f t="shared" ca="1" si="1"/>
        <v>--</v>
      </c>
      <c r="N70" s="61" t="str">
        <f t="shared" ca="1" si="2"/>
        <v>--</v>
      </c>
      <c r="O70" s="65" t="str">
        <f t="shared" ca="1" si="7"/>
        <v>--</v>
      </c>
      <c r="P70" s="61" t="str">
        <f t="shared" ca="1" si="0"/>
        <v>--</v>
      </c>
      <c r="Q70" s="61"/>
      <c r="R70" s="61"/>
      <c r="S70" s="66" t="str">
        <f t="shared" ca="1" si="4"/>
        <v>--</v>
      </c>
      <c r="T70" s="67" t="str">
        <f t="shared" ca="1" si="9"/>
        <v>--</v>
      </c>
      <c r="U70" s="61" t="str">
        <f t="shared" ca="1" si="5"/>
        <v>--</v>
      </c>
    </row>
    <row r="71" spans="11:21" x14ac:dyDescent="0.25">
      <c r="K71" s="59">
        <f t="shared" si="10"/>
        <v>48</v>
      </c>
      <c r="L71" s="101" t="str">
        <f t="shared" ca="1" si="6"/>
        <v>--</v>
      </c>
      <c r="M71" s="65" t="str">
        <f t="shared" ca="1" si="1"/>
        <v>--</v>
      </c>
      <c r="N71" s="61" t="str">
        <f t="shared" ca="1" si="2"/>
        <v>--</v>
      </c>
      <c r="O71" s="65" t="str">
        <f t="shared" ca="1" si="7"/>
        <v>--</v>
      </c>
      <c r="P71" s="61" t="str">
        <f t="shared" ca="1" si="0"/>
        <v>--</v>
      </c>
      <c r="Q71" s="61"/>
      <c r="R71" s="61"/>
      <c r="S71" s="66" t="str">
        <f t="shared" ca="1" si="4"/>
        <v>--</v>
      </c>
      <c r="T71" s="67" t="str">
        <f t="shared" ca="1" si="9"/>
        <v>--</v>
      </c>
      <c r="U71" s="61" t="str">
        <f t="shared" ca="1" si="5"/>
        <v>--</v>
      </c>
    </row>
    <row r="72" spans="11:21" x14ac:dyDescent="0.25">
      <c r="K72" s="59">
        <f t="shared" si="10"/>
        <v>49</v>
      </c>
      <c r="L72" s="101" t="str">
        <f t="shared" ca="1" si="6"/>
        <v>--</v>
      </c>
      <c r="M72" s="65" t="str">
        <f t="shared" ca="1" si="1"/>
        <v>--</v>
      </c>
      <c r="N72" s="61" t="str">
        <f t="shared" ca="1" si="2"/>
        <v>--</v>
      </c>
      <c r="O72" s="65" t="str">
        <f t="shared" ca="1" si="7"/>
        <v>--</v>
      </c>
      <c r="P72" s="61" t="str">
        <f t="shared" ca="1" si="0"/>
        <v>--</v>
      </c>
      <c r="Q72" s="61"/>
      <c r="R72" s="61"/>
      <c r="S72" s="66" t="str">
        <f t="shared" ca="1" si="4"/>
        <v>--</v>
      </c>
      <c r="T72" s="67" t="str">
        <f t="shared" ca="1" si="9"/>
        <v>--</v>
      </c>
      <c r="U72" s="61" t="str">
        <f t="shared" ca="1" si="5"/>
        <v>--</v>
      </c>
    </row>
    <row r="73" spans="11:21" x14ac:dyDescent="0.25">
      <c r="K73" s="59">
        <f t="shared" si="10"/>
        <v>50</v>
      </c>
      <c r="L73" s="101" t="str">
        <f t="shared" ca="1" si="6"/>
        <v>--</v>
      </c>
      <c r="M73" s="65" t="str">
        <f t="shared" ca="1" si="1"/>
        <v>--</v>
      </c>
      <c r="N73" s="61" t="str">
        <f t="shared" ca="1" si="2"/>
        <v>--</v>
      </c>
      <c r="O73" s="65" t="str">
        <f t="shared" ca="1" si="7"/>
        <v>--</v>
      </c>
      <c r="P73" s="61" t="str">
        <f t="shared" ca="1" si="0"/>
        <v>--</v>
      </c>
      <c r="Q73" s="61"/>
      <c r="R73" s="61"/>
      <c r="S73" s="66" t="str">
        <f t="shared" ca="1" si="4"/>
        <v>--</v>
      </c>
      <c r="T73" s="67" t="str">
        <f t="shared" ca="1" si="9"/>
        <v>--</v>
      </c>
      <c r="U73" s="61" t="str">
        <f t="shared" ca="1" si="5"/>
        <v>--</v>
      </c>
    </row>
    <row r="74" spans="11:21" x14ac:dyDescent="0.25">
      <c r="K74" s="59">
        <f t="shared" si="10"/>
        <v>51</v>
      </c>
      <c r="L74" s="101" t="str">
        <f t="shared" ca="1" si="6"/>
        <v>--</v>
      </c>
      <c r="M74" s="65" t="str">
        <f t="shared" ca="1" si="1"/>
        <v>--</v>
      </c>
      <c r="N74" s="61" t="str">
        <f t="shared" ca="1" si="2"/>
        <v>--</v>
      </c>
      <c r="O74" s="65" t="str">
        <f t="shared" ca="1" si="7"/>
        <v>--</v>
      </c>
      <c r="P74" s="61" t="str">
        <f t="shared" ca="1" si="0"/>
        <v>--</v>
      </c>
      <c r="Q74" s="61"/>
      <c r="R74" s="61"/>
      <c r="S74" s="66" t="str">
        <f t="shared" ca="1" si="4"/>
        <v>--</v>
      </c>
      <c r="T74" s="67" t="str">
        <f t="shared" ca="1" si="9"/>
        <v>--</v>
      </c>
      <c r="U74" s="61" t="str">
        <f t="shared" ca="1" si="5"/>
        <v>--</v>
      </c>
    </row>
    <row r="75" spans="11:21" x14ac:dyDescent="0.25">
      <c r="K75" s="59">
        <f t="shared" si="10"/>
        <v>52</v>
      </c>
      <c r="L75" s="101" t="str">
        <f t="shared" ca="1" si="6"/>
        <v>--</v>
      </c>
      <c r="M75" s="65" t="str">
        <f t="shared" ca="1" si="1"/>
        <v>--</v>
      </c>
      <c r="N75" s="61" t="str">
        <f t="shared" ca="1" si="2"/>
        <v>--</v>
      </c>
      <c r="O75" s="65" t="str">
        <f t="shared" ca="1" si="7"/>
        <v>--</v>
      </c>
      <c r="P75" s="61" t="str">
        <f t="shared" ca="1" si="0"/>
        <v>--</v>
      </c>
      <c r="Q75" s="61"/>
      <c r="R75" s="61"/>
      <c r="S75" s="66" t="str">
        <f t="shared" ca="1" si="4"/>
        <v>--</v>
      </c>
      <c r="T75" s="67" t="str">
        <f t="shared" ca="1" si="9"/>
        <v>--</v>
      </c>
      <c r="U75" s="61" t="str">
        <f t="shared" ca="1" si="5"/>
        <v>--</v>
      </c>
    </row>
    <row r="76" spans="11:21" x14ac:dyDescent="0.25">
      <c r="K76" s="59">
        <f t="shared" si="10"/>
        <v>53</v>
      </c>
      <c r="L76" s="101" t="str">
        <f t="shared" ca="1" si="6"/>
        <v>--</v>
      </c>
      <c r="M76" s="65" t="str">
        <f t="shared" ca="1" si="1"/>
        <v>--</v>
      </c>
      <c r="N76" s="61" t="str">
        <f t="shared" ca="1" si="2"/>
        <v>--</v>
      </c>
      <c r="O76" s="65" t="str">
        <f t="shared" ca="1" si="7"/>
        <v>--</v>
      </c>
      <c r="P76" s="61" t="str">
        <f t="shared" ca="1" si="0"/>
        <v>--</v>
      </c>
      <c r="Q76" s="61"/>
      <c r="R76" s="61"/>
      <c r="S76" s="66" t="str">
        <f t="shared" ca="1" si="4"/>
        <v>--</v>
      </c>
      <c r="T76" s="67" t="str">
        <f t="shared" ca="1" si="9"/>
        <v>--</v>
      </c>
      <c r="U76" s="61" t="str">
        <f t="shared" ca="1" si="5"/>
        <v>--</v>
      </c>
    </row>
    <row r="77" spans="11:21" x14ac:dyDescent="0.25">
      <c r="K77" s="59">
        <f t="shared" si="10"/>
        <v>54</v>
      </c>
      <c r="L77" s="101" t="str">
        <f t="shared" ca="1" si="6"/>
        <v>--</v>
      </c>
      <c r="M77" s="65" t="str">
        <f t="shared" ca="1" si="1"/>
        <v>--</v>
      </c>
      <c r="N77" s="61" t="str">
        <f t="shared" ca="1" si="2"/>
        <v>--</v>
      </c>
      <c r="O77" s="65" t="str">
        <f t="shared" ca="1" si="7"/>
        <v>--</v>
      </c>
      <c r="P77" s="61" t="str">
        <f t="shared" ca="1" si="0"/>
        <v>--</v>
      </c>
      <c r="Q77" s="61"/>
      <c r="R77" s="61"/>
      <c r="S77" s="66" t="str">
        <f t="shared" ca="1" si="4"/>
        <v>--</v>
      </c>
      <c r="T77" s="67" t="str">
        <f t="shared" ca="1" si="9"/>
        <v>--</v>
      </c>
      <c r="U77" s="61" t="str">
        <f t="shared" ca="1" si="5"/>
        <v>--</v>
      </c>
    </row>
    <row r="78" spans="11:21" x14ac:dyDescent="0.25">
      <c r="K78" s="59">
        <f t="shared" si="10"/>
        <v>55</v>
      </c>
      <c r="L78" s="101" t="str">
        <f t="shared" ca="1" si="6"/>
        <v>--</v>
      </c>
      <c r="M78" s="65" t="str">
        <f t="shared" ca="1" si="1"/>
        <v>--</v>
      </c>
      <c r="N78" s="61" t="str">
        <f t="shared" ca="1" si="2"/>
        <v>--</v>
      </c>
      <c r="O78" s="65" t="str">
        <f t="shared" ca="1" si="7"/>
        <v>--</v>
      </c>
      <c r="P78" s="61" t="str">
        <f t="shared" ca="1" si="0"/>
        <v>--</v>
      </c>
      <c r="Q78" s="61"/>
      <c r="R78" s="61"/>
      <c r="S78" s="66" t="str">
        <f t="shared" ca="1" si="4"/>
        <v>--</v>
      </c>
      <c r="T78" s="67" t="str">
        <f t="shared" ca="1" si="9"/>
        <v>--</v>
      </c>
      <c r="U78" s="61" t="str">
        <f t="shared" ca="1" si="5"/>
        <v>--</v>
      </c>
    </row>
    <row r="79" spans="11:21" x14ac:dyDescent="0.25">
      <c r="K79" s="59">
        <f t="shared" si="10"/>
        <v>56</v>
      </c>
      <c r="L79" s="101" t="str">
        <f t="shared" ca="1" si="6"/>
        <v>--</v>
      </c>
      <c r="M79" s="65" t="str">
        <f t="shared" ca="1" si="1"/>
        <v>--</v>
      </c>
      <c r="N79" s="61" t="str">
        <f t="shared" ca="1" si="2"/>
        <v>--</v>
      </c>
      <c r="O79" s="65" t="str">
        <f t="shared" ca="1" si="7"/>
        <v>--</v>
      </c>
      <c r="P79" s="61" t="str">
        <f t="shared" ca="1" si="0"/>
        <v>--</v>
      </c>
      <c r="Q79" s="61"/>
      <c r="R79" s="61"/>
      <c r="S79" s="66" t="str">
        <f t="shared" ca="1" si="4"/>
        <v>--</v>
      </c>
      <c r="T79" s="67" t="str">
        <f t="shared" ca="1" si="9"/>
        <v>--</v>
      </c>
      <c r="U79" s="61" t="str">
        <f t="shared" ca="1" si="5"/>
        <v>--</v>
      </c>
    </row>
    <row r="80" spans="11:21" x14ac:dyDescent="0.25">
      <c r="K80" s="59">
        <f t="shared" si="10"/>
        <v>57</v>
      </c>
      <c r="L80" s="101" t="str">
        <f t="shared" ca="1" si="6"/>
        <v>--</v>
      </c>
      <c r="M80" s="65" t="str">
        <f t="shared" ca="1" si="1"/>
        <v>--</v>
      </c>
      <c r="N80" s="61" t="str">
        <f t="shared" ca="1" si="2"/>
        <v>--</v>
      </c>
      <c r="O80" s="65" t="str">
        <f t="shared" ca="1" si="7"/>
        <v>--</v>
      </c>
      <c r="P80" s="61" t="str">
        <f t="shared" ca="1" si="0"/>
        <v>--</v>
      </c>
      <c r="Q80" s="61"/>
      <c r="R80" s="61"/>
      <c r="S80" s="66" t="str">
        <f t="shared" ca="1" si="4"/>
        <v>--</v>
      </c>
      <c r="T80" s="67" t="str">
        <f t="shared" ca="1" si="9"/>
        <v>--</v>
      </c>
      <c r="U80" s="61" t="str">
        <f t="shared" ca="1" si="5"/>
        <v>--</v>
      </c>
    </row>
    <row r="81" spans="11:21" x14ac:dyDescent="0.25">
      <c r="K81" s="59">
        <f t="shared" si="10"/>
        <v>58</v>
      </c>
      <c r="L81" s="101" t="str">
        <f t="shared" ca="1" si="6"/>
        <v>--</v>
      </c>
      <c r="M81" s="65" t="str">
        <f t="shared" ca="1" si="1"/>
        <v>--</v>
      </c>
      <c r="N81" s="61" t="str">
        <f t="shared" ca="1" si="2"/>
        <v>--</v>
      </c>
      <c r="O81" s="65" t="str">
        <f t="shared" ca="1" si="7"/>
        <v>--</v>
      </c>
      <c r="P81" s="61" t="str">
        <f t="shared" ca="1" si="0"/>
        <v>--</v>
      </c>
      <c r="Q81" s="61"/>
      <c r="R81" s="61"/>
      <c r="S81" s="66" t="str">
        <f t="shared" ca="1" si="4"/>
        <v>--</v>
      </c>
      <c r="T81" s="67" t="str">
        <f t="shared" ca="1" si="9"/>
        <v>--</v>
      </c>
      <c r="U81" s="61" t="str">
        <f t="shared" ca="1" si="5"/>
        <v>--</v>
      </c>
    </row>
    <row r="82" spans="11:21" x14ac:dyDescent="0.25">
      <c r="K82" s="59">
        <f t="shared" si="10"/>
        <v>59</v>
      </c>
      <c r="L82" s="101" t="str">
        <f t="shared" ca="1" si="6"/>
        <v>--</v>
      </c>
      <c r="M82" s="65" t="str">
        <f t="shared" ca="1" si="1"/>
        <v>--</v>
      </c>
      <c r="N82" s="61" t="str">
        <f t="shared" ca="1" si="2"/>
        <v>--</v>
      </c>
      <c r="O82" s="65" t="str">
        <f t="shared" ca="1" si="7"/>
        <v>--</v>
      </c>
      <c r="P82" s="61" t="str">
        <f t="shared" ca="1" si="0"/>
        <v>--</v>
      </c>
      <c r="Q82" s="61"/>
      <c r="R82" s="61"/>
      <c r="S82" s="66" t="str">
        <f t="shared" ca="1" si="4"/>
        <v>--</v>
      </c>
      <c r="T82" s="67" t="str">
        <f t="shared" ca="1" si="9"/>
        <v>--</v>
      </c>
      <c r="U82" s="61" t="str">
        <f t="shared" ca="1" si="5"/>
        <v>--</v>
      </c>
    </row>
    <row r="83" spans="11:21" x14ac:dyDescent="0.25">
      <c r="K83" s="59">
        <f t="shared" si="10"/>
        <v>60</v>
      </c>
      <c r="L83" s="101" t="str">
        <f t="shared" ca="1" si="6"/>
        <v>--</v>
      </c>
      <c r="M83" s="65" t="str">
        <f t="shared" ca="1" si="1"/>
        <v>--</v>
      </c>
      <c r="N83" s="61" t="str">
        <f t="shared" ca="1" si="2"/>
        <v>--</v>
      </c>
      <c r="O83" s="65" t="str">
        <f t="shared" ca="1" si="7"/>
        <v>--</v>
      </c>
      <c r="P83" s="61" t="str">
        <f t="shared" ca="1" si="0"/>
        <v>--</v>
      </c>
      <c r="Q83" s="61"/>
      <c r="R83" s="61"/>
      <c r="S83" s="66" t="str">
        <f t="shared" ca="1" si="4"/>
        <v>--</v>
      </c>
      <c r="T83" s="67" t="str">
        <f t="shared" ca="1" si="9"/>
        <v>--</v>
      </c>
      <c r="U83" s="61" t="str">
        <f t="shared" ca="1" si="5"/>
        <v>--</v>
      </c>
    </row>
    <row r="84" spans="11:21" x14ac:dyDescent="0.25">
      <c r="K84" s="59">
        <f t="shared" si="10"/>
        <v>61</v>
      </c>
      <c r="L84" s="101" t="str">
        <f t="shared" ca="1" si="6"/>
        <v>--</v>
      </c>
      <c r="M84" s="65" t="str">
        <f t="shared" ca="1" si="1"/>
        <v>--</v>
      </c>
      <c r="N84" s="61" t="str">
        <f t="shared" ca="1" si="2"/>
        <v>--</v>
      </c>
      <c r="O84" s="65" t="str">
        <f t="shared" ca="1" si="7"/>
        <v>--</v>
      </c>
      <c r="P84" s="61" t="str">
        <f t="shared" ca="1" si="0"/>
        <v>--</v>
      </c>
      <c r="Q84" s="61"/>
      <c r="R84" s="61"/>
      <c r="S84" s="66" t="str">
        <f t="shared" ca="1" si="4"/>
        <v>--</v>
      </c>
      <c r="T84" s="67" t="str">
        <f t="shared" ca="1" si="9"/>
        <v>--</v>
      </c>
      <c r="U84" s="61" t="str">
        <f t="shared" ca="1" si="5"/>
        <v>--</v>
      </c>
    </row>
    <row r="85" spans="11:21" x14ac:dyDescent="0.25">
      <c r="K85" s="59">
        <f t="shared" si="10"/>
        <v>62</v>
      </c>
      <c r="L85" s="101" t="str">
        <f t="shared" ca="1" si="6"/>
        <v>--</v>
      </c>
      <c r="M85" s="65" t="str">
        <f t="shared" ca="1" si="1"/>
        <v>--</v>
      </c>
      <c r="N85" s="61" t="str">
        <f t="shared" ca="1" si="2"/>
        <v>--</v>
      </c>
      <c r="O85" s="65" t="str">
        <f t="shared" ca="1" si="7"/>
        <v>--</v>
      </c>
      <c r="P85" s="61" t="str">
        <f t="shared" ca="1" si="0"/>
        <v>--</v>
      </c>
      <c r="Q85" s="61"/>
      <c r="R85" s="61"/>
      <c r="S85" s="66" t="str">
        <f t="shared" ca="1" si="4"/>
        <v>--</v>
      </c>
      <c r="T85" s="67" t="str">
        <f t="shared" ca="1" si="9"/>
        <v>--</v>
      </c>
      <c r="U85" s="61" t="str">
        <f t="shared" ca="1" si="5"/>
        <v>--</v>
      </c>
    </row>
    <row r="86" spans="11:21" x14ac:dyDescent="0.25">
      <c r="K86" s="59">
        <f t="shared" si="10"/>
        <v>63</v>
      </c>
      <c r="L86" s="101" t="str">
        <f t="shared" ca="1" si="6"/>
        <v>--</v>
      </c>
      <c r="M86" s="65" t="str">
        <f t="shared" ca="1" si="1"/>
        <v>--</v>
      </c>
      <c r="N86" s="61" t="str">
        <f t="shared" ca="1" si="2"/>
        <v>--</v>
      </c>
      <c r="O86" s="65" t="str">
        <f t="shared" ca="1" si="7"/>
        <v>--</v>
      </c>
      <c r="P86" s="61" t="str">
        <f t="shared" ca="1" si="0"/>
        <v>--</v>
      </c>
      <c r="Q86" s="61"/>
      <c r="R86" s="61"/>
      <c r="S86" s="66" t="str">
        <f t="shared" ca="1" si="4"/>
        <v>--</v>
      </c>
      <c r="T86" s="67" t="str">
        <f t="shared" ca="1" si="9"/>
        <v>--</v>
      </c>
      <c r="U86" s="61" t="str">
        <f t="shared" ca="1" si="5"/>
        <v>--</v>
      </c>
    </row>
    <row r="87" spans="11:21" x14ac:dyDescent="0.25">
      <c r="K87" s="59">
        <f t="shared" si="10"/>
        <v>64</v>
      </c>
      <c r="L87" s="101" t="str">
        <f t="shared" ca="1" si="6"/>
        <v>--</v>
      </c>
      <c r="M87" s="65" t="str">
        <f t="shared" ca="1" si="1"/>
        <v>--</v>
      </c>
      <c r="N87" s="61" t="str">
        <f t="shared" ca="1" si="2"/>
        <v>--</v>
      </c>
      <c r="O87" s="65" t="str">
        <f t="shared" ca="1" si="7"/>
        <v>--</v>
      </c>
      <c r="P87" s="61" t="str">
        <f t="shared" ca="1" si="0"/>
        <v>--</v>
      </c>
      <c r="Q87" s="61"/>
      <c r="R87" s="61"/>
      <c r="S87" s="66" t="str">
        <f t="shared" ca="1" si="4"/>
        <v>--</v>
      </c>
      <c r="T87" s="67" t="str">
        <f t="shared" ca="1" si="9"/>
        <v>--</v>
      </c>
      <c r="U87" s="61" t="str">
        <f t="shared" ca="1" si="5"/>
        <v>--</v>
      </c>
    </row>
    <row r="88" spans="11:21" x14ac:dyDescent="0.25">
      <c r="K88" s="59">
        <f t="shared" si="10"/>
        <v>65</v>
      </c>
      <c r="L88" s="101" t="str">
        <f t="shared" ca="1" si="6"/>
        <v>--</v>
      </c>
      <c r="M88" s="65" t="str">
        <f t="shared" ca="1" si="1"/>
        <v>--</v>
      </c>
      <c r="N88" s="61" t="str">
        <f t="shared" ca="1" si="2"/>
        <v>--</v>
      </c>
      <c r="O88" s="65" t="str">
        <f t="shared" ca="1" si="7"/>
        <v>--</v>
      </c>
      <c r="P88" s="61" t="str">
        <f t="shared" ref="P88:P135" ca="1" si="11">+IF(L88="--","--",IFERROR(VLOOKUP(L88,$W$41:$X$45,2,FALSE),0))</f>
        <v>--</v>
      </c>
      <c r="Q88" s="61"/>
      <c r="R88" s="61"/>
      <c r="S88" s="66" t="str">
        <f t="shared" ca="1" si="4"/>
        <v>--</v>
      </c>
      <c r="T88" s="67" t="str">
        <f t="shared" ca="1" si="9"/>
        <v>--</v>
      </c>
      <c r="U88" s="61" t="str">
        <f t="shared" ca="1" si="5"/>
        <v>--</v>
      </c>
    </row>
    <row r="89" spans="11:21" x14ac:dyDescent="0.25">
      <c r="K89" s="59">
        <f t="shared" si="10"/>
        <v>66</v>
      </c>
      <c r="L89" s="101" t="str">
        <f t="shared" ca="1" si="6"/>
        <v>--</v>
      </c>
      <c r="M89" s="65" t="str">
        <f t="shared" ref="M89:M135" ca="1" si="12">IF(L89="--","--",IF(AND($C$27="--",K89=1),(L89-$C$26)*$C$24/365,$C$24/$C$25))</f>
        <v>--</v>
      </c>
      <c r="N89" s="61" t="str">
        <f t="shared" ref="N89:N135" ca="1" si="13">+IF(L89=$C$23, 100%, "--")</f>
        <v>--</v>
      </c>
      <c r="O89" s="65" t="str">
        <f t="shared" ca="1" si="7"/>
        <v>--</v>
      </c>
      <c r="P89" s="61" t="str">
        <f t="shared" ca="1" si="11"/>
        <v>--</v>
      </c>
      <c r="Q89" s="61"/>
      <c r="R89" s="61"/>
      <c r="S89" s="66" t="str">
        <f t="shared" ref="S89:S135" ca="1" si="14">IF(L89="--","--",ROUND(IF($C$22="LBA37DA",SUM(O89:P89),SUM(M89:N89)),9))</f>
        <v>--</v>
      </c>
      <c r="T89" s="67" t="str">
        <f t="shared" ca="1" si="9"/>
        <v>--</v>
      </c>
      <c r="U89" s="61" t="str">
        <f t="shared" ref="U89:U135" ca="1" si="15">IFERROR(T89*S89,"--")</f>
        <v>--</v>
      </c>
    </row>
    <row r="90" spans="11:21" x14ac:dyDescent="0.25">
      <c r="K90" s="59">
        <f t="shared" si="10"/>
        <v>67</v>
      </c>
      <c r="L90" s="101" t="str">
        <f t="shared" ref="L90:L135" ca="1" si="16">+IF(L89&lt;$C$23, EDATE(L89,12/$C$25), IF(L89=$C$23, "--", IF(L89="--", "--")))</f>
        <v>--</v>
      </c>
      <c r="M90" s="65" t="str">
        <f t="shared" ca="1" si="12"/>
        <v>--</v>
      </c>
      <c r="N90" s="61" t="str">
        <f t="shared" ca="1" si="13"/>
        <v>--</v>
      </c>
      <c r="O90" s="65" t="str">
        <f t="shared" ref="O90:O135" ca="1" si="17">IFERROR(IF(K90=1,(L90-$C$27)*(Q90/100%)*$C$24/365,(L90-L89)*(Q90/100%)*$C$24/365),"--")</f>
        <v>--</v>
      </c>
      <c r="P90" s="61" t="str">
        <f t="shared" ca="1" si="11"/>
        <v>--</v>
      </c>
      <c r="Q90" s="61"/>
      <c r="R90" s="61"/>
      <c r="S90" s="66" t="str">
        <f t="shared" ca="1" si="14"/>
        <v>--</v>
      </c>
      <c r="T90" s="67" t="str">
        <f t="shared" ref="T90:T135" ca="1" si="18">IF(L90="--","--",1/(1+$C$31/$C$25)^($C$28*$C$25/365+K89))</f>
        <v>--</v>
      </c>
      <c r="U90" s="61" t="str">
        <f t="shared" ca="1" si="15"/>
        <v>--</v>
      </c>
    </row>
    <row r="91" spans="11:21" x14ac:dyDescent="0.25">
      <c r="K91" s="59">
        <f t="shared" si="10"/>
        <v>68</v>
      </c>
      <c r="L91" s="101" t="str">
        <f t="shared" ca="1" si="16"/>
        <v>--</v>
      </c>
      <c r="M91" s="65" t="str">
        <f t="shared" ca="1" si="12"/>
        <v>--</v>
      </c>
      <c r="N91" s="61" t="str">
        <f t="shared" ca="1" si="13"/>
        <v>--</v>
      </c>
      <c r="O91" s="65" t="str">
        <f t="shared" ca="1" si="17"/>
        <v>--</v>
      </c>
      <c r="P91" s="61" t="str">
        <f t="shared" ca="1" si="11"/>
        <v>--</v>
      </c>
      <c r="Q91" s="61"/>
      <c r="R91" s="61"/>
      <c r="S91" s="66" t="str">
        <f t="shared" ca="1" si="14"/>
        <v>--</v>
      </c>
      <c r="T91" s="67" t="str">
        <f t="shared" ca="1" si="18"/>
        <v>--</v>
      </c>
      <c r="U91" s="61" t="str">
        <f t="shared" ca="1" si="15"/>
        <v>--</v>
      </c>
    </row>
    <row r="92" spans="11:21" x14ac:dyDescent="0.25">
      <c r="K92" s="59">
        <f t="shared" ref="K92:K135" si="19">+K91+1</f>
        <v>69</v>
      </c>
      <c r="L92" s="101" t="str">
        <f t="shared" ca="1" si="16"/>
        <v>--</v>
      </c>
      <c r="M92" s="65" t="str">
        <f t="shared" ca="1" si="12"/>
        <v>--</v>
      </c>
      <c r="N92" s="61" t="str">
        <f t="shared" ca="1" si="13"/>
        <v>--</v>
      </c>
      <c r="O92" s="65" t="str">
        <f t="shared" ca="1" si="17"/>
        <v>--</v>
      </c>
      <c r="P92" s="61" t="str">
        <f t="shared" ca="1" si="11"/>
        <v>--</v>
      </c>
      <c r="Q92" s="61"/>
      <c r="R92" s="61"/>
      <c r="S92" s="66" t="str">
        <f t="shared" ca="1" si="14"/>
        <v>--</v>
      </c>
      <c r="T92" s="67" t="str">
        <f t="shared" ca="1" si="18"/>
        <v>--</v>
      </c>
      <c r="U92" s="61" t="str">
        <f t="shared" ca="1" si="15"/>
        <v>--</v>
      </c>
    </row>
    <row r="93" spans="11:21" x14ac:dyDescent="0.25">
      <c r="K93" s="59">
        <f t="shared" si="19"/>
        <v>70</v>
      </c>
      <c r="L93" s="101" t="str">
        <f t="shared" ca="1" si="16"/>
        <v>--</v>
      </c>
      <c r="M93" s="65" t="str">
        <f t="shared" ca="1" si="12"/>
        <v>--</v>
      </c>
      <c r="N93" s="61" t="str">
        <f t="shared" ca="1" si="13"/>
        <v>--</v>
      </c>
      <c r="O93" s="65" t="str">
        <f t="shared" ca="1" si="17"/>
        <v>--</v>
      </c>
      <c r="P93" s="61" t="str">
        <f t="shared" ca="1" si="11"/>
        <v>--</v>
      </c>
      <c r="Q93" s="61"/>
      <c r="R93" s="61"/>
      <c r="S93" s="66" t="str">
        <f t="shared" ca="1" si="14"/>
        <v>--</v>
      </c>
      <c r="T93" s="67" t="str">
        <f t="shared" ca="1" si="18"/>
        <v>--</v>
      </c>
      <c r="U93" s="61" t="str">
        <f t="shared" ca="1" si="15"/>
        <v>--</v>
      </c>
    </row>
    <row r="94" spans="11:21" x14ac:dyDescent="0.25">
      <c r="K94" s="59">
        <f t="shared" si="19"/>
        <v>71</v>
      </c>
      <c r="L94" s="101" t="str">
        <f t="shared" ca="1" si="16"/>
        <v>--</v>
      </c>
      <c r="M94" s="65" t="str">
        <f t="shared" ca="1" si="12"/>
        <v>--</v>
      </c>
      <c r="N94" s="61" t="str">
        <f t="shared" ca="1" si="13"/>
        <v>--</v>
      </c>
      <c r="O94" s="65" t="str">
        <f t="shared" ca="1" si="17"/>
        <v>--</v>
      </c>
      <c r="P94" s="61" t="str">
        <f t="shared" ca="1" si="11"/>
        <v>--</v>
      </c>
      <c r="Q94" s="61"/>
      <c r="R94" s="61"/>
      <c r="S94" s="66" t="str">
        <f t="shared" ca="1" si="14"/>
        <v>--</v>
      </c>
      <c r="T94" s="67" t="str">
        <f t="shared" ca="1" si="18"/>
        <v>--</v>
      </c>
      <c r="U94" s="61" t="str">
        <f t="shared" ca="1" si="15"/>
        <v>--</v>
      </c>
    </row>
    <row r="95" spans="11:21" x14ac:dyDescent="0.25">
      <c r="K95" s="59">
        <f t="shared" si="19"/>
        <v>72</v>
      </c>
      <c r="L95" s="101" t="str">
        <f t="shared" ca="1" si="16"/>
        <v>--</v>
      </c>
      <c r="M95" s="65" t="str">
        <f t="shared" ca="1" si="12"/>
        <v>--</v>
      </c>
      <c r="N95" s="61" t="str">
        <f t="shared" ca="1" si="13"/>
        <v>--</v>
      </c>
      <c r="O95" s="65" t="str">
        <f t="shared" ca="1" si="17"/>
        <v>--</v>
      </c>
      <c r="P95" s="61" t="str">
        <f t="shared" ca="1" si="11"/>
        <v>--</v>
      </c>
      <c r="Q95" s="61"/>
      <c r="R95" s="61"/>
      <c r="S95" s="66" t="str">
        <f t="shared" ca="1" si="14"/>
        <v>--</v>
      </c>
      <c r="T95" s="67" t="str">
        <f t="shared" ca="1" si="18"/>
        <v>--</v>
      </c>
      <c r="U95" s="61" t="str">
        <f t="shared" ca="1" si="15"/>
        <v>--</v>
      </c>
    </row>
    <row r="96" spans="11:21" x14ac:dyDescent="0.25">
      <c r="K96" s="59">
        <f t="shared" si="19"/>
        <v>73</v>
      </c>
      <c r="L96" s="101" t="str">
        <f t="shared" ca="1" si="16"/>
        <v>--</v>
      </c>
      <c r="M96" s="65" t="str">
        <f t="shared" ca="1" si="12"/>
        <v>--</v>
      </c>
      <c r="N96" s="61" t="str">
        <f t="shared" ca="1" si="13"/>
        <v>--</v>
      </c>
      <c r="O96" s="65" t="str">
        <f t="shared" ca="1" si="17"/>
        <v>--</v>
      </c>
      <c r="P96" s="61" t="str">
        <f t="shared" ca="1" si="11"/>
        <v>--</v>
      </c>
      <c r="Q96" s="61"/>
      <c r="R96" s="61"/>
      <c r="S96" s="66" t="str">
        <f t="shared" ca="1" si="14"/>
        <v>--</v>
      </c>
      <c r="T96" s="67" t="str">
        <f t="shared" ca="1" si="18"/>
        <v>--</v>
      </c>
      <c r="U96" s="61" t="str">
        <f t="shared" ca="1" si="15"/>
        <v>--</v>
      </c>
    </row>
    <row r="97" spans="11:21" x14ac:dyDescent="0.25">
      <c r="K97" s="59">
        <f t="shared" si="19"/>
        <v>74</v>
      </c>
      <c r="L97" s="101" t="str">
        <f t="shared" ca="1" si="16"/>
        <v>--</v>
      </c>
      <c r="M97" s="65" t="str">
        <f t="shared" ca="1" si="12"/>
        <v>--</v>
      </c>
      <c r="N97" s="61" t="str">
        <f t="shared" ca="1" si="13"/>
        <v>--</v>
      </c>
      <c r="O97" s="65" t="str">
        <f t="shared" ca="1" si="17"/>
        <v>--</v>
      </c>
      <c r="P97" s="61" t="str">
        <f t="shared" ca="1" si="11"/>
        <v>--</v>
      </c>
      <c r="Q97" s="61"/>
      <c r="R97" s="61"/>
      <c r="S97" s="66" t="str">
        <f t="shared" ca="1" si="14"/>
        <v>--</v>
      </c>
      <c r="T97" s="67" t="str">
        <f t="shared" ca="1" si="18"/>
        <v>--</v>
      </c>
      <c r="U97" s="61" t="str">
        <f t="shared" ca="1" si="15"/>
        <v>--</v>
      </c>
    </row>
    <row r="98" spans="11:21" x14ac:dyDescent="0.25">
      <c r="K98" s="59">
        <f t="shared" si="19"/>
        <v>75</v>
      </c>
      <c r="L98" s="101" t="str">
        <f t="shared" ca="1" si="16"/>
        <v>--</v>
      </c>
      <c r="M98" s="65" t="str">
        <f t="shared" ca="1" si="12"/>
        <v>--</v>
      </c>
      <c r="N98" s="61" t="str">
        <f t="shared" ca="1" si="13"/>
        <v>--</v>
      </c>
      <c r="O98" s="65" t="str">
        <f t="shared" ca="1" si="17"/>
        <v>--</v>
      </c>
      <c r="P98" s="61" t="str">
        <f t="shared" ca="1" si="11"/>
        <v>--</v>
      </c>
      <c r="Q98" s="61"/>
      <c r="R98" s="61"/>
      <c r="S98" s="66" t="str">
        <f t="shared" ca="1" si="14"/>
        <v>--</v>
      </c>
      <c r="T98" s="67" t="str">
        <f t="shared" ca="1" si="18"/>
        <v>--</v>
      </c>
      <c r="U98" s="61" t="str">
        <f t="shared" ca="1" si="15"/>
        <v>--</v>
      </c>
    </row>
    <row r="99" spans="11:21" x14ac:dyDescent="0.25">
      <c r="K99" s="59">
        <f t="shared" si="19"/>
        <v>76</v>
      </c>
      <c r="L99" s="101" t="str">
        <f t="shared" ca="1" si="16"/>
        <v>--</v>
      </c>
      <c r="M99" s="65" t="str">
        <f t="shared" ca="1" si="12"/>
        <v>--</v>
      </c>
      <c r="N99" s="61" t="str">
        <f t="shared" ca="1" si="13"/>
        <v>--</v>
      </c>
      <c r="O99" s="65" t="str">
        <f t="shared" ca="1" si="17"/>
        <v>--</v>
      </c>
      <c r="P99" s="61" t="str">
        <f t="shared" ca="1" si="11"/>
        <v>--</v>
      </c>
      <c r="Q99" s="61"/>
      <c r="R99" s="61"/>
      <c r="S99" s="66" t="str">
        <f t="shared" ca="1" si="14"/>
        <v>--</v>
      </c>
      <c r="T99" s="67" t="str">
        <f t="shared" ca="1" si="18"/>
        <v>--</v>
      </c>
      <c r="U99" s="61" t="str">
        <f t="shared" ca="1" si="15"/>
        <v>--</v>
      </c>
    </row>
    <row r="100" spans="11:21" x14ac:dyDescent="0.25">
      <c r="K100" s="59">
        <f t="shared" si="19"/>
        <v>77</v>
      </c>
      <c r="L100" s="101" t="str">
        <f t="shared" ca="1" si="16"/>
        <v>--</v>
      </c>
      <c r="M100" s="65" t="str">
        <f t="shared" ca="1" si="12"/>
        <v>--</v>
      </c>
      <c r="N100" s="61" t="str">
        <f t="shared" ca="1" si="13"/>
        <v>--</v>
      </c>
      <c r="O100" s="65" t="str">
        <f t="shared" ca="1" si="17"/>
        <v>--</v>
      </c>
      <c r="P100" s="61" t="str">
        <f t="shared" ca="1" si="11"/>
        <v>--</v>
      </c>
      <c r="Q100" s="61"/>
      <c r="R100" s="61"/>
      <c r="S100" s="66" t="str">
        <f t="shared" ca="1" si="14"/>
        <v>--</v>
      </c>
      <c r="T100" s="67" t="str">
        <f t="shared" ca="1" si="18"/>
        <v>--</v>
      </c>
      <c r="U100" s="61" t="str">
        <f t="shared" ca="1" si="15"/>
        <v>--</v>
      </c>
    </row>
    <row r="101" spans="11:21" x14ac:dyDescent="0.25">
      <c r="K101" s="59">
        <f t="shared" si="19"/>
        <v>78</v>
      </c>
      <c r="L101" s="101" t="str">
        <f t="shared" ca="1" si="16"/>
        <v>--</v>
      </c>
      <c r="M101" s="65" t="str">
        <f t="shared" ca="1" si="12"/>
        <v>--</v>
      </c>
      <c r="N101" s="61" t="str">
        <f t="shared" ca="1" si="13"/>
        <v>--</v>
      </c>
      <c r="O101" s="65" t="str">
        <f t="shared" ca="1" si="17"/>
        <v>--</v>
      </c>
      <c r="P101" s="61" t="str">
        <f t="shared" ca="1" si="11"/>
        <v>--</v>
      </c>
      <c r="Q101" s="61"/>
      <c r="R101" s="61"/>
      <c r="S101" s="66" t="str">
        <f t="shared" ca="1" si="14"/>
        <v>--</v>
      </c>
      <c r="T101" s="67" t="str">
        <f t="shared" ca="1" si="18"/>
        <v>--</v>
      </c>
      <c r="U101" s="61" t="str">
        <f t="shared" ca="1" si="15"/>
        <v>--</v>
      </c>
    </row>
    <row r="102" spans="11:21" x14ac:dyDescent="0.25">
      <c r="K102" s="59">
        <f t="shared" si="19"/>
        <v>79</v>
      </c>
      <c r="L102" s="101" t="str">
        <f t="shared" ca="1" si="16"/>
        <v>--</v>
      </c>
      <c r="M102" s="65" t="str">
        <f t="shared" ca="1" si="12"/>
        <v>--</v>
      </c>
      <c r="N102" s="61" t="str">
        <f t="shared" ca="1" si="13"/>
        <v>--</v>
      </c>
      <c r="O102" s="65" t="str">
        <f t="shared" ca="1" si="17"/>
        <v>--</v>
      </c>
      <c r="P102" s="61" t="str">
        <f t="shared" ca="1" si="11"/>
        <v>--</v>
      </c>
      <c r="Q102" s="61"/>
      <c r="R102" s="61"/>
      <c r="S102" s="66" t="str">
        <f t="shared" ca="1" si="14"/>
        <v>--</v>
      </c>
      <c r="T102" s="67" t="str">
        <f t="shared" ca="1" si="18"/>
        <v>--</v>
      </c>
      <c r="U102" s="61" t="str">
        <f t="shared" ca="1" si="15"/>
        <v>--</v>
      </c>
    </row>
    <row r="103" spans="11:21" x14ac:dyDescent="0.25">
      <c r="K103" s="59">
        <f t="shared" si="19"/>
        <v>80</v>
      </c>
      <c r="L103" s="101" t="str">
        <f t="shared" ca="1" si="16"/>
        <v>--</v>
      </c>
      <c r="M103" s="65" t="str">
        <f t="shared" ca="1" si="12"/>
        <v>--</v>
      </c>
      <c r="N103" s="61" t="str">
        <f t="shared" ca="1" si="13"/>
        <v>--</v>
      </c>
      <c r="O103" s="65" t="str">
        <f t="shared" ca="1" si="17"/>
        <v>--</v>
      </c>
      <c r="P103" s="61" t="str">
        <f t="shared" ca="1" si="11"/>
        <v>--</v>
      </c>
      <c r="Q103" s="61"/>
      <c r="R103" s="61"/>
      <c r="S103" s="66" t="str">
        <f t="shared" ca="1" si="14"/>
        <v>--</v>
      </c>
      <c r="T103" s="67" t="str">
        <f t="shared" ca="1" si="18"/>
        <v>--</v>
      </c>
      <c r="U103" s="61" t="str">
        <f t="shared" ca="1" si="15"/>
        <v>--</v>
      </c>
    </row>
    <row r="104" spans="11:21" x14ac:dyDescent="0.25">
      <c r="K104" s="59">
        <f t="shared" si="19"/>
        <v>81</v>
      </c>
      <c r="L104" s="101" t="str">
        <f t="shared" ca="1" si="16"/>
        <v>--</v>
      </c>
      <c r="M104" s="65" t="str">
        <f t="shared" ca="1" si="12"/>
        <v>--</v>
      </c>
      <c r="N104" s="61" t="str">
        <f t="shared" ca="1" si="13"/>
        <v>--</v>
      </c>
      <c r="O104" s="65" t="str">
        <f t="shared" ca="1" si="17"/>
        <v>--</v>
      </c>
      <c r="P104" s="61" t="str">
        <f t="shared" ca="1" si="11"/>
        <v>--</v>
      </c>
      <c r="Q104" s="61"/>
      <c r="R104" s="61"/>
      <c r="S104" s="66" t="str">
        <f t="shared" ca="1" si="14"/>
        <v>--</v>
      </c>
      <c r="T104" s="67" t="str">
        <f t="shared" ca="1" si="18"/>
        <v>--</v>
      </c>
      <c r="U104" s="61" t="str">
        <f t="shared" ca="1" si="15"/>
        <v>--</v>
      </c>
    </row>
    <row r="105" spans="11:21" x14ac:dyDescent="0.25">
      <c r="K105" s="59">
        <f t="shared" si="19"/>
        <v>82</v>
      </c>
      <c r="L105" s="101" t="str">
        <f t="shared" ca="1" si="16"/>
        <v>--</v>
      </c>
      <c r="M105" s="65" t="str">
        <f t="shared" ca="1" si="12"/>
        <v>--</v>
      </c>
      <c r="N105" s="61" t="str">
        <f t="shared" ca="1" si="13"/>
        <v>--</v>
      </c>
      <c r="O105" s="65" t="str">
        <f t="shared" ca="1" si="17"/>
        <v>--</v>
      </c>
      <c r="P105" s="61" t="str">
        <f t="shared" ca="1" si="11"/>
        <v>--</v>
      </c>
      <c r="Q105" s="61"/>
      <c r="R105" s="61"/>
      <c r="S105" s="66" t="str">
        <f t="shared" ca="1" si="14"/>
        <v>--</v>
      </c>
      <c r="T105" s="67" t="str">
        <f t="shared" ca="1" si="18"/>
        <v>--</v>
      </c>
      <c r="U105" s="61" t="str">
        <f t="shared" ca="1" si="15"/>
        <v>--</v>
      </c>
    </row>
    <row r="106" spans="11:21" x14ac:dyDescent="0.25">
      <c r="K106" s="59">
        <f t="shared" si="19"/>
        <v>83</v>
      </c>
      <c r="L106" s="101" t="str">
        <f t="shared" ca="1" si="16"/>
        <v>--</v>
      </c>
      <c r="M106" s="65" t="str">
        <f t="shared" ca="1" si="12"/>
        <v>--</v>
      </c>
      <c r="N106" s="61" t="str">
        <f t="shared" ca="1" si="13"/>
        <v>--</v>
      </c>
      <c r="O106" s="65" t="str">
        <f t="shared" ca="1" si="17"/>
        <v>--</v>
      </c>
      <c r="P106" s="61" t="str">
        <f t="shared" ca="1" si="11"/>
        <v>--</v>
      </c>
      <c r="Q106" s="61"/>
      <c r="R106" s="61"/>
      <c r="S106" s="66" t="str">
        <f t="shared" ca="1" si="14"/>
        <v>--</v>
      </c>
      <c r="T106" s="67" t="str">
        <f t="shared" ca="1" si="18"/>
        <v>--</v>
      </c>
      <c r="U106" s="61" t="str">
        <f t="shared" ca="1" si="15"/>
        <v>--</v>
      </c>
    </row>
    <row r="107" spans="11:21" x14ac:dyDescent="0.25">
      <c r="K107" s="59">
        <f t="shared" si="19"/>
        <v>84</v>
      </c>
      <c r="L107" s="101" t="str">
        <f t="shared" ca="1" si="16"/>
        <v>--</v>
      </c>
      <c r="M107" s="65" t="str">
        <f t="shared" ca="1" si="12"/>
        <v>--</v>
      </c>
      <c r="N107" s="61" t="str">
        <f t="shared" ca="1" si="13"/>
        <v>--</v>
      </c>
      <c r="O107" s="65" t="str">
        <f t="shared" ca="1" si="17"/>
        <v>--</v>
      </c>
      <c r="P107" s="61" t="str">
        <f t="shared" ca="1" si="11"/>
        <v>--</v>
      </c>
      <c r="Q107" s="61"/>
      <c r="R107" s="61"/>
      <c r="S107" s="66" t="str">
        <f t="shared" ca="1" si="14"/>
        <v>--</v>
      </c>
      <c r="T107" s="67" t="str">
        <f t="shared" ca="1" si="18"/>
        <v>--</v>
      </c>
      <c r="U107" s="61" t="str">
        <f t="shared" ca="1" si="15"/>
        <v>--</v>
      </c>
    </row>
    <row r="108" spans="11:21" x14ac:dyDescent="0.25">
      <c r="K108" s="59">
        <f t="shared" si="19"/>
        <v>85</v>
      </c>
      <c r="L108" s="101" t="str">
        <f t="shared" ca="1" si="16"/>
        <v>--</v>
      </c>
      <c r="M108" s="65" t="str">
        <f t="shared" ca="1" si="12"/>
        <v>--</v>
      </c>
      <c r="N108" s="61" t="str">
        <f t="shared" ca="1" si="13"/>
        <v>--</v>
      </c>
      <c r="O108" s="65" t="str">
        <f t="shared" ca="1" si="17"/>
        <v>--</v>
      </c>
      <c r="P108" s="61" t="str">
        <f t="shared" ca="1" si="11"/>
        <v>--</v>
      </c>
      <c r="Q108" s="61"/>
      <c r="R108" s="61"/>
      <c r="S108" s="66" t="str">
        <f t="shared" ca="1" si="14"/>
        <v>--</v>
      </c>
      <c r="T108" s="67" t="str">
        <f t="shared" ca="1" si="18"/>
        <v>--</v>
      </c>
      <c r="U108" s="61" t="str">
        <f t="shared" ca="1" si="15"/>
        <v>--</v>
      </c>
    </row>
    <row r="109" spans="11:21" x14ac:dyDescent="0.25">
      <c r="K109" s="59">
        <f t="shared" si="19"/>
        <v>86</v>
      </c>
      <c r="L109" s="101" t="str">
        <f t="shared" ca="1" si="16"/>
        <v>--</v>
      </c>
      <c r="M109" s="65" t="str">
        <f t="shared" ca="1" si="12"/>
        <v>--</v>
      </c>
      <c r="N109" s="61" t="str">
        <f t="shared" ca="1" si="13"/>
        <v>--</v>
      </c>
      <c r="O109" s="65" t="str">
        <f t="shared" ca="1" si="17"/>
        <v>--</v>
      </c>
      <c r="P109" s="61" t="str">
        <f t="shared" ca="1" si="11"/>
        <v>--</v>
      </c>
      <c r="Q109" s="61"/>
      <c r="R109" s="61"/>
      <c r="S109" s="66" t="str">
        <f t="shared" ca="1" si="14"/>
        <v>--</v>
      </c>
      <c r="T109" s="67" t="str">
        <f t="shared" ca="1" si="18"/>
        <v>--</v>
      </c>
      <c r="U109" s="61" t="str">
        <f t="shared" ca="1" si="15"/>
        <v>--</v>
      </c>
    </row>
    <row r="110" spans="11:21" x14ac:dyDescent="0.25">
      <c r="K110" s="59">
        <f t="shared" si="19"/>
        <v>87</v>
      </c>
      <c r="L110" s="101" t="str">
        <f t="shared" ca="1" si="16"/>
        <v>--</v>
      </c>
      <c r="M110" s="65" t="str">
        <f t="shared" ca="1" si="12"/>
        <v>--</v>
      </c>
      <c r="N110" s="61" t="str">
        <f t="shared" ca="1" si="13"/>
        <v>--</v>
      </c>
      <c r="O110" s="65" t="str">
        <f t="shared" ca="1" si="17"/>
        <v>--</v>
      </c>
      <c r="P110" s="61" t="str">
        <f t="shared" ca="1" si="11"/>
        <v>--</v>
      </c>
      <c r="Q110" s="61"/>
      <c r="R110" s="61"/>
      <c r="S110" s="66" t="str">
        <f t="shared" ca="1" si="14"/>
        <v>--</v>
      </c>
      <c r="T110" s="67" t="str">
        <f t="shared" ca="1" si="18"/>
        <v>--</v>
      </c>
      <c r="U110" s="61" t="str">
        <f t="shared" ca="1" si="15"/>
        <v>--</v>
      </c>
    </row>
    <row r="111" spans="11:21" x14ac:dyDescent="0.25">
      <c r="K111" s="59">
        <f t="shared" si="19"/>
        <v>88</v>
      </c>
      <c r="L111" s="101" t="str">
        <f t="shared" ca="1" si="16"/>
        <v>--</v>
      </c>
      <c r="M111" s="65" t="str">
        <f t="shared" ca="1" si="12"/>
        <v>--</v>
      </c>
      <c r="N111" s="61" t="str">
        <f t="shared" ca="1" si="13"/>
        <v>--</v>
      </c>
      <c r="O111" s="65" t="str">
        <f t="shared" ca="1" si="17"/>
        <v>--</v>
      </c>
      <c r="P111" s="61" t="str">
        <f t="shared" ca="1" si="11"/>
        <v>--</v>
      </c>
      <c r="Q111" s="61"/>
      <c r="R111" s="61"/>
      <c r="S111" s="66" t="str">
        <f t="shared" ca="1" si="14"/>
        <v>--</v>
      </c>
      <c r="T111" s="67" t="str">
        <f t="shared" ca="1" si="18"/>
        <v>--</v>
      </c>
      <c r="U111" s="61" t="str">
        <f t="shared" ca="1" si="15"/>
        <v>--</v>
      </c>
    </row>
    <row r="112" spans="11:21" x14ac:dyDescent="0.25">
      <c r="K112" s="59">
        <f t="shared" si="19"/>
        <v>89</v>
      </c>
      <c r="L112" s="101" t="str">
        <f t="shared" ca="1" si="16"/>
        <v>--</v>
      </c>
      <c r="M112" s="65" t="str">
        <f t="shared" ca="1" si="12"/>
        <v>--</v>
      </c>
      <c r="N112" s="61" t="str">
        <f t="shared" ca="1" si="13"/>
        <v>--</v>
      </c>
      <c r="O112" s="65" t="str">
        <f t="shared" ca="1" si="17"/>
        <v>--</v>
      </c>
      <c r="P112" s="61" t="str">
        <f t="shared" ca="1" si="11"/>
        <v>--</v>
      </c>
      <c r="Q112" s="61"/>
      <c r="R112" s="61"/>
      <c r="S112" s="66" t="str">
        <f t="shared" ca="1" si="14"/>
        <v>--</v>
      </c>
      <c r="T112" s="67" t="str">
        <f t="shared" ca="1" si="18"/>
        <v>--</v>
      </c>
      <c r="U112" s="61" t="str">
        <f t="shared" ca="1" si="15"/>
        <v>--</v>
      </c>
    </row>
    <row r="113" spans="11:21" x14ac:dyDescent="0.25">
      <c r="K113" s="59">
        <f t="shared" si="19"/>
        <v>90</v>
      </c>
      <c r="L113" s="101" t="str">
        <f t="shared" ca="1" si="16"/>
        <v>--</v>
      </c>
      <c r="M113" s="65" t="str">
        <f t="shared" ca="1" si="12"/>
        <v>--</v>
      </c>
      <c r="N113" s="61" t="str">
        <f t="shared" ca="1" si="13"/>
        <v>--</v>
      </c>
      <c r="O113" s="65" t="str">
        <f t="shared" ca="1" si="17"/>
        <v>--</v>
      </c>
      <c r="P113" s="61" t="str">
        <f t="shared" ca="1" si="11"/>
        <v>--</v>
      </c>
      <c r="Q113" s="61"/>
      <c r="R113" s="61"/>
      <c r="S113" s="66" t="str">
        <f t="shared" ca="1" si="14"/>
        <v>--</v>
      </c>
      <c r="T113" s="67" t="str">
        <f t="shared" ca="1" si="18"/>
        <v>--</v>
      </c>
      <c r="U113" s="61" t="str">
        <f t="shared" ca="1" si="15"/>
        <v>--</v>
      </c>
    </row>
    <row r="114" spans="11:21" x14ac:dyDescent="0.25">
      <c r="K114" s="59">
        <f t="shared" si="19"/>
        <v>91</v>
      </c>
      <c r="L114" s="101" t="str">
        <f t="shared" ca="1" si="16"/>
        <v>--</v>
      </c>
      <c r="M114" s="65" t="str">
        <f t="shared" ca="1" si="12"/>
        <v>--</v>
      </c>
      <c r="N114" s="61" t="str">
        <f t="shared" ca="1" si="13"/>
        <v>--</v>
      </c>
      <c r="O114" s="65" t="str">
        <f t="shared" ca="1" si="17"/>
        <v>--</v>
      </c>
      <c r="P114" s="61" t="str">
        <f t="shared" ca="1" si="11"/>
        <v>--</v>
      </c>
      <c r="Q114" s="61"/>
      <c r="R114" s="61"/>
      <c r="S114" s="66" t="str">
        <f t="shared" ca="1" si="14"/>
        <v>--</v>
      </c>
      <c r="T114" s="67" t="str">
        <f t="shared" ca="1" si="18"/>
        <v>--</v>
      </c>
      <c r="U114" s="61" t="str">
        <f t="shared" ca="1" si="15"/>
        <v>--</v>
      </c>
    </row>
    <row r="115" spans="11:21" x14ac:dyDescent="0.25">
      <c r="K115" s="59">
        <f t="shared" si="19"/>
        <v>92</v>
      </c>
      <c r="L115" s="101" t="str">
        <f t="shared" ca="1" si="16"/>
        <v>--</v>
      </c>
      <c r="M115" s="65" t="str">
        <f t="shared" ca="1" si="12"/>
        <v>--</v>
      </c>
      <c r="N115" s="61" t="str">
        <f t="shared" ca="1" si="13"/>
        <v>--</v>
      </c>
      <c r="O115" s="65" t="str">
        <f t="shared" ca="1" si="17"/>
        <v>--</v>
      </c>
      <c r="P115" s="61" t="str">
        <f t="shared" ca="1" si="11"/>
        <v>--</v>
      </c>
      <c r="Q115" s="61"/>
      <c r="R115" s="61"/>
      <c r="S115" s="66" t="str">
        <f t="shared" ca="1" si="14"/>
        <v>--</v>
      </c>
      <c r="T115" s="67" t="str">
        <f t="shared" ca="1" si="18"/>
        <v>--</v>
      </c>
      <c r="U115" s="61" t="str">
        <f t="shared" ca="1" si="15"/>
        <v>--</v>
      </c>
    </row>
    <row r="116" spans="11:21" x14ac:dyDescent="0.25">
      <c r="K116" s="59">
        <f t="shared" si="19"/>
        <v>93</v>
      </c>
      <c r="L116" s="101" t="str">
        <f t="shared" ca="1" si="16"/>
        <v>--</v>
      </c>
      <c r="M116" s="65" t="str">
        <f t="shared" ca="1" si="12"/>
        <v>--</v>
      </c>
      <c r="N116" s="61" t="str">
        <f t="shared" ca="1" si="13"/>
        <v>--</v>
      </c>
      <c r="O116" s="65" t="str">
        <f t="shared" ca="1" si="17"/>
        <v>--</v>
      </c>
      <c r="P116" s="61" t="str">
        <f t="shared" ca="1" si="11"/>
        <v>--</v>
      </c>
      <c r="Q116" s="61"/>
      <c r="R116" s="61"/>
      <c r="S116" s="66" t="str">
        <f t="shared" ca="1" si="14"/>
        <v>--</v>
      </c>
      <c r="T116" s="67" t="str">
        <f t="shared" ca="1" si="18"/>
        <v>--</v>
      </c>
      <c r="U116" s="61" t="str">
        <f t="shared" ca="1" si="15"/>
        <v>--</v>
      </c>
    </row>
    <row r="117" spans="11:21" x14ac:dyDescent="0.25">
      <c r="K117" s="59">
        <f t="shared" si="19"/>
        <v>94</v>
      </c>
      <c r="L117" s="101" t="str">
        <f t="shared" ca="1" si="16"/>
        <v>--</v>
      </c>
      <c r="M117" s="65" t="str">
        <f t="shared" ca="1" si="12"/>
        <v>--</v>
      </c>
      <c r="N117" s="61" t="str">
        <f t="shared" ca="1" si="13"/>
        <v>--</v>
      </c>
      <c r="O117" s="65" t="str">
        <f t="shared" ca="1" si="17"/>
        <v>--</v>
      </c>
      <c r="P117" s="61" t="str">
        <f t="shared" ca="1" si="11"/>
        <v>--</v>
      </c>
      <c r="Q117" s="61"/>
      <c r="R117" s="61"/>
      <c r="S117" s="66" t="str">
        <f t="shared" ca="1" si="14"/>
        <v>--</v>
      </c>
      <c r="T117" s="67" t="str">
        <f t="shared" ca="1" si="18"/>
        <v>--</v>
      </c>
      <c r="U117" s="61" t="str">
        <f t="shared" ca="1" si="15"/>
        <v>--</v>
      </c>
    </row>
    <row r="118" spans="11:21" x14ac:dyDescent="0.25">
      <c r="K118" s="59">
        <f t="shared" si="19"/>
        <v>95</v>
      </c>
      <c r="L118" s="101" t="str">
        <f t="shared" ca="1" si="16"/>
        <v>--</v>
      </c>
      <c r="M118" s="65" t="str">
        <f t="shared" ca="1" si="12"/>
        <v>--</v>
      </c>
      <c r="N118" s="61" t="str">
        <f t="shared" ca="1" si="13"/>
        <v>--</v>
      </c>
      <c r="O118" s="65" t="str">
        <f t="shared" ca="1" si="17"/>
        <v>--</v>
      </c>
      <c r="P118" s="61" t="str">
        <f t="shared" ca="1" si="11"/>
        <v>--</v>
      </c>
      <c r="Q118" s="61"/>
      <c r="R118" s="61"/>
      <c r="S118" s="66" t="str">
        <f t="shared" ca="1" si="14"/>
        <v>--</v>
      </c>
      <c r="T118" s="67" t="str">
        <f t="shared" ca="1" si="18"/>
        <v>--</v>
      </c>
      <c r="U118" s="61" t="str">
        <f t="shared" ca="1" si="15"/>
        <v>--</v>
      </c>
    </row>
    <row r="119" spans="11:21" x14ac:dyDescent="0.25">
      <c r="K119" s="59">
        <f t="shared" si="19"/>
        <v>96</v>
      </c>
      <c r="L119" s="101" t="str">
        <f t="shared" ca="1" si="16"/>
        <v>--</v>
      </c>
      <c r="M119" s="65" t="str">
        <f t="shared" ca="1" si="12"/>
        <v>--</v>
      </c>
      <c r="N119" s="61" t="str">
        <f t="shared" ca="1" si="13"/>
        <v>--</v>
      </c>
      <c r="O119" s="65" t="str">
        <f t="shared" ca="1" si="17"/>
        <v>--</v>
      </c>
      <c r="P119" s="61" t="str">
        <f t="shared" ca="1" si="11"/>
        <v>--</v>
      </c>
      <c r="Q119" s="61"/>
      <c r="R119" s="61"/>
      <c r="S119" s="66" t="str">
        <f t="shared" ca="1" si="14"/>
        <v>--</v>
      </c>
      <c r="T119" s="67" t="str">
        <f t="shared" ca="1" si="18"/>
        <v>--</v>
      </c>
      <c r="U119" s="61" t="str">
        <f t="shared" ca="1" si="15"/>
        <v>--</v>
      </c>
    </row>
    <row r="120" spans="11:21" x14ac:dyDescent="0.25">
      <c r="K120" s="59">
        <f t="shared" si="19"/>
        <v>97</v>
      </c>
      <c r="L120" s="101" t="str">
        <f t="shared" ca="1" si="16"/>
        <v>--</v>
      </c>
      <c r="M120" s="65" t="str">
        <f t="shared" ca="1" si="12"/>
        <v>--</v>
      </c>
      <c r="N120" s="61" t="str">
        <f t="shared" ca="1" si="13"/>
        <v>--</v>
      </c>
      <c r="O120" s="65" t="str">
        <f t="shared" ca="1" si="17"/>
        <v>--</v>
      </c>
      <c r="P120" s="61" t="str">
        <f t="shared" ca="1" si="11"/>
        <v>--</v>
      </c>
      <c r="Q120" s="61"/>
      <c r="R120" s="61"/>
      <c r="S120" s="66" t="str">
        <f t="shared" ca="1" si="14"/>
        <v>--</v>
      </c>
      <c r="T120" s="67" t="str">
        <f t="shared" ca="1" si="18"/>
        <v>--</v>
      </c>
      <c r="U120" s="61" t="str">
        <f t="shared" ca="1" si="15"/>
        <v>--</v>
      </c>
    </row>
    <row r="121" spans="11:21" x14ac:dyDescent="0.25">
      <c r="K121" s="59">
        <f t="shared" si="19"/>
        <v>98</v>
      </c>
      <c r="L121" s="101" t="str">
        <f t="shared" ca="1" si="16"/>
        <v>--</v>
      </c>
      <c r="M121" s="65" t="str">
        <f t="shared" ca="1" si="12"/>
        <v>--</v>
      </c>
      <c r="N121" s="61" t="str">
        <f t="shared" ca="1" si="13"/>
        <v>--</v>
      </c>
      <c r="O121" s="65" t="str">
        <f t="shared" ca="1" si="17"/>
        <v>--</v>
      </c>
      <c r="P121" s="61" t="str">
        <f t="shared" ca="1" si="11"/>
        <v>--</v>
      </c>
      <c r="Q121" s="61"/>
      <c r="R121" s="61"/>
      <c r="S121" s="66" t="str">
        <f t="shared" ca="1" si="14"/>
        <v>--</v>
      </c>
      <c r="T121" s="67" t="str">
        <f t="shared" ca="1" si="18"/>
        <v>--</v>
      </c>
      <c r="U121" s="61" t="str">
        <f t="shared" ca="1" si="15"/>
        <v>--</v>
      </c>
    </row>
    <row r="122" spans="11:21" x14ac:dyDescent="0.25">
      <c r="K122" s="59">
        <f t="shared" si="19"/>
        <v>99</v>
      </c>
      <c r="L122" s="101" t="str">
        <f t="shared" ca="1" si="16"/>
        <v>--</v>
      </c>
      <c r="M122" s="65" t="str">
        <f t="shared" ca="1" si="12"/>
        <v>--</v>
      </c>
      <c r="N122" s="61" t="str">
        <f t="shared" ca="1" si="13"/>
        <v>--</v>
      </c>
      <c r="O122" s="65" t="str">
        <f t="shared" ca="1" si="17"/>
        <v>--</v>
      </c>
      <c r="P122" s="61" t="str">
        <f t="shared" ca="1" si="11"/>
        <v>--</v>
      </c>
      <c r="Q122" s="61"/>
      <c r="R122" s="61"/>
      <c r="S122" s="66" t="str">
        <f t="shared" ca="1" si="14"/>
        <v>--</v>
      </c>
      <c r="T122" s="67" t="str">
        <f t="shared" ca="1" si="18"/>
        <v>--</v>
      </c>
      <c r="U122" s="61" t="str">
        <f t="shared" ca="1" si="15"/>
        <v>--</v>
      </c>
    </row>
    <row r="123" spans="11:21" x14ac:dyDescent="0.25">
      <c r="K123" s="59">
        <f t="shared" si="19"/>
        <v>100</v>
      </c>
      <c r="L123" s="101" t="str">
        <f t="shared" ca="1" si="16"/>
        <v>--</v>
      </c>
      <c r="M123" s="65" t="str">
        <f t="shared" ca="1" si="12"/>
        <v>--</v>
      </c>
      <c r="N123" s="61" t="str">
        <f t="shared" ca="1" si="13"/>
        <v>--</v>
      </c>
      <c r="O123" s="65" t="str">
        <f t="shared" ca="1" si="17"/>
        <v>--</v>
      </c>
      <c r="P123" s="61" t="str">
        <f t="shared" ca="1" si="11"/>
        <v>--</v>
      </c>
      <c r="Q123" s="61"/>
      <c r="R123" s="61"/>
      <c r="S123" s="66" t="str">
        <f t="shared" ca="1" si="14"/>
        <v>--</v>
      </c>
      <c r="T123" s="67" t="str">
        <f t="shared" ca="1" si="18"/>
        <v>--</v>
      </c>
      <c r="U123" s="61" t="str">
        <f t="shared" ca="1" si="15"/>
        <v>--</v>
      </c>
    </row>
    <row r="124" spans="11:21" x14ac:dyDescent="0.25">
      <c r="K124" s="59">
        <f t="shared" si="19"/>
        <v>101</v>
      </c>
      <c r="L124" s="101" t="str">
        <f t="shared" ca="1" si="16"/>
        <v>--</v>
      </c>
      <c r="M124" s="65" t="str">
        <f t="shared" ca="1" si="12"/>
        <v>--</v>
      </c>
      <c r="N124" s="61" t="str">
        <f t="shared" ca="1" si="13"/>
        <v>--</v>
      </c>
      <c r="O124" s="65" t="str">
        <f t="shared" ca="1" si="17"/>
        <v>--</v>
      </c>
      <c r="P124" s="61" t="str">
        <f t="shared" ca="1" si="11"/>
        <v>--</v>
      </c>
      <c r="Q124" s="61"/>
      <c r="R124" s="61"/>
      <c r="S124" s="66" t="str">
        <f t="shared" ca="1" si="14"/>
        <v>--</v>
      </c>
      <c r="T124" s="67" t="str">
        <f t="shared" ca="1" si="18"/>
        <v>--</v>
      </c>
      <c r="U124" s="61" t="str">
        <f t="shared" ca="1" si="15"/>
        <v>--</v>
      </c>
    </row>
    <row r="125" spans="11:21" x14ac:dyDescent="0.25">
      <c r="K125" s="59">
        <f t="shared" si="19"/>
        <v>102</v>
      </c>
      <c r="L125" s="101" t="str">
        <f t="shared" ca="1" si="16"/>
        <v>--</v>
      </c>
      <c r="M125" s="65" t="str">
        <f t="shared" ca="1" si="12"/>
        <v>--</v>
      </c>
      <c r="N125" s="61" t="str">
        <f t="shared" ca="1" si="13"/>
        <v>--</v>
      </c>
      <c r="O125" s="65" t="str">
        <f t="shared" ca="1" si="17"/>
        <v>--</v>
      </c>
      <c r="P125" s="61" t="str">
        <f t="shared" ca="1" si="11"/>
        <v>--</v>
      </c>
      <c r="Q125" s="61"/>
      <c r="R125" s="61"/>
      <c r="S125" s="66" t="str">
        <f t="shared" ca="1" si="14"/>
        <v>--</v>
      </c>
      <c r="T125" s="67" t="str">
        <f t="shared" ca="1" si="18"/>
        <v>--</v>
      </c>
      <c r="U125" s="61" t="str">
        <f t="shared" ca="1" si="15"/>
        <v>--</v>
      </c>
    </row>
    <row r="126" spans="11:21" x14ac:dyDescent="0.25">
      <c r="K126" s="59">
        <f t="shared" si="19"/>
        <v>103</v>
      </c>
      <c r="L126" s="101" t="str">
        <f t="shared" ca="1" si="16"/>
        <v>--</v>
      </c>
      <c r="M126" s="65" t="str">
        <f t="shared" ca="1" si="12"/>
        <v>--</v>
      </c>
      <c r="N126" s="61" t="str">
        <f t="shared" ca="1" si="13"/>
        <v>--</v>
      </c>
      <c r="O126" s="65" t="str">
        <f t="shared" ca="1" si="17"/>
        <v>--</v>
      </c>
      <c r="P126" s="61" t="str">
        <f t="shared" ca="1" si="11"/>
        <v>--</v>
      </c>
      <c r="Q126" s="61"/>
      <c r="R126" s="61"/>
      <c r="S126" s="66" t="str">
        <f t="shared" ca="1" si="14"/>
        <v>--</v>
      </c>
      <c r="T126" s="67" t="str">
        <f t="shared" ca="1" si="18"/>
        <v>--</v>
      </c>
      <c r="U126" s="61" t="str">
        <f t="shared" ca="1" si="15"/>
        <v>--</v>
      </c>
    </row>
    <row r="127" spans="11:21" x14ac:dyDescent="0.25">
      <c r="K127" s="59">
        <f t="shared" si="19"/>
        <v>104</v>
      </c>
      <c r="L127" s="101" t="str">
        <f t="shared" ca="1" si="16"/>
        <v>--</v>
      </c>
      <c r="M127" s="65" t="str">
        <f t="shared" ca="1" si="12"/>
        <v>--</v>
      </c>
      <c r="N127" s="61" t="str">
        <f t="shared" ca="1" si="13"/>
        <v>--</v>
      </c>
      <c r="O127" s="65" t="str">
        <f t="shared" ca="1" si="17"/>
        <v>--</v>
      </c>
      <c r="P127" s="61" t="str">
        <f t="shared" ca="1" si="11"/>
        <v>--</v>
      </c>
      <c r="Q127" s="61"/>
      <c r="R127" s="61"/>
      <c r="S127" s="66" t="str">
        <f t="shared" ca="1" si="14"/>
        <v>--</v>
      </c>
      <c r="T127" s="67" t="str">
        <f t="shared" ca="1" si="18"/>
        <v>--</v>
      </c>
      <c r="U127" s="61" t="str">
        <f t="shared" ca="1" si="15"/>
        <v>--</v>
      </c>
    </row>
    <row r="128" spans="11:21" x14ac:dyDescent="0.25">
      <c r="K128" s="59">
        <f t="shared" si="19"/>
        <v>105</v>
      </c>
      <c r="L128" s="101" t="str">
        <f t="shared" ca="1" si="16"/>
        <v>--</v>
      </c>
      <c r="M128" s="65" t="str">
        <f t="shared" ca="1" si="12"/>
        <v>--</v>
      </c>
      <c r="N128" s="61" t="str">
        <f t="shared" ca="1" si="13"/>
        <v>--</v>
      </c>
      <c r="O128" s="65" t="str">
        <f t="shared" ca="1" si="17"/>
        <v>--</v>
      </c>
      <c r="P128" s="61" t="str">
        <f t="shared" ca="1" si="11"/>
        <v>--</v>
      </c>
      <c r="Q128" s="61"/>
      <c r="R128" s="61"/>
      <c r="S128" s="66" t="str">
        <f t="shared" ca="1" si="14"/>
        <v>--</v>
      </c>
      <c r="T128" s="67" t="str">
        <f t="shared" ca="1" si="18"/>
        <v>--</v>
      </c>
      <c r="U128" s="61" t="str">
        <f t="shared" ca="1" si="15"/>
        <v>--</v>
      </c>
    </row>
    <row r="129" spans="11:21" x14ac:dyDescent="0.25">
      <c r="K129" s="59">
        <f t="shared" si="19"/>
        <v>106</v>
      </c>
      <c r="L129" s="101" t="str">
        <f t="shared" ca="1" si="16"/>
        <v>--</v>
      </c>
      <c r="M129" s="65" t="str">
        <f t="shared" ca="1" si="12"/>
        <v>--</v>
      </c>
      <c r="N129" s="61" t="str">
        <f t="shared" ca="1" si="13"/>
        <v>--</v>
      </c>
      <c r="O129" s="65" t="str">
        <f t="shared" ca="1" si="17"/>
        <v>--</v>
      </c>
      <c r="P129" s="61" t="str">
        <f t="shared" ca="1" si="11"/>
        <v>--</v>
      </c>
      <c r="Q129" s="61"/>
      <c r="R129" s="61"/>
      <c r="S129" s="66" t="str">
        <f t="shared" ca="1" si="14"/>
        <v>--</v>
      </c>
      <c r="T129" s="67" t="str">
        <f t="shared" ca="1" si="18"/>
        <v>--</v>
      </c>
      <c r="U129" s="61" t="str">
        <f t="shared" ca="1" si="15"/>
        <v>--</v>
      </c>
    </row>
    <row r="130" spans="11:21" x14ac:dyDescent="0.25">
      <c r="K130" s="59">
        <f t="shared" si="19"/>
        <v>107</v>
      </c>
      <c r="L130" s="101" t="str">
        <f t="shared" ca="1" si="16"/>
        <v>--</v>
      </c>
      <c r="M130" s="65" t="str">
        <f t="shared" ca="1" si="12"/>
        <v>--</v>
      </c>
      <c r="N130" s="61" t="str">
        <f t="shared" ca="1" si="13"/>
        <v>--</v>
      </c>
      <c r="O130" s="65" t="str">
        <f t="shared" ca="1" si="17"/>
        <v>--</v>
      </c>
      <c r="P130" s="61" t="str">
        <f t="shared" ca="1" si="11"/>
        <v>--</v>
      </c>
      <c r="Q130" s="61"/>
      <c r="R130" s="61"/>
      <c r="S130" s="66" t="str">
        <f t="shared" ca="1" si="14"/>
        <v>--</v>
      </c>
      <c r="T130" s="67" t="str">
        <f t="shared" ca="1" si="18"/>
        <v>--</v>
      </c>
      <c r="U130" s="61" t="str">
        <f t="shared" ca="1" si="15"/>
        <v>--</v>
      </c>
    </row>
    <row r="131" spans="11:21" x14ac:dyDescent="0.25">
      <c r="K131" s="59">
        <f t="shared" si="19"/>
        <v>108</v>
      </c>
      <c r="L131" s="101" t="str">
        <f t="shared" ca="1" si="16"/>
        <v>--</v>
      </c>
      <c r="M131" s="65" t="str">
        <f t="shared" ca="1" si="12"/>
        <v>--</v>
      </c>
      <c r="N131" s="61" t="str">
        <f t="shared" ca="1" si="13"/>
        <v>--</v>
      </c>
      <c r="O131" s="65" t="str">
        <f t="shared" ca="1" si="17"/>
        <v>--</v>
      </c>
      <c r="P131" s="61" t="str">
        <f t="shared" ca="1" si="11"/>
        <v>--</v>
      </c>
      <c r="Q131" s="61"/>
      <c r="R131" s="61"/>
      <c r="S131" s="66" t="str">
        <f t="shared" ca="1" si="14"/>
        <v>--</v>
      </c>
      <c r="T131" s="67" t="str">
        <f t="shared" ca="1" si="18"/>
        <v>--</v>
      </c>
      <c r="U131" s="61" t="str">
        <f t="shared" ca="1" si="15"/>
        <v>--</v>
      </c>
    </row>
    <row r="132" spans="11:21" x14ac:dyDescent="0.25">
      <c r="K132" s="59">
        <f t="shared" si="19"/>
        <v>109</v>
      </c>
      <c r="L132" s="101" t="str">
        <f t="shared" ca="1" si="16"/>
        <v>--</v>
      </c>
      <c r="M132" s="65" t="str">
        <f t="shared" ca="1" si="12"/>
        <v>--</v>
      </c>
      <c r="N132" s="61" t="str">
        <f t="shared" ca="1" si="13"/>
        <v>--</v>
      </c>
      <c r="O132" s="65" t="str">
        <f t="shared" ca="1" si="17"/>
        <v>--</v>
      </c>
      <c r="P132" s="61" t="str">
        <f t="shared" ca="1" si="11"/>
        <v>--</v>
      </c>
      <c r="Q132" s="61"/>
      <c r="R132" s="61"/>
      <c r="S132" s="66" t="str">
        <f t="shared" ca="1" si="14"/>
        <v>--</v>
      </c>
      <c r="T132" s="67" t="str">
        <f t="shared" ca="1" si="18"/>
        <v>--</v>
      </c>
      <c r="U132" s="61" t="str">
        <f t="shared" ca="1" si="15"/>
        <v>--</v>
      </c>
    </row>
    <row r="133" spans="11:21" x14ac:dyDescent="0.25">
      <c r="K133" s="59">
        <f t="shared" si="19"/>
        <v>110</v>
      </c>
      <c r="L133" s="101" t="str">
        <f t="shared" ca="1" si="16"/>
        <v>--</v>
      </c>
      <c r="M133" s="65" t="str">
        <f t="shared" ca="1" si="12"/>
        <v>--</v>
      </c>
      <c r="N133" s="61" t="str">
        <f t="shared" ca="1" si="13"/>
        <v>--</v>
      </c>
      <c r="O133" s="65" t="str">
        <f t="shared" ca="1" si="17"/>
        <v>--</v>
      </c>
      <c r="P133" s="61" t="str">
        <f t="shared" ca="1" si="11"/>
        <v>--</v>
      </c>
      <c r="Q133" s="61"/>
      <c r="R133" s="61"/>
      <c r="S133" s="66" t="str">
        <f t="shared" ca="1" si="14"/>
        <v>--</v>
      </c>
      <c r="T133" s="67" t="str">
        <f t="shared" ca="1" si="18"/>
        <v>--</v>
      </c>
      <c r="U133" s="61" t="str">
        <f t="shared" ca="1" si="15"/>
        <v>--</v>
      </c>
    </row>
    <row r="134" spans="11:21" x14ac:dyDescent="0.25">
      <c r="K134" s="59">
        <f t="shared" si="19"/>
        <v>111</v>
      </c>
      <c r="L134" s="101" t="str">
        <f t="shared" ca="1" si="16"/>
        <v>--</v>
      </c>
      <c r="M134" s="65" t="str">
        <f t="shared" ca="1" si="12"/>
        <v>--</v>
      </c>
      <c r="N134" s="61" t="str">
        <f t="shared" ca="1" si="13"/>
        <v>--</v>
      </c>
      <c r="O134" s="65" t="str">
        <f t="shared" ca="1" si="17"/>
        <v>--</v>
      </c>
      <c r="P134" s="61" t="str">
        <f t="shared" ca="1" si="11"/>
        <v>--</v>
      </c>
      <c r="Q134" s="61"/>
      <c r="R134" s="61"/>
      <c r="S134" s="66" t="str">
        <f t="shared" ca="1" si="14"/>
        <v>--</v>
      </c>
      <c r="T134" s="67" t="str">
        <f t="shared" ca="1" si="18"/>
        <v>--</v>
      </c>
      <c r="U134" s="61" t="str">
        <f t="shared" ca="1" si="15"/>
        <v>--</v>
      </c>
    </row>
    <row r="135" spans="11:21" x14ac:dyDescent="0.25">
      <c r="K135" s="59">
        <f t="shared" si="19"/>
        <v>112</v>
      </c>
      <c r="L135" s="101" t="str">
        <f t="shared" ca="1" si="16"/>
        <v>--</v>
      </c>
      <c r="M135" s="65" t="str">
        <f t="shared" ca="1" si="12"/>
        <v>--</v>
      </c>
      <c r="N135" s="61" t="str">
        <f t="shared" ca="1" si="13"/>
        <v>--</v>
      </c>
      <c r="O135" s="65" t="str">
        <f t="shared" ca="1" si="17"/>
        <v>--</v>
      </c>
      <c r="P135" s="61" t="str">
        <f t="shared" ca="1" si="11"/>
        <v>--</v>
      </c>
      <c r="Q135" s="61"/>
      <c r="R135" s="61"/>
      <c r="S135" s="66" t="str">
        <f t="shared" ca="1" si="14"/>
        <v>--</v>
      </c>
      <c r="T135" s="67" t="str">
        <f t="shared" ca="1" si="18"/>
        <v>--</v>
      </c>
      <c r="U135" s="61" t="str">
        <f t="shared" ca="1" si="15"/>
        <v>--</v>
      </c>
    </row>
    <row r="136" spans="11:21" x14ac:dyDescent="0.25">
      <c r="K136" s="59"/>
    </row>
    <row r="137" spans="11:21" x14ac:dyDescent="0.25">
      <c r="K137" s="59"/>
    </row>
    <row r="138" spans="11:21" x14ac:dyDescent="0.25">
      <c r="K138" s="59"/>
    </row>
    <row r="139" spans="11:21" x14ac:dyDescent="0.25">
      <c r="K139" s="59"/>
    </row>
    <row r="140" spans="11:21" x14ac:dyDescent="0.25">
      <c r="K140" s="59"/>
    </row>
    <row r="141" spans="11:21" x14ac:dyDescent="0.25">
      <c r="K141" s="59"/>
    </row>
    <row r="142" spans="11:21" x14ac:dyDescent="0.25">
      <c r="K142" s="59"/>
    </row>
    <row r="143" spans="11:21" x14ac:dyDescent="0.25">
      <c r="K143" s="59"/>
    </row>
    <row r="144" spans="11:21" x14ac:dyDescent="0.25">
      <c r="K144" s="59"/>
    </row>
    <row r="145" spans="11:11" x14ac:dyDescent="0.25">
      <c r="K145" s="59"/>
    </row>
    <row r="146" spans="11:11" x14ac:dyDescent="0.25">
      <c r="K146" s="59"/>
    </row>
    <row r="147" spans="11:11" x14ac:dyDescent="0.25">
      <c r="K147" s="59"/>
    </row>
    <row r="148" spans="11:11" x14ac:dyDescent="0.25">
      <c r="K148" s="59"/>
    </row>
    <row r="149" spans="11:11" x14ac:dyDescent="0.25">
      <c r="K149" s="59"/>
    </row>
    <row r="150" spans="11:11" x14ac:dyDescent="0.25">
      <c r="K150" s="59"/>
    </row>
    <row r="151" spans="11:11" x14ac:dyDescent="0.25">
      <c r="K151" s="59"/>
    </row>
    <row r="152" spans="11:11" x14ac:dyDescent="0.25">
      <c r="K152" s="59"/>
    </row>
    <row r="153" spans="11:11" x14ac:dyDescent="0.25">
      <c r="K153" s="59"/>
    </row>
    <row r="154" spans="11:11" x14ac:dyDescent="0.25">
      <c r="K154" s="59"/>
    </row>
    <row r="155" spans="11:11" x14ac:dyDescent="0.25">
      <c r="K155" s="59"/>
    </row>
    <row r="156" spans="11:11" x14ac:dyDescent="0.25">
      <c r="K156" s="59"/>
    </row>
    <row r="157" spans="11:11" x14ac:dyDescent="0.25">
      <c r="K157" s="59"/>
    </row>
    <row r="158" spans="11:11" x14ac:dyDescent="0.25">
      <c r="K158" s="59"/>
    </row>
    <row r="159" spans="11:11" x14ac:dyDescent="0.25">
      <c r="K159" s="59"/>
    </row>
    <row r="160" spans="11:1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</sheetData>
  <sheetProtection selectLockedCells="1"/>
  <pageMargins left="0.75" right="0.75" top="1" bottom="1" header="0.3" footer="0.3"/>
  <pageSetup orientation="portrait"/>
  <headerFooter>
    <oddFooter>&amp;LPUBLIC</oddFooter>
    <evenFooter>&amp;LPUBLIC</evenFooter>
    <firstFooter>&amp;LPUBLIC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Switching Settlement</vt:lpstr>
      <vt:lpstr>Timetable &amp; Tables</vt:lpstr>
      <vt:lpstr>ILB217A</vt:lpstr>
      <vt:lpstr>LB198A</vt:lpstr>
      <vt:lpstr>LB19DA</vt:lpstr>
      <vt:lpstr>LB22DA</vt:lpstr>
      <vt:lpstr>LB213A</vt:lpstr>
      <vt:lpstr>LB214A</vt:lpstr>
      <vt:lpstr>LB21DA</vt:lpstr>
      <vt:lpstr>LB316A</vt:lpstr>
      <vt:lpstr>LB28DA</vt:lpstr>
      <vt:lpstr>LB23DA</vt:lpstr>
      <vt:lpstr>LB386A</vt:lpstr>
      <vt:lpstr>LB326A</vt:lpstr>
      <vt:lpstr>LB466A</vt:lpstr>
      <vt:lpstr>LB676A</vt:lpstr>
      <vt:lpstr>Desti_Bonds</vt:lpstr>
      <vt:lpstr>SBDB_Data</vt:lpstr>
      <vt:lpstr>SETTLEMENT_DATE</vt:lpstr>
      <vt:lpstr>Source_Bonds</vt:lpstr>
      <vt:lpstr>WHT_LIST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Chua, David</cp:lastModifiedBy>
  <dcterms:created xsi:type="dcterms:W3CDTF">2017-06-05T09:33:18Z</dcterms:created>
  <dcterms:modified xsi:type="dcterms:W3CDTF">2019-06-26T02:17:47Z</dcterms:modified>
</cp:coreProperties>
</file>