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threadedComments/threadedComment2.xml" ContentType="application/vnd.ms-excel.threadedcomment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omments3.xml" ContentType="application/vnd.openxmlformats-officedocument.spreadsheetml.comments+xml"/>
  <Override PartName="/xl/threadedComments/threadedComment3.xml" ContentType="application/vnd.ms-excel.threadedcomment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1548726\Documents\_cant save in shared drives\Matrix\ThaiBMA\"/>
    </mc:Choice>
  </mc:AlternateContent>
  <xr:revisionPtr revIDLastSave="0" documentId="8_{96700070-F235-45C9-BAFD-8073F1A6EF89}" xr6:coauthVersionLast="44" xr6:coauthVersionMax="44" xr10:uidLastSave="{00000000-0000-0000-0000-000000000000}"/>
  <workbookProtection workbookPassword="AA7C" lockStructure="1"/>
  <bookViews>
    <workbookView xWindow="15765" yWindow="-18135" windowWidth="29040" windowHeight="17640" tabRatio="844" firstSheet="1" activeTab="2" xr2:uid="{00000000-000D-0000-FFFF-FFFF00000000}"/>
  </bookViews>
  <sheets>
    <sheet name="LB24DB" sheetId="37" state="hidden" r:id="rId1"/>
    <sheet name="Switching Settlement (ILB)" sheetId="39" r:id="rId2"/>
    <sheet name="Switching Settlement (LB)" sheetId="1" r:id="rId3"/>
    <sheet name="ILB217A" sheetId="10" state="hidden" r:id="rId4"/>
    <sheet name="Total" sheetId="40" r:id="rId5"/>
    <sheet name="Timetable &amp; Tables" sheetId="3" r:id="rId6"/>
    <sheet name="LB198A" sheetId="20" state="hidden" r:id="rId7"/>
    <sheet name="LB19DA" sheetId="24" state="hidden" r:id="rId8"/>
    <sheet name="LB22DA" sheetId="22" state="hidden" r:id="rId9"/>
    <sheet name="LB226A" sheetId="32" state="hidden" r:id="rId10"/>
    <sheet name="LB213A" sheetId="25" state="hidden" r:id="rId11"/>
    <sheet name="LB214A" sheetId="21" state="hidden" r:id="rId12"/>
    <sheet name="LB21DA" sheetId="26" state="hidden" r:id="rId13"/>
    <sheet name="LB316A" sheetId="16" state="hidden" r:id="rId14"/>
    <sheet name="LB26DA" sheetId="38" state="hidden" r:id="rId15"/>
    <sheet name="LB28DA" sheetId="7" state="hidden" r:id="rId16"/>
    <sheet name="LB23DA" sheetId="28" state="hidden" r:id="rId17"/>
    <sheet name="LB24DA" sheetId="33" state="hidden" r:id="rId18"/>
    <sheet name="LB29DA" sheetId="34" state="hidden" r:id="rId19"/>
    <sheet name="LB356A" sheetId="35" state="hidden" r:id="rId20"/>
    <sheet name="LB496A" sheetId="36" state="hidden" r:id="rId21"/>
    <sheet name="LB386A" sheetId="31" state="hidden" r:id="rId22"/>
    <sheet name="LB326A" sheetId="23" state="hidden" r:id="rId23"/>
    <sheet name="LB466A" sheetId="5" state="hidden" r:id="rId24"/>
    <sheet name="LB676A" sheetId="19" state="hidden" r:id="rId25"/>
  </sheets>
  <definedNames>
    <definedName name="Desti_Bonds">'Switching Settlement (LB)'!$D$42:$L$47</definedName>
    <definedName name="Desti_Bonds_ILB" localSheetId="1">'Switching Settlement (ILB)'!$D$44:$O$49</definedName>
    <definedName name="Desti_bonds_ILB">'Switching Settlement (ILB)'!$D$44:$O$49</definedName>
    <definedName name="SBDB_Data">'Timetable &amp; Tables'!$F$5:$I$43</definedName>
    <definedName name="SETTLEMENT_DATE" localSheetId="1">'Switching Settlement (ILB)'!$C$9</definedName>
    <definedName name="SETTLEMENT_DATE" localSheetId="4">Total!$C$9</definedName>
    <definedName name="SETTLEMENT_DATE">'Switching Settlement (LB)'!$C$9</definedName>
    <definedName name="Source_Bonds">'Switching Settlement (LB)'!$D$14:$F$20</definedName>
    <definedName name="Source_Bonds_ILB" localSheetId="1">'Switching Settlement (ILB)'!$D$14:$D$20</definedName>
    <definedName name="Source_Bonds_ILB">'Switching Settlement (ILB)'!$D$14:$D$20</definedName>
    <definedName name="WHT_LIST">'Timetable &amp; Tables'!$N$5:$N$34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9" i="39" l="1"/>
  <c r="E19" i="1"/>
  <c r="F19" i="1"/>
  <c r="D19" i="1"/>
  <c r="C18" i="40" l="1"/>
  <c r="C18" i="1"/>
  <c r="C46" i="1"/>
  <c r="C8" i="40"/>
  <c r="C7" i="40"/>
  <c r="C6" i="40"/>
  <c r="C48" i="39" l="1"/>
  <c r="C46" i="40" s="1"/>
  <c r="C63" i="40" s="1"/>
  <c r="C18" i="39"/>
  <c r="C8" i="39"/>
  <c r="C7" i="39"/>
  <c r="D38" i="39" s="1"/>
  <c r="C6" i="39"/>
  <c r="E47" i="39"/>
  <c r="D17" i="39"/>
  <c r="D47" i="39"/>
  <c r="F47" i="39"/>
  <c r="C65" i="39" l="1"/>
  <c r="C38" i="39"/>
  <c r="K24" i="38" l="1"/>
  <c r="C22" i="38"/>
  <c r="C17" i="38"/>
  <c r="L23" i="38" s="1"/>
  <c r="C26" i="38" l="1"/>
  <c r="C21" i="38"/>
  <c r="C31" i="38" s="1"/>
  <c r="K25" i="38"/>
  <c r="C23" i="38"/>
  <c r="C24" i="38"/>
  <c r="K24" i="37"/>
  <c r="K25" i="37" s="1"/>
  <c r="C22" i="37"/>
  <c r="C24" i="37" s="1"/>
  <c r="C17" i="37"/>
  <c r="K24" i="36"/>
  <c r="K25" i="36" s="1"/>
  <c r="C22" i="36"/>
  <c r="C24" i="36" s="1"/>
  <c r="C17" i="36"/>
  <c r="L23" i="36" s="1"/>
  <c r="K24" i="35"/>
  <c r="K25" i="35" s="1"/>
  <c r="K26" i="35" s="1"/>
  <c r="C22" i="35"/>
  <c r="C21" i="35" s="1"/>
  <c r="C31" i="35" s="1"/>
  <c r="C17" i="35"/>
  <c r="L23" i="35" s="1"/>
  <c r="K24" i="34"/>
  <c r="C22" i="34"/>
  <c r="C21" i="34" s="1"/>
  <c r="C31" i="34" s="1"/>
  <c r="C17" i="34"/>
  <c r="L23" i="34" s="1"/>
  <c r="K24" i="33"/>
  <c r="C22" i="33"/>
  <c r="C26" i="33" s="1"/>
  <c r="C17" i="33"/>
  <c r="L23" i="33" s="1"/>
  <c r="K24" i="32"/>
  <c r="C22" i="32"/>
  <c r="C23" i="32" s="1"/>
  <c r="C17" i="32"/>
  <c r="L23" i="32" s="1"/>
  <c r="D45" i="39"/>
  <c r="D46" i="39"/>
  <c r="D44" i="1"/>
  <c r="D45" i="1"/>
  <c r="C27" i="38" l="1"/>
  <c r="L24" i="38"/>
  <c r="C28" i="38" s="1"/>
  <c r="K26" i="38"/>
  <c r="C21" i="37"/>
  <c r="C31" i="37" s="1"/>
  <c r="K26" i="37"/>
  <c r="C23" i="37"/>
  <c r="L23" i="37"/>
  <c r="C26" i="37"/>
  <c r="C21" i="36"/>
  <c r="C31" i="36" s="1"/>
  <c r="K26" i="36"/>
  <c r="C26" i="36"/>
  <c r="C23" i="36"/>
  <c r="K27" i="35"/>
  <c r="C23" i="35"/>
  <c r="L24" i="35" s="1"/>
  <c r="C26" i="35"/>
  <c r="C24" i="35"/>
  <c r="C23" i="34"/>
  <c r="C24" i="34"/>
  <c r="C26" i="34"/>
  <c r="K25" i="34"/>
  <c r="C24" i="33"/>
  <c r="C23" i="33"/>
  <c r="L24" i="33" s="1"/>
  <c r="C21" i="33"/>
  <c r="C31" i="33" s="1"/>
  <c r="K25" i="33"/>
  <c r="C26" i="32"/>
  <c r="C27" i="32" s="1"/>
  <c r="L24" i="32"/>
  <c r="C24" i="32"/>
  <c r="K25" i="32"/>
  <c r="C21" i="32"/>
  <c r="C31" i="32" s="1"/>
  <c r="D50" i="39"/>
  <c r="D43" i="1"/>
  <c r="D51" i="39"/>
  <c r="C29" i="32" l="1"/>
  <c r="L24" i="36"/>
  <c r="P24" i="36" s="1"/>
  <c r="R24" i="36" s="1"/>
  <c r="Q24" i="36" s="1"/>
  <c r="T24" i="38"/>
  <c r="L24" i="34"/>
  <c r="C28" i="34" s="1"/>
  <c r="C29" i="38"/>
  <c r="M24" i="38"/>
  <c r="N24" i="38"/>
  <c r="L25" i="38"/>
  <c r="P25" i="38" s="1"/>
  <c r="P24" i="38"/>
  <c r="R24" i="38" s="1"/>
  <c r="Q24" i="38" s="1"/>
  <c r="O24" i="38" s="1"/>
  <c r="K27" i="38"/>
  <c r="L24" i="37"/>
  <c r="C28" i="37" s="1"/>
  <c r="C27" i="37"/>
  <c r="C27" i="35"/>
  <c r="C29" i="35" s="1"/>
  <c r="C30" i="35" s="1"/>
  <c r="K27" i="37"/>
  <c r="C27" i="34"/>
  <c r="C27" i="36"/>
  <c r="K27" i="36"/>
  <c r="C28" i="35"/>
  <c r="T24" i="35" s="1"/>
  <c r="P24" i="35"/>
  <c r="R24" i="35" s="1"/>
  <c r="Q24" i="35" s="1"/>
  <c r="L25" i="35"/>
  <c r="N24" i="35"/>
  <c r="K28" i="35"/>
  <c r="K26" i="34"/>
  <c r="L25" i="33"/>
  <c r="P25" i="33" s="1"/>
  <c r="C28" i="33"/>
  <c r="T24" i="33" s="1"/>
  <c r="N24" i="33"/>
  <c r="P24" i="33"/>
  <c r="R24" i="33" s="1"/>
  <c r="Q24" i="33" s="1"/>
  <c r="C27" i="33"/>
  <c r="C29" i="33" s="1"/>
  <c r="C30" i="33" s="1"/>
  <c r="K26" i="33"/>
  <c r="K26" i="32"/>
  <c r="P24" i="32"/>
  <c r="R24" i="32" s="1"/>
  <c r="Q24" i="32" s="1"/>
  <c r="O24" i="32" s="1"/>
  <c r="L25" i="32"/>
  <c r="N24" i="32"/>
  <c r="M24" i="32"/>
  <c r="C28" i="32"/>
  <c r="C63" i="1"/>
  <c r="C22" i="19"/>
  <c r="K24" i="31"/>
  <c r="K25" i="31" s="1"/>
  <c r="C22" i="31"/>
  <c r="C24" i="31" s="1"/>
  <c r="C17" i="31"/>
  <c r="L23" i="31" s="1"/>
  <c r="D49" i="1"/>
  <c r="D17" i="1"/>
  <c r="G45" i="1"/>
  <c r="H45" i="1"/>
  <c r="I45" i="1"/>
  <c r="D48" i="1"/>
  <c r="F17" i="1"/>
  <c r="E17" i="1"/>
  <c r="D52" i="39"/>
  <c r="C30" i="32" l="1"/>
  <c r="P24" i="34"/>
  <c r="R24" i="34" s="1"/>
  <c r="Q24" i="34" s="1"/>
  <c r="O24" i="34" s="1"/>
  <c r="N24" i="34"/>
  <c r="L25" i="34"/>
  <c r="T25" i="34" s="1"/>
  <c r="C28" i="36"/>
  <c r="C30" i="38"/>
  <c r="C29" i="36"/>
  <c r="L25" i="36"/>
  <c r="P25" i="36" s="1"/>
  <c r="R25" i="36" s="1"/>
  <c r="Q25" i="36" s="1"/>
  <c r="O25" i="36" s="1"/>
  <c r="C29" i="34"/>
  <c r="T24" i="34"/>
  <c r="T24" i="32"/>
  <c r="N24" i="36"/>
  <c r="M25" i="38"/>
  <c r="R25" i="38"/>
  <c r="Q25" i="38" s="1"/>
  <c r="O25" i="38" s="1"/>
  <c r="T25" i="38"/>
  <c r="N25" i="38"/>
  <c r="S24" i="38"/>
  <c r="U24" i="38" s="1"/>
  <c r="L26" i="38"/>
  <c r="M26" i="38" s="1"/>
  <c r="K28" i="38"/>
  <c r="T24" i="37"/>
  <c r="L25" i="37"/>
  <c r="L26" i="37" s="1"/>
  <c r="P24" i="37"/>
  <c r="R24" i="37" s="1"/>
  <c r="Q24" i="37" s="1"/>
  <c r="O24" i="37" s="1"/>
  <c r="N24" i="37"/>
  <c r="C29" i="37"/>
  <c r="M24" i="37"/>
  <c r="S24" i="32"/>
  <c r="M24" i="35"/>
  <c r="S24" i="35" s="1"/>
  <c r="U24" i="35" s="1"/>
  <c r="O24" i="35"/>
  <c r="K28" i="37"/>
  <c r="M24" i="34"/>
  <c r="M24" i="36"/>
  <c r="O24" i="36"/>
  <c r="K28" i="36"/>
  <c r="K29" i="35"/>
  <c r="P25" i="35"/>
  <c r="R25" i="35" s="1"/>
  <c r="Q25" i="35" s="1"/>
  <c r="O25" i="35" s="1"/>
  <c r="N25" i="35"/>
  <c r="M25" i="35"/>
  <c r="T25" i="35"/>
  <c r="L26" i="35"/>
  <c r="K27" i="34"/>
  <c r="R25" i="33"/>
  <c r="Q25" i="33" s="1"/>
  <c r="O25" i="33" s="1"/>
  <c r="M25" i="33"/>
  <c r="L26" i="33"/>
  <c r="T26" i="33" s="1"/>
  <c r="M24" i="33"/>
  <c r="S24" i="33" s="1"/>
  <c r="U24" i="33" s="1"/>
  <c r="O24" i="33"/>
  <c r="T25" i="33"/>
  <c r="N25" i="33"/>
  <c r="K27" i="33"/>
  <c r="M25" i="32"/>
  <c r="T25" i="32"/>
  <c r="L26" i="32"/>
  <c r="P25" i="32"/>
  <c r="R25" i="32" s="1"/>
  <c r="Q25" i="32" s="1"/>
  <c r="O25" i="32" s="1"/>
  <c r="N25" i="32"/>
  <c r="K27" i="32"/>
  <c r="C23" i="31"/>
  <c r="C26" i="31"/>
  <c r="K26" i="31"/>
  <c r="C21" i="31"/>
  <c r="C31" i="31" s="1"/>
  <c r="E25" i="1"/>
  <c r="D50" i="1"/>
  <c r="D54" i="39"/>
  <c r="S24" i="34" l="1"/>
  <c r="U24" i="34" s="1"/>
  <c r="N25" i="36"/>
  <c r="T25" i="36"/>
  <c r="M25" i="36"/>
  <c r="U24" i="32"/>
  <c r="M25" i="34"/>
  <c r="P25" i="34"/>
  <c r="R25" i="34" s="1"/>
  <c r="Q25" i="34" s="1"/>
  <c r="O25" i="34" s="1"/>
  <c r="L26" i="34"/>
  <c r="M26" i="34" s="1"/>
  <c r="N25" i="34"/>
  <c r="L26" i="36"/>
  <c r="M26" i="36" s="1"/>
  <c r="C30" i="34"/>
  <c r="L24" i="31"/>
  <c r="L25" i="31" s="1"/>
  <c r="L26" i="31" s="1"/>
  <c r="S24" i="36"/>
  <c r="C30" i="36"/>
  <c r="T24" i="36"/>
  <c r="S25" i="38"/>
  <c r="U25" i="38" s="1"/>
  <c r="N26" i="38"/>
  <c r="S26" i="38" s="1"/>
  <c r="T26" i="38"/>
  <c r="P26" i="38"/>
  <c r="R26" i="38" s="1"/>
  <c r="Q26" i="38" s="1"/>
  <c r="O26" i="38" s="1"/>
  <c r="L27" i="38"/>
  <c r="N27" i="38" s="1"/>
  <c r="K29" i="38"/>
  <c r="S24" i="37"/>
  <c r="U24" i="37" s="1"/>
  <c r="P25" i="37"/>
  <c r="R25" i="37" s="1"/>
  <c r="Q25" i="37" s="1"/>
  <c r="O25" i="37" s="1"/>
  <c r="T25" i="37"/>
  <c r="M25" i="37"/>
  <c r="N25" i="37"/>
  <c r="C30" i="37"/>
  <c r="K29" i="37"/>
  <c r="N26" i="37"/>
  <c r="M26" i="37"/>
  <c r="T26" i="37"/>
  <c r="L27" i="37"/>
  <c r="P26" i="37"/>
  <c r="S25" i="35"/>
  <c r="U25" i="35" s="1"/>
  <c r="K29" i="36"/>
  <c r="M26" i="35"/>
  <c r="T26" i="35"/>
  <c r="P26" i="35"/>
  <c r="R26" i="35" s="1"/>
  <c r="Q26" i="35" s="1"/>
  <c r="O26" i="35" s="1"/>
  <c r="L27" i="35"/>
  <c r="N26" i="35"/>
  <c r="K30" i="35"/>
  <c r="M26" i="33"/>
  <c r="P26" i="33"/>
  <c r="R26" i="33" s="1"/>
  <c r="Q26" i="33" s="1"/>
  <c r="O26" i="33" s="1"/>
  <c r="K28" i="34"/>
  <c r="N26" i="33"/>
  <c r="L27" i="33"/>
  <c r="N27" i="33" s="1"/>
  <c r="S25" i="33"/>
  <c r="U25" i="33" s="1"/>
  <c r="S25" i="32"/>
  <c r="U25" i="32" s="1"/>
  <c r="K28" i="33"/>
  <c r="K28" i="32"/>
  <c r="L27" i="32"/>
  <c r="P26" i="32"/>
  <c r="R26" i="32" s="1"/>
  <c r="Q26" i="32" s="1"/>
  <c r="O26" i="32" s="1"/>
  <c r="N26" i="32"/>
  <c r="M26" i="32"/>
  <c r="T26" i="32"/>
  <c r="C27" i="31"/>
  <c r="K27" i="31"/>
  <c r="D52" i="1"/>
  <c r="H52" i="1"/>
  <c r="E52" i="1"/>
  <c r="P26" i="36" l="1"/>
  <c r="R26" i="36" s="1"/>
  <c r="Q26" i="36" s="1"/>
  <c r="O26" i="36" s="1"/>
  <c r="L27" i="36"/>
  <c r="N27" i="36" s="1"/>
  <c r="T26" i="36"/>
  <c r="N26" i="36"/>
  <c r="S26" i="36" s="1"/>
  <c r="S25" i="34"/>
  <c r="U25" i="34" s="1"/>
  <c r="S25" i="36"/>
  <c r="U25" i="36" s="1"/>
  <c r="N26" i="34"/>
  <c r="S26" i="34" s="1"/>
  <c r="P26" i="34"/>
  <c r="R26" i="34" s="1"/>
  <c r="Q26" i="34" s="1"/>
  <c r="O26" i="34" s="1"/>
  <c r="L27" i="34"/>
  <c r="P27" i="34" s="1"/>
  <c r="T26" i="34"/>
  <c r="U24" i="36"/>
  <c r="C28" i="31"/>
  <c r="M24" i="31"/>
  <c r="P24" i="31"/>
  <c r="R24" i="31" s="1"/>
  <c r="Q24" i="31" s="1"/>
  <c r="O24" i="31" s="1"/>
  <c r="N24" i="31"/>
  <c r="U26" i="38"/>
  <c r="P27" i="38"/>
  <c r="R27" i="38" s="1"/>
  <c r="Q27" i="38" s="1"/>
  <c r="O27" i="38" s="1"/>
  <c r="L28" i="38"/>
  <c r="M28" i="38" s="1"/>
  <c r="T27" i="38"/>
  <c r="M27" i="38"/>
  <c r="S27" i="38" s="1"/>
  <c r="K30" i="38"/>
  <c r="R26" i="37"/>
  <c r="Q26" i="37" s="1"/>
  <c r="O26" i="37" s="1"/>
  <c r="S25" i="37"/>
  <c r="U25" i="37" s="1"/>
  <c r="S26" i="35"/>
  <c r="U26" i="35" s="1"/>
  <c r="S26" i="37"/>
  <c r="U26" i="37" s="1"/>
  <c r="L28" i="37"/>
  <c r="P27" i="37"/>
  <c r="N27" i="37"/>
  <c r="M27" i="37"/>
  <c r="T27" i="37"/>
  <c r="K30" i="37"/>
  <c r="S26" i="33"/>
  <c r="U26" i="33" s="1"/>
  <c r="K30" i="36"/>
  <c r="M27" i="35"/>
  <c r="L28" i="35"/>
  <c r="N27" i="35"/>
  <c r="P27" i="35"/>
  <c r="R27" i="35" s="1"/>
  <c r="Q27" i="35" s="1"/>
  <c r="O27" i="35" s="1"/>
  <c r="T27" i="35"/>
  <c r="K31" i="35"/>
  <c r="L28" i="33"/>
  <c r="L29" i="33" s="1"/>
  <c r="P27" i="33"/>
  <c r="R27" i="33" s="1"/>
  <c r="Q27" i="33" s="1"/>
  <c r="O27" i="33" s="1"/>
  <c r="K29" i="34"/>
  <c r="M27" i="33"/>
  <c r="S27" i="33" s="1"/>
  <c r="T27" i="33"/>
  <c r="S26" i="32"/>
  <c r="U26" i="32" s="1"/>
  <c r="K29" i="33"/>
  <c r="M27" i="32"/>
  <c r="T27" i="32"/>
  <c r="L28" i="32"/>
  <c r="P27" i="32"/>
  <c r="R27" i="32" s="1"/>
  <c r="Q27" i="32" s="1"/>
  <c r="O27" i="32" s="1"/>
  <c r="N27" i="32"/>
  <c r="K29" i="32"/>
  <c r="M25" i="31"/>
  <c r="C29" i="31"/>
  <c r="P25" i="31"/>
  <c r="N25" i="31"/>
  <c r="K28" i="31"/>
  <c r="L27" i="31"/>
  <c r="P26" i="31"/>
  <c r="M26" i="31"/>
  <c r="N26" i="31"/>
  <c r="T26" i="31" l="1"/>
  <c r="U26" i="36"/>
  <c r="T27" i="36"/>
  <c r="P27" i="36"/>
  <c r="R27" i="36" s="1"/>
  <c r="Q27" i="36" s="1"/>
  <c r="O27" i="36" s="1"/>
  <c r="L28" i="36"/>
  <c r="P28" i="36" s="1"/>
  <c r="M27" i="36"/>
  <c r="S27" i="36" s="1"/>
  <c r="R27" i="34"/>
  <c r="Q27" i="34" s="1"/>
  <c r="O27" i="34" s="1"/>
  <c r="T24" i="31"/>
  <c r="T25" i="31"/>
  <c r="S24" i="31"/>
  <c r="L28" i="34"/>
  <c r="T28" i="34" s="1"/>
  <c r="M27" i="34"/>
  <c r="N27" i="34"/>
  <c r="T27" i="34"/>
  <c r="U26" i="34"/>
  <c r="R25" i="31"/>
  <c r="Q25" i="31" s="1"/>
  <c r="O25" i="31" s="1"/>
  <c r="C30" i="31"/>
  <c r="T28" i="38"/>
  <c r="N28" i="38"/>
  <c r="S28" i="38" s="1"/>
  <c r="U27" i="38"/>
  <c r="P28" i="38"/>
  <c r="R28" i="38" s="1"/>
  <c r="Q28" i="38" s="1"/>
  <c r="O28" i="38" s="1"/>
  <c r="L29" i="38"/>
  <c r="M29" i="38" s="1"/>
  <c r="K31" i="38"/>
  <c r="S27" i="37"/>
  <c r="U27" i="37" s="1"/>
  <c r="R27" i="37"/>
  <c r="Q27" i="37" s="1"/>
  <c r="O27" i="37" s="1"/>
  <c r="S27" i="35"/>
  <c r="U27" i="35" s="1"/>
  <c r="K31" i="37"/>
  <c r="N28" i="37"/>
  <c r="M28" i="37"/>
  <c r="T28" i="37"/>
  <c r="L29" i="37"/>
  <c r="P28" i="37"/>
  <c r="K31" i="36"/>
  <c r="M28" i="33"/>
  <c r="P28" i="33"/>
  <c r="R28" i="33" s="1"/>
  <c r="Q28" i="33" s="1"/>
  <c r="O28" i="33" s="1"/>
  <c r="T28" i="33"/>
  <c r="N28" i="33"/>
  <c r="M28" i="35"/>
  <c r="T28" i="35"/>
  <c r="P28" i="35"/>
  <c r="R28" i="35" s="1"/>
  <c r="Q28" i="35" s="1"/>
  <c r="O28" i="35" s="1"/>
  <c r="L29" i="35"/>
  <c r="N28" i="35"/>
  <c r="K32" i="35"/>
  <c r="U27" i="33"/>
  <c r="K30" i="34"/>
  <c r="S27" i="32"/>
  <c r="U27" i="32" s="1"/>
  <c r="K30" i="33"/>
  <c r="L30" i="33"/>
  <c r="P29" i="33"/>
  <c r="N29" i="33"/>
  <c r="T29" i="33"/>
  <c r="M29" i="33"/>
  <c r="L29" i="32"/>
  <c r="P28" i="32"/>
  <c r="R28" i="32" s="1"/>
  <c r="Q28" i="32" s="1"/>
  <c r="O28" i="32" s="1"/>
  <c r="N28" i="32"/>
  <c r="M28" i="32"/>
  <c r="T28" i="32"/>
  <c r="K30" i="32"/>
  <c r="S26" i="31"/>
  <c r="S25" i="31"/>
  <c r="K29" i="31"/>
  <c r="M27" i="31"/>
  <c r="L28" i="31"/>
  <c r="T27" i="31"/>
  <c r="P27" i="31"/>
  <c r="N27" i="31"/>
  <c r="K24" i="28"/>
  <c r="K25" i="28" s="1"/>
  <c r="C22" i="28"/>
  <c r="C26" i="28" s="1"/>
  <c r="C22" i="16"/>
  <c r="C23" i="16" s="1"/>
  <c r="C23" i="19"/>
  <c r="C22" i="5"/>
  <c r="C23" i="5" s="1"/>
  <c r="C22" i="23"/>
  <c r="C22" i="7"/>
  <c r="C22" i="26"/>
  <c r="C23" i="26" s="1"/>
  <c r="C22" i="21"/>
  <c r="C23" i="21" s="1"/>
  <c r="C22" i="25"/>
  <c r="C23" i="25" s="1"/>
  <c r="C22" i="22"/>
  <c r="C23" i="22" s="1"/>
  <c r="C22" i="24"/>
  <c r="C23" i="24" s="1"/>
  <c r="C22" i="20"/>
  <c r="C23" i="20" s="1"/>
  <c r="I43" i="1"/>
  <c r="H43" i="1"/>
  <c r="G52" i="1"/>
  <c r="C23" i="23" l="1"/>
  <c r="C21" i="23"/>
  <c r="C31" i="23" s="1"/>
  <c r="C23" i="7"/>
  <c r="C21" i="7"/>
  <c r="C31" i="7" s="1"/>
  <c r="U26" i="31"/>
  <c r="R28" i="36"/>
  <c r="Q28" i="36" s="1"/>
  <c r="O28" i="36" s="1"/>
  <c r="T28" i="36"/>
  <c r="L29" i="36"/>
  <c r="P29" i="36" s="1"/>
  <c r="M28" i="36"/>
  <c r="N28" i="36"/>
  <c r="U27" i="36"/>
  <c r="U24" i="31"/>
  <c r="S27" i="34"/>
  <c r="U27" i="34" s="1"/>
  <c r="U25" i="31"/>
  <c r="L29" i="34"/>
  <c r="M29" i="34" s="1"/>
  <c r="N28" i="34"/>
  <c r="P28" i="34"/>
  <c r="R28" i="34" s="1"/>
  <c r="Q28" i="34" s="1"/>
  <c r="O28" i="34" s="1"/>
  <c r="M28" i="34"/>
  <c r="R26" i="31"/>
  <c r="Q26" i="31" s="1"/>
  <c r="O26" i="31" s="1"/>
  <c r="U28" i="38"/>
  <c r="P29" i="38"/>
  <c r="R29" i="38" s="1"/>
  <c r="Q29" i="38" s="1"/>
  <c r="O29" i="38" s="1"/>
  <c r="L30" i="38"/>
  <c r="L31" i="38" s="1"/>
  <c r="T29" i="38"/>
  <c r="N29" i="38"/>
  <c r="S29" i="38" s="1"/>
  <c r="K32" i="38"/>
  <c r="R28" i="37"/>
  <c r="Q28" i="37" s="1"/>
  <c r="O28" i="37" s="1"/>
  <c r="S28" i="37"/>
  <c r="U28" i="37" s="1"/>
  <c r="K32" i="37"/>
  <c r="L30" i="37"/>
  <c r="P29" i="37"/>
  <c r="N29" i="37"/>
  <c r="M29" i="37"/>
  <c r="T29" i="37"/>
  <c r="S28" i="35"/>
  <c r="U28" i="35" s="1"/>
  <c r="S28" i="32"/>
  <c r="U28" i="32" s="1"/>
  <c r="K32" i="36"/>
  <c r="S29" i="33"/>
  <c r="U29" i="33" s="1"/>
  <c r="S28" i="33"/>
  <c r="U28" i="33" s="1"/>
  <c r="M29" i="35"/>
  <c r="P29" i="35"/>
  <c r="R29" i="35" s="1"/>
  <c r="Q29" i="35" s="1"/>
  <c r="O29" i="35" s="1"/>
  <c r="L30" i="35"/>
  <c r="N29" i="35"/>
  <c r="T29" i="35"/>
  <c r="K33" i="35"/>
  <c r="R29" i="33"/>
  <c r="Q29" i="33" s="1"/>
  <c r="O29" i="33" s="1"/>
  <c r="K31" i="34"/>
  <c r="T30" i="33"/>
  <c r="L31" i="33"/>
  <c r="P30" i="33"/>
  <c r="N30" i="33"/>
  <c r="M30" i="33"/>
  <c r="K31" i="33"/>
  <c r="K31" i="32"/>
  <c r="M29" i="32"/>
  <c r="T29" i="32"/>
  <c r="L30" i="32"/>
  <c r="P29" i="32"/>
  <c r="R29" i="32" s="1"/>
  <c r="Q29" i="32" s="1"/>
  <c r="O29" i="32" s="1"/>
  <c r="N29" i="32"/>
  <c r="S27" i="31"/>
  <c r="U27" i="31" s="1"/>
  <c r="K30" i="31"/>
  <c r="L29" i="31"/>
  <c r="T28" i="31"/>
  <c r="P28" i="31"/>
  <c r="M28" i="31"/>
  <c r="N28" i="31"/>
  <c r="C23" i="28"/>
  <c r="K26" i="28"/>
  <c r="C21" i="28"/>
  <c r="C31" i="28" s="1"/>
  <c r="C24" i="28"/>
  <c r="C26" i="23"/>
  <c r="C21" i="5"/>
  <c r="C31" i="5" s="1"/>
  <c r="C21" i="19"/>
  <c r="C31" i="19" s="1"/>
  <c r="C26" i="19"/>
  <c r="C26" i="5"/>
  <c r="C24" i="19"/>
  <c r="C24" i="5"/>
  <c r="C24" i="23"/>
  <c r="C26" i="16"/>
  <c r="C24" i="7"/>
  <c r="C21" i="16"/>
  <c r="C31" i="16" s="1"/>
  <c r="C26" i="7"/>
  <c r="C24" i="16"/>
  <c r="C21" i="26"/>
  <c r="C31" i="26" s="1"/>
  <c r="C26" i="26"/>
  <c r="C24" i="26"/>
  <c r="C21" i="22"/>
  <c r="C31" i="22" s="1"/>
  <c r="C21" i="25"/>
  <c r="C31" i="25" s="1"/>
  <c r="C26" i="22"/>
  <c r="C26" i="25"/>
  <c r="C24" i="21"/>
  <c r="C21" i="21"/>
  <c r="C31" i="21" s="1"/>
  <c r="C26" i="21"/>
  <c r="C24" i="25"/>
  <c r="C24" i="22"/>
  <c r="C24" i="24"/>
  <c r="C21" i="24"/>
  <c r="C31" i="24" s="1"/>
  <c r="C26" i="24"/>
  <c r="C21" i="20"/>
  <c r="C31" i="20" s="1"/>
  <c r="C26" i="20"/>
  <c r="C24" i="20"/>
  <c r="K24" i="26"/>
  <c r="K25" i="26" s="1"/>
  <c r="K24" i="25"/>
  <c r="K25" i="25" s="1"/>
  <c r="K24" i="24"/>
  <c r="K25" i="24" s="1"/>
  <c r="K26" i="24" s="1"/>
  <c r="C17" i="28"/>
  <c r="F46" i="39"/>
  <c r="F45" i="39"/>
  <c r="H44" i="1"/>
  <c r="E45" i="39"/>
  <c r="G44" i="1"/>
  <c r="E46" i="39"/>
  <c r="G43" i="1"/>
  <c r="I44" i="1"/>
  <c r="R29" i="36" l="1"/>
  <c r="Q29" i="36" s="1"/>
  <c r="O29" i="36" s="1"/>
  <c r="T29" i="36"/>
  <c r="M29" i="36"/>
  <c r="N29" i="36"/>
  <c r="L30" i="36"/>
  <c r="M30" i="36" s="1"/>
  <c r="S28" i="36"/>
  <c r="U28" i="36" s="1"/>
  <c r="R27" i="31"/>
  <c r="Q27" i="31" s="1"/>
  <c r="O27" i="31" s="1"/>
  <c r="S28" i="34"/>
  <c r="U28" i="34" s="1"/>
  <c r="N29" i="34"/>
  <c r="S29" i="34" s="1"/>
  <c r="P29" i="34"/>
  <c r="R29" i="34" s="1"/>
  <c r="Q29" i="34" s="1"/>
  <c r="O29" i="34" s="1"/>
  <c r="L30" i="34"/>
  <c r="N30" i="34" s="1"/>
  <c r="T29" i="34"/>
  <c r="U29" i="38"/>
  <c r="T30" i="38"/>
  <c r="M30" i="38"/>
  <c r="N30" i="38"/>
  <c r="P30" i="38"/>
  <c r="R30" i="38" s="1"/>
  <c r="Q30" i="38" s="1"/>
  <c r="O30" i="38" s="1"/>
  <c r="K33" i="38"/>
  <c r="N31" i="38"/>
  <c r="M31" i="38"/>
  <c r="T31" i="38"/>
  <c r="L32" i="38"/>
  <c r="P31" i="38"/>
  <c r="R29" i="37"/>
  <c r="Q29" i="37" s="1"/>
  <c r="O29" i="37" s="1"/>
  <c r="S29" i="37"/>
  <c r="U29" i="37" s="1"/>
  <c r="N30" i="37"/>
  <c r="M30" i="37"/>
  <c r="T30" i="37"/>
  <c r="L31" i="37"/>
  <c r="P30" i="37"/>
  <c r="K33" i="37"/>
  <c r="S29" i="35"/>
  <c r="U29" i="35" s="1"/>
  <c r="S29" i="32"/>
  <c r="U29" i="32" s="1"/>
  <c r="R30" i="33"/>
  <c r="Q30" i="33" s="1"/>
  <c r="O30" i="33" s="1"/>
  <c r="K33" i="36"/>
  <c r="M30" i="35"/>
  <c r="P30" i="35"/>
  <c r="R30" i="35" s="1"/>
  <c r="Q30" i="35" s="1"/>
  <c r="O30" i="35" s="1"/>
  <c r="T30" i="35"/>
  <c r="L31" i="35"/>
  <c r="N30" i="35"/>
  <c r="K34" i="35"/>
  <c r="S30" i="33"/>
  <c r="U30" i="33" s="1"/>
  <c r="K32" i="34"/>
  <c r="K32" i="33"/>
  <c r="P31" i="33"/>
  <c r="N31" i="33"/>
  <c r="T31" i="33"/>
  <c r="L32" i="33"/>
  <c r="M31" i="33"/>
  <c r="L31" i="32"/>
  <c r="P30" i="32"/>
  <c r="R30" i="32" s="1"/>
  <c r="Q30" i="32" s="1"/>
  <c r="O30" i="32" s="1"/>
  <c r="N30" i="32"/>
  <c r="M30" i="32"/>
  <c r="T30" i="32"/>
  <c r="K32" i="32"/>
  <c r="S28" i="31"/>
  <c r="U28" i="31" s="1"/>
  <c r="K31" i="31"/>
  <c r="M29" i="31"/>
  <c r="L30" i="31"/>
  <c r="T29" i="31"/>
  <c r="P29" i="31"/>
  <c r="N29" i="31"/>
  <c r="C27" i="28"/>
  <c r="L23" i="28"/>
  <c r="L24" i="28"/>
  <c r="K27" i="28"/>
  <c r="C17" i="24"/>
  <c r="C17" i="26"/>
  <c r="C27" i="26" s="1"/>
  <c r="K26" i="26"/>
  <c r="C17" i="25"/>
  <c r="K26" i="25"/>
  <c r="K27" i="24"/>
  <c r="C22" i="10"/>
  <c r="C21" i="10" l="1"/>
  <c r="C31" i="10" s="1"/>
  <c r="S29" i="36"/>
  <c r="U29" i="36" s="1"/>
  <c r="P30" i="36"/>
  <c r="R30" i="36" s="1"/>
  <c r="Q30" i="36" s="1"/>
  <c r="O30" i="36" s="1"/>
  <c r="T30" i="36"/>
  <c r="L31" i="36"/>
  <c r="N31" i="36" s="1"/>
  <c r="N30" i="36"/>
  <c r="S30" i="36" s="1"/>
  <c r="R28" i="31"/>
  <c r="Q28" i="31" s="1"/>
  <c r="O28" i="31" s="1"/>
  <c r="P30" i="34"/>
  <c r="R30" i="34" s="1"/>
  <c r="Q30" i="34" s="1"/>
  <c r="O30" i="34" s="1"/>
  <c r="T30" i="34"/>
  <c r="L31" i="34"/>
  <c r="L32" i="34" s="1"/>
  <c r="M30" i="34"/>
  <c r="S30" i="34" s="1"/>
  <c r="U29" i="34"/>
  <c r="S30" i="38"/>
  <c r="U30" i="38" s="1"/>
  <c r="R31" i="38"/>
  <c r="Q31" i="38" s="1"/>
  <c r="O31" i="38" s="1"/>
  <c r="S31" i="38"/>
  <c r="U31" i="38" s="1"/>
  <c r="L33" i="38"/>
  <c r="P32" i="38"/>
  <c r="N32" i="38"/>
  <c r="T32" i="38"/>
  <c r="M32" i="38"/>
  <c r="K34" i="38"/>
  <c r="R30" i="37"/>
  <c r="Q30" i="37" s="1"/>
  <c r="O30" i="37" s="1"/>
  <c r="S30" i="37"/>
  <c r="U30" i="37" s="1"/>
  <c r="K34" i="37"/>
  <c r="P31" i="37"/>
  <c r="L32" i="37"/>
  <c r="N31" i="37"/>
  <c r="M31" i="37"/>
  <c r="T31" i="37"/>
  <c r="S30" i="35"/>
  <c r="U30" i="35" s="1"/>
  <c r="S30" i="32"/>
  <c r="U30" i="32" s="1"/>
  <c r="R31" i="33"/>
  <c r="Q31" i="33" s="1"/>
  <c r="O31" i="33" s="1"/>
  <c r="K34" i="36"/>
  <c r="M31" i="35"/>
  <c r="P31" i="35"/>
  <c r="R31" i="35" s="1"/>
  <c r="Q31" i="35" s="1"/>
  <c r="O31" i="35" s="1"/>
  <c r="N31" i="35"/>
  <c r="L32" i="35"/>
  <c r="T31" i="35"/>
  <c r="K35" i="35"/>
  <c r="K33" i="34"/>
  <c r="S31" i="33"/>
  <c r="U31" i="33" s="1"/>
  <c r="M32" i="33"/>
  <c r="L33" i="33"/>
  <c r="P32" i="33"/>
  <c r="N32" i="33"/>
  <c r="T32" i="33"/>
  <c r="K33" i="33"/>
  <c r="K33" i="32"/>
  <c r="M31" i="32"/>
  <c r="T31" i="32"/>
  <c r="P31" i="32"/>
  <c r="R31" i="32" s="1"/>
  <c r="Q31" i="32" s="1"/>
  <c r="O31" i="32" s="1"/>
  <c r="L32" i="32"/>
  <c r="N31" i="32"/>
  <c r="C24" i="10"/>
  <c r="S29" i="31"/>
  <c r="U29" i="31" s="1"/>
  <c r="T30" i="31"/>
  <c r="P30" i="31"/>
  <c r="M30" i="31"/>
  <c r="L31" i="31"/>
  <c r="N30" i="31"/>
  <c r="K32" i="31"/>
  <c r="C29" i="28"/>
  <c r="C28" i="28"/>
  <c r="M24" i="28"/>
  <c r="P24" i="28"/>
  <c r="R24" i="28" s="1"/>
  <c r="Q24" i="28" s="1"/>
  <c r="O24" i="28" s="1"/>
  <c r="N24" i="28"/>
  <c r="L25" i="28"/>
  <c r="K28" i="28"/>
  <c r="L24" i="26"/>
  <c r="L25" i="26" s="1"/>
  <c r="L24" i="25"/>
  <c r="N24" i="25" s="1"/>
  <c r="C27" i="25"/>
  <c r="L23" i="24"/>
  <c r="C27" i="24"/>
  <c r="C26" i="10"/>
  <c r="C23" i="10"/>
  <c r="L24" i="24"/>
  <c r="L23" i="26"/>
  <c r="C29" i="26" s="1"/>
  <c r="K27" i="26"/>
  <c r="L23" i="25"/>
  <c r="K27" i="25"/>
  <c r="K28" i="24"/>
  <c r="K24" i="23"/>
  <c r="C17" i="23"/>
  <c r="K24" i="22"/>
  <c r="C17" i="22"/>
  <c r="K24" i="21"/>
  <c r="K25" i="21" s="1"/>
  <c r="K26" i="21" s="1"/>
  <c r="C17" i="21"/>
  <c r="D15" i="39"/>
  <c r="F16" i="1"/>
  <c r="D16" i="39"/>
  <c r="E16" i="1"/>
  <c r="U30" i="36" l="1"/>
  <c r="T31" i="36"/>
  <c r="L32" i="36"/>
  <c r="T32" i="36" s="1"/>
  <c r="P31" i="36"/>
  <c r="R31" i="36" s="1"/>
  <c r="Q31" i="36" s="1"/>
  <c r="O31" i="36" s="1"/>
  <c r="M31" i="36"/>
  <c r="R29" i="31"/>
  <c r="Q29" i="31" s="1"/>
  <c r="O29" i="31" s="1"/>
  <c r="U30" i="34"/>
  <c r="N31" i="34"/>
  <c r="P31" i="34"/>
  <c r="R31" i="34" s="1"/>
  <c r="Q31" i="34" s="1"/>
  <c r="O31" i="34" s="1"/>
  <c r="T31" i="34"/>
  <c r="M31" i="34"/>
  <c r="S32" i="38"/>
  <c r="U32" i="38" s="1"/>
  <c r="R32" i="38"/>
  <c r="Q32" i="38" s="1"/>
  <c r="O32" i="38" s="1"/>
  <c r="N33" i="38"/>
  <c r="M33" i="38"/>
  <c r="T33" i="38"/>
  <c r="L34" i="38"/>
  <c r="P33" i="38"/>
  <c r="K35" i="38"/>
  <c r="R31" i="37"/>
  <c r="Q31" i="37" s="1"/>
  <c r="O31" i="37" s="1"/>
  <c r="S31" i="37"/>
  <c r="U31" i="37" s="1"/>
  <c r="N32" i="37"/>
  <c r="M32" i="37"/>
  <c r="T32" i="37"/>
  <c r="L33" i="37"/>
  <c r="P32" i="37"/>
  <c r="S31" i="35"/>
  <c r="U31" i="35" s="1"/>
  <c r="K35" i="37"/>
  <c r="S31" i="36"/>
  <c r="S31" i="32"/>
  <c r="U31" i="32" s="1"/>
  <c r="R32" i="33"/>
  <c r="Q32" i="33" s="1"/>
  <c r="O32" i="33" s="1"/>
  <c r="K35" i="36"/>
  <c r="K36" i="35"/>
  <c r="N32" i="35"/>
  <c r="P32" i="35"/>
  <c r="R32" i="35" s="1"/>
  <c r="Q32" i="35" s="1"/>
  <c r="O32" i="35" s="1"/>
  <c r="L33" i="35"/>
  <c r="M32" i="35"/>
  <c r="T32" i="35"/>
  <c r="S32" i="33"/>
  <c r="U32" i="33" s="1"/>
  <c r="M32" i="34"/>
  <c r="L33" i="34"/>
  <c r="P32" i="34"/>
  <c r="T32" i="34"/>
  <c r="N32" i="34"/>
  <c r="K34" i="34"/>
  <c r="K34" i="33"/>
  <c r="M33" i="33"/>
  <c r="T33" i="33"/>
  <c r="N33" i="33"/>
  <c r="P33" i="33"/>
  <c r="L34" i="33"/>
  <c r="L33" i="32"/>
  <c r="P32" i="32"/>
  <c r="R32" i="32" s="1"/>
  <c r="Q32" i="32" s="1"/>
  <c r="O32" i="32" s="1"/>
  <c r="N32" i="32"/>
  <c r="M32" i="32"/>
  <c r="T32" i="32"/>
  <c r="K34" i="32"/>
  <c r="S30" i="31"/>
  <c r="U30" i="31" s="1"/>
  <c r="C30" i="28"/>
  <c r="K33" i="31"/>
  <c r="T24" i="28"/>
  <c r="N31" i="31"/>
  <c r="M31" i="31"/>
  <c r="P31" i="31"/>
  <c r="T31" i="31"/>
  <c r="L32" i="31"/>
  <c r="S24" i="28"/>
  <c r="N25" i="28"/>
  <c r="L26" i="28"/>
  <c r="P25" i="28"/>
  <c r="R25" i="28" s="1"/>
  <c r="Q25" i="28" s="1"/>
  <c r="O25" i="28" s="1"/>
  <c r="M25" i="28"/>
  <c r="T25" i="28"/>
  <c r="K29" i="28"/>
  <c r="C30" i="26"/>
  <c r="L23" i="23"/>
  <c r="C27" i="23"/>
  <c r="C28" i="26"/>
  <c r="N24" i="26"/>
  <c r="C29" i="24"/>
  <c r="C30" i="24" s="1"/>
  <c r="P24" i="26"/>
  <c r="R24" i="26" s="1"/>
  <c r="Q24" i="26" s="1"/>
  <c r="O24" i="26" s="1"/>
  <c r="C28" i="25"/>
  <c r="T24" i="25" s="1"/>
  <c r="C29" i="25"/>
  <c r="C30" i="25" s="1"/>
  <c r="M24" i="26"/>
  <c r="L23" i="21"/>
  <c r="C27" i="21"/>
  <c r="L25" i="25"/>
  <c r="L26" i="25" s="1"/>
  <c r="P24" i="25"/>
  <c r="R24" i="25" s="1"/>
  <c r="Q24" i="25" s="1"/>
  <c r="O24" i="25" s="1"/>
  <c r="L23" i="22"/>
  <c r="C27" i="22"/>
  <c r="C28" i="24"/>
  <c r="T24" i="24" s="1"/>
  <c r="M24" i="24"/>
  <c r="L25" i="24"/>
  <c r="L26" i="24" s="1"/>
  <c r="P24" i="24"/>
  <c r="R24" i="24" s="1"/>
  <c r="Q24" i="24" s="1"/>
  <c r="O24" i="24" s="1"/>
  <c r="N24" i="24"/>
  <c r="K28" i="26"/>
  <c r="N25" i="26"/>
  <c r="M25" i="26"/>
  <c r="L26" i="26"/>
  <c r="P25" i="26"/>
  <c r="M24" i="25"/>
  <c r="S24" i="25" s="1"/>
  <c r="K28" i="25"/>
  <c r="K29" i="24"/>
  <c r="K25" i="23"/>
  <c r="K25" i="22"/>
  <c r="K27" i="21"/>
  <c r="D25" i="1"/>
  <c r="F15" i="1"/>
  <c r="D15" i="1"/>
  <c r="E15" i="1"/>
  <c r="D16" i="1"/>
  <c r="U31" i="36" l="1"/>
  <c r="M32" i="36"/>
  <c r="L33" i="36"/>
  <c r="N33" i="36" s="1"/>
  <c r="N32" i="36"/>
  <c r="P32" i="36"/>
  <c r="R32" i="36" s="1"/>
  <c r="Q32" i="36" s="1"/>
  <c r="O32" i="36" s="1"/>
  <c r="R30" i="31"/>
  <c r="Q30" i="31" s="1"/>
  <c r="O30" i="31" s="1"/>
  <c r="S31" i="34"/>
  <c r="U31" i="34" s="1"/>
  <c r="R32" i="34"/>
  <c r="Q32" i="34" s="1"/>
  <c r="O32" i="34" s="1"/>
  <c r="R33" i="38"/>
  <c r="Q33" i="38" s="1"/>
  <c r="O33" i="38" s="1"/>
  <c r="S33" i="38"/>
  <c r="U33" i="38" s="1"/>
  <c r="K36" i="38"/>
  <c r="P34" i="38"/>
  <c r="L35" i="38"/>
  <c r="N34" i="38"/>
  <c r="T34" i="38"/>
  <c r="M34" i="38"/>
  <c r="R32" i="37"/>
  <c r="Q32" i="37" s="1"/>
  <c r="O32" i="37" s="1"/>
  <c r="S32" i="37"/>
  <c r="U32" i="37" s="1"/>
  <c r="S33" i="37"/>
  <c r="L34" i="37"/>
  <c r="P33" i="37"/>
  <c r="N33" i="37"/>
  <c r="M33" i="37"/>
  <c r="T33" i="37"/>
  <c r="K36" i="37"/>
  <c r="S32" i="34"/>
  <c r="U32" i="34" s="1"/>
  <c r="S32" i="35"/>
  <c r="U32" i="35" s="1"/>
  <c r="S33" i="33"/>
  <c r="U33" i="33" s="1"/>
  <c r="S32" i="32"/>
  <c r="U32" i="32" s="1"/>
  <c r="R33" i="33"/>
  <c r="Q33" i="33" s="1"/>
  <c r="O33" i="33" s="1"/>
  <c r="K36" i="36"/>
  <c r="N33" i="35"/>
  <c r="T33" i="35"/>
  <c r="P33" i="35"/>
  <c r="R33" i="35" s="1"/>
  <c r="Q33" i="35" s="1"/>
  <c r="O33" i="35" s="1"/>
  <c r="L34" i="35"/>
  <c r="M33" i="35"/>
  <c r="K37" i="35"/>
  <c r="K35" i="34"/>
  <c r="T33" i="34"/>
  <c r="P33" i="34"/>
  <c r="N33" i="34"/>
  <c r="M33" i="34"/>
  <c r="L34" i="34"/>
  <c r="M34" i="33"/>
  <c r="P34" i="33"/>
  <c r="L35" i="33"/>
  <c r="T34" i="33"/>
  <c r="N34" i="33"/>
  <c r="K35" i="33"/>
  <c r="K35" i="32"/>
  <c r="N33" i="32"/>
  <c r="M33" i="32"/>
  <c r="S33" i="32" s="1"/>
  <c r="T33" i="32"/>
  <c r="L34" i="32"/>
  <c r="P33" i="32"/>
  <c r="R33" i="32" s="1"/>
  <c r="Q33" i="32" s="1"/>
  <c r="O33" i="32" s="1"/>
  <c r="S31" i="31"/>
  <c r="U31" i="31" s="1"/>
  <c r="K34" i="31"/>
  <c r="L33" i="31"/>
  <c r="T32" i="31"/>
  <c r="P32" i="31"/>
  <c r="M32" i="31"/>
  <c r="N32" i="31"/>
  <c r="U24" i="28"/>
  <c r="S25" i="28"/>
  <c r="U25" i="28" s="1"/>
  <c r="N26" i="28"/>
  <c r="T26" i="28"/>
  <c r="L27" i="28"/>
  <c r="P26" i="28"/>
  <c r="R26" i="28" s="1"/>
  <c r="Q26" i="28" s="1"/>
  <c r="O26" i="28" s="1"/>
  <c r="M26" i="28"/>
  <c r="K30" i="28"/>
  <c r="M25" i="25"/>
  <c r="P26" i="25"/>
  <c r="T25" i="26"/>
  <c r="C29" i="23"/>
  <c r="S24" i="26"/>
  <c r="N25" i="25"/>
  <c r="P25" i="25"/>
  <c r="R25" i="25" s="1"/>
  <c r="Q25" i="25" s="1"/>
  <c r="O25" i="25" s="1"/>
  <c r="R25" i="26"/>
  <c r="Q25" i="26" s="1"/>
  <c r="O25" i="26" s="1"/>
  <c r="T25" i="25"/>
  <c r="T24" i="26"/>
  <c r="C29" i="21"/>
  <c r="C30" i="21" s="1"/>
  <c r="U24" i="25"/>
  <c r="C29" i="22"/>
  <c r="S24" i="24"/>
  <c r="U24" i="24" s="1"/>
  <c r="T25" i="24"/>
  <c r="P25" i="24"/>
  <c r="R25" i="24" s="1"/>
  <c r="Q25" i="24" s="1"/>
  <c r="O25" i="24" s="1"/>
  <c r="M25" i="24"/>
  <c r="N25" i="24"/>
  <c r="S25" i="26"/>
  <c r="K29" i="26"/>
  <c r="N26" i="26"/>
  <c r="L27" i="26"/>
  <c r="P26" i="26"/>
  <c r="T26" i="26"/>
  <c r="M26" i="26"/>
  <c r="K29" i="25"/>
  <c r="K30" i="24"/>
  <c r="M26" i="24"/>
  <c r="N26" i="24"/>
  <c r="S26" i="24" s="1"/>
  <c r="L27" i="24"/>
  <c r="T26" i="24"/>
  <c r="P26" i="24"/>
  <c r="L24" i="23"/>
  <c r="C28" i="23" s="1"/>
  <c r="L24" i="22"/>
  <c r="C28" i="22" s="1"/>
  <c r="K26" i="23"/>
  <c r="K26" i="22"/>
  <c r="L24" i="21"/>
  <c r="C28" i="21" s="1"/>
  <c r="K28" i="21"/>
  <c r="T33" i="36" l="1"/>
  <c r="P33" i="36"/>
  <c r="R33" i="36" s="1"/>
  <c r="Q33" i="36" s="1"/>
  <c r="O33" i="36" s="1"/>
  <c r="S32" i="36"/>
  <c r="U32" i="36" s="1"/>
  <c r="M33" i="36"/>
  <c r="S33" i="36" s="1"/>
  <c r="L34" i="36"/>
  <c r="T34" i="36" s="1"/>
  <c r="R31" i="31"/>
  <c r="Q31" i="31" s="1"/>
  <c r="O31" i="31" s="1"/>
  <c r="R33" i="34"/>
  <c r="Q33" i="34" s="1"/>
  <c r="O33" i="34" s="1"/>
  <c r="R34" i="38"/>
  <c r="Q34" i="38" s="1"/>
  <c r="O34" i="38" s="1"/>
  <c r="S34" i="38"/>
  <c r="U34" i="38" s="1"/>
  <c r="P35" i="38"/>
  <c r="L36" i="38"/>
  <c r="N35" i="38"/>
  <c r="M35" i="38"/>
  <c r="T35" i="38"/>
  <c r="K37" i="38"/>
  <c r="R33" i="37"/>
  <c r="Q33" i="37" s="1"/>
  <c r="O33" i="37" s="1"/>
  <c r="U33" i="37"/>
  <c r="K37" i="37"/>
  <c r="L35" i="37"/>
  <c r="N34" i="37"/>
  <c r="M34" i="37"/>
  <c r="T34" i="37"/>
  <c r="S34" i="37"/>
  <c r="P34" i="37"/>
  <c r="S33" i="35"/>
  <c r="U33" i="35" s="1"/>
  <c r="S33" i="34"/>
  <c r="U33" i="34" s="1"/>
  <c r="S34" i="33"/>
  <c r="U34" i="33" s="1"/>
  <c r="R34" i="33"/>
  <c r="Q34" i="33" s="1"/>
  <c r="O34" i="33" s="1"/>
  <c r="K37" i="36"/>
  <c r="N34" i="35"/>
  <c r="M34" i="35"/>
  <c r="L35" i="35"/>
  <c r="P34" i="35"/>
  <c r="R34" i="35" s="1"/>
  <c r="Q34" i="35" s="1"/>
  <c r="O34" i="35" s="1"/>
  <c r="T34" i="35"/>
  <c r="K38" i="35"/>
  <c r="M34" i="34"/>
  <c r="P34" i="34"/>
  <c r="L35" i="34"/>
  <c r="T34" i="34"/>
  <c r="N34" i="34"/>
  <c r="K36" i="34"/>
  <c r="K36" i="33"/>
  <c r="P35" i="33"/>
  <c r="N35" i="33"/>
  <c r="M35" i="33"/>
  <c r="T35" i="33"/>
  <c r="L36" i="33"/>
  <c r="P34" i="32"/>
  <c r="R34" i="32" s="1"/>
  <c r="Q34" i="32" s="1"/>
  <c r="O34" i="32" s="1"/>
  <c r="L35" i="32"/>
  <c r="N34" i="32"/>
  <c r="M34" i="32"/>
  <c r="S34" i="32" s="1"/>
  <c r="T34" i="32"/>
  <c r="U33" i="32"/>
  <c r="K36" i="32"/>
  <c r="S26" i="26"/>
  <c r="U26" i="26" s="1"/>
  <c r="S32" i="31"/>
  <c r="U32" i="31" s="1"/>
  <c r="L34" i="31"/>
  <c r="T33" i="31"/>
  <c r="P33" i="31"/>
  <c r="M33" i="31"/>
  <c r="N33" i="31"/>
  <c r="C30" i="23"/>
  <c r="K35" i="31"/>
  <c r="C30" i="22"/>
  <c r="S26" i="28"/>
  <c r="U26" i="28" s="1"/>
  <c r="K31" i="28"/>
  <c r="N27" i="28"/>
  <c r="L28" i="28"/>
  <c r="P27" i="28"/>
  <c r="R27" i="28" s="1"/>
  <c r="Q27" i="28" s="1"/>
  <c r="O27" i="28" s="1"/>
  <c r="M27" i="28"/>
  <c r="T27" i="28"/>
  <c r="S25" i="25"/>
  <c r="U25" i="25" s="1"/>
  <c r="U25" i="26"/>
  <c r="U24" i="26"/>
  <c r="T26" i="25"/>
  <c r="M26" i="25"/>
  <c r="N26" i="25"/>
  <c r="R26" i="26"/>
  <c r="Q26" i="26" s="1"/>
  <c r="O26" i="26" s="1"/>
  <c r="L27" i="25"/>
  <c r="M27" i="25" s="1"/>
  <c r="R26" i="25"/>
  <c r="Q26" i="25" s="1"/>
  <c r="O26" i="25" s="1"/>
  <c r="S25" i="24"/>
  <c r="U25" i="24" s="1"/>
  <c r="R26" i="24"/>
  <c r="Q26" i="24" s="1"/>
  <c r="O26" i="24" s="1"/>
  <c r="N27" i="26"/>
  <c r="T27" i="26"/>
  <c r="M27" i="26"/>
  <c r="L28" i="26"/>
  <c r="P27" i="26"/>
  <c r="K30" i="26"/>
  <c r="K30" i="25"/>
  <c r="M27" i="24"/>
  <c r="N27" i="24"/>
  <c r="L28" i="24"/>
  <c r="T27" i="24"/>
  <c r="P27" i="24"/>
  <c r="K31" i="24"/>
  <c r="U26" i="24"/>
  <c r="N24" i="23"/>
  <c r="T24" i="23"/>
  <c r="P24" i="23"/>
  <c r="R24" i="23" s="1"/>
  <c r="Q24" i="23" s="1"/>
  <c r="O24" i="23" s="1"/>
  <c r="L25" i="23"/>
  <c r="N25" i="23" s="1"/>
  <c r="L25" i="22"/>
  <c r="T25" i="22" s="1"/>
  <c r="P24" i="22"/>
  <c r="R24" i="22" s="1"/>
  <c r="Q24" i="22" s="1"/>
  <c r="O24" i="22" s="1"/>
  <c r="N24" i="22"/>
  <c r="M24" i="22"/>
  <c r="L25" i="21"/>
  <c r="L26" i="21" s="1"/>
  <c r="M24" i="23"/>
  <c r="K27" i="23"/>
  <c r="T24" i="22"/>
  <c r="K27" i="22"/>
  <c r="P24" i="21"/>
  <c r="R24" i="21" s="1"/>
  <c r="Q24" i="21" s="1"/>
  <c r="O24" i="21" s="1"/>
  <c r="T24" i="21"/>
  <c r="M24" i="21"/>
  <c r="N24" i="21"/>
  <c r="K29" i="21"/>
  <c r="F25" i="1"/>
  <c r="F54" i="39"/>
  <c r="M34" i="36" l="1"/>
  <c r="R32" i="31"/>
  <c r="Q32" i="31" s="1"/>
  <c r="O32" i="31" s="1"/>
  <c r="L35" i="36"/>
  <c r="M35" i="36" s="1"/>
  <c r="N34" i="36"/>
  <c r="U33" i="36"/>
  <c r="P34" i="36"/>
  <c r="R34" i="36" s="1"/>
  <c r="Q34" i="36" s="1"/>
  <c r="O34" i="36" s="1"/>
  <c r="R34" i="34"/>
  <c r="Q34" i="34" s="1"/>
  <c r="O34" i="34" s="1"/>
  <c r="R35" i="38"/>
  <c r="Q35" i="38" s="1"/>
  <c r="O35" i="38" s="1"/>
  <c r="S35" i="38"/>
  <c r="U35" i="38" s="1"/>
  <c r="K38" i="38"/>
  <c r="M36" i="38"/>
  <c r="T36" i="38"/>
  <c r="P36" i="38"/>
  <c r="N36" i="38"/>
  <c r="L37" i="38"/>
  <c r="R34" i="37"/>
  <c r="Q34" i="37" s="1"/>
  <c r="O34" i="37" s="1"/>
  <c r="U34" i="37"/>
  <c r="T35" i="37"/>
  <c r="S35" i="37"/>
  <c r="P35" i="37"/>
  <c r="L36" i="37"/>
  <c r="N35" i="37"/>
  <c r="M35" i="37"/>
  <c r="K38" i="37"/>
  <c r="S34" i="35"/>
  <c r="U34" i="35" s="1"/>
  <c r="S34" i="34"/>
  <c r="U34" i="34" s="1"/>
  <c r="S35" i="33"/>
  <c r="U35" i="33" s="1"/>
  <c r="S27" i="24"/>
  <c r="U27" i="24" s="1"/>
  <c r="R35" i="33"/>
  <c r="Q35" i="33" s="1"/>
  <c r="O35" i="33" s="1"/>
  <c r="K38" i="36"/>
  <c r="L36" i="35"/>
  <c r="M35" i="35"/>
  <c r="P35" i="35"/>
  <c r="R35" i="35" s="1"/>
  <c r="Q35" i="35" s="1"/>
  <c r="O35" i="35" s="1"/>
  <c r="T35" i="35"/>
  <c r="N35" i="35"/>
  <c r="K39" i="35"/>
  <c r="P35" i="34"/>
  <c r="M35" i="34"/>
  <c r="L36" i="34"/>
  <c r="T35" i="34"/>
  <c r="N35" i="34"/>
  <c r="K37" i="34"/>
  <c r="L37" i="33"/>
  <c r="M36" i="33"/>
  <c r="T36" i="33"/>
  <c r="P36" i="33"/>
  <c r="N36" i="33"/>
  <c r="K37" i="33"/>
  <c r="U34" i="32"/>
  <c r="L36" i="32"/>
  <c r="N35" i="32"/>
  <c r="S35" i="32" s="1"/>
  <c r="M35" i="32"/>
  <c r="T35" i="32"/>
  <c r="P35" i="32"/>
  <c r="R35" i="32" s="1"/>
  <c r="Q35" i="32" s="1"/>
  <c r="O35" i="32" s="1"/>
  <c r="K37" i="32"/>
  <c r="S33" i="31"/>
  <c r="U33" i="31" s="1"/>
  <c r="K36" i="31"/>
  <c r="L35" i="31"/>
  <c r="T34" i="31"/>
  <c r="P34" i="31"/>
  <c r="M34" i="31"/>
  <c r="N34" i="31"/>
  <c r="S27" i="28"/>
  <c r="U27" i="28" s="1"/>
  <c r="K32" i="28"/>
  <c r="N28" i="28"/>
  <c r="T28" i="28"/>
  <c r="L29" i="28"/>
  <c r="P28" i="28"/>
  <c r="R28" i="28" s="1"/>
  <c r="Q28" i="28" s="1"/>
  <c r="O28" i="28" s="1"/>
  <c r="M28" i="28"/>
  <c r="L28" i="25"/>
  <c r="N28" i="25" s="1"/>
  <c r="S26" i="25"/>
  <c r="U26" i="25" s="1"/>
  <c r="R27" i="26"/>
  <c r="Q27" i="26" s="1"/>
  <c r="O27" i="26" s="1"/>
  <c r="P27" i="25"/>
  <c r="R27" i="25" s="1"/>
  <c r="Q27" i="25" s="1"/>
  <c r="O27" i="25" s="1"/>
  <c r="N27" i="25"/>
  <c r="S27" i="25" s="1"/>
  <c r="T27" i="25"/>
  <c r="R27" i="24"/>
  <c r="Q27" i="24" s="1"/>
  <c r="O27" i="24" s="1"/>
  <c r="S27" i="26"/>
  <c r="U27" i="26" s="1"/>
  <c r="N28" i="26"/>
  <c r="L29" i="26"/>
  <c r="P28" i="26"/>
  <c r="T28" i="26"/>
  <c r="M28" i="26"/>
  <c r="K31" i="26"/>
  <c r="K31" i="25"/>
  <c r="K32" i="24"/>
  <c r="M28" i="24"/>
  <c r="S28" i="24" s="1"/>
  <c r="N28" i="24"/>
  <c r="L29" i="24"/>
  <c r="T28" i="24"/>
  <c r="P28" i="24"/>
  <c r="S24" i="23"/>
  <c r="U24" i="23" s="1"/>
  <c r="L26" i="22"/>
  <c r="L27" i="22" s="1"/>
  <c r="S24" i="22"/>
  <c r="U24" i="22" s="1"/>
  <c r="M25" i="23"/>
  <c r="S25" i="23" s="1"/>
  <c r="L26" i="23"/>
  <c r="P26" i="23" s="1"/>
  <c r="P25" i="22"/>
  <c r="R25" i="22" s="1"/>
  <c r="Q25" i="22" s="1"/>
  <c r="O25" i="22" s="1"/>
  <c r="T25" i="23"/>
  <c r="N25" i="22"/>
  <c r="M25" i="22"/>
  <c r="P25" i="23"/>
  <c r="R25" i="23" s="1"/>
  <c r="Q25" i="23" s="1"/>
  <c r="O25" i="23" s="1"/>
  <c r="M25" i="21"/>
  <c r="N25" i="21"/>
  <c r="P25" i="21"/>
  <c r="R25" i="21" s="1"/>
  <c r="Q25" i="21" s="1"/>
  <c r="O25" i="21" s="1"/>
  <c r="K28" i="23"/>
  <c r="S24" i="21"/>
  <c r="U24" i="21" s="1"/>
  <c r="T25" i="21"/>
  <c r="K28" i="22"/>
  <c r="L27" i="21"/>
  <c r="T26" i="21"/>
  <c r="P26" i="21"/>
  <c r="M26" i="21"/>
  <c r="N26" i="21"/>
  <c r="K30" i="21"/>
  <c r="S34" i="36" l="1"/>
  <c r="U34" i="36" s="1"/>
  <c r="R33" i="31"/>
  <c r="Q33" i="31" s="1"/>
  <c r="O33" i="31" s="1"/>
  <c r="L36" i="36"/>
  <c r="P36" i="36" s="1"/>
  <c r="P35" i="36"/>
  <c r="R35" i="36" s="1"/>
  <c r="Q35" i="36" s="1"/>
  <c r="O35" i="36" s="1"/>
  <c r="T35" i="36"/>
  <c r="N35" i="36"/>
  <c r="S35" i="36" s="1"/>
  <c r="R35" i="34"/>
  <c r="Q35" i="34" s="1"/>
  <c r="O35" i="34" s="1"/>
  <c r="R36" i="38"/>
  <c r="Q36" i="38" s="1"/>
  <c r="O36" i="38" s="1"/>
  <c r="S36" i="38"/>
  <c r="U36" i="38" s="1"/>
  <c r="P37" i="38"/>
  <c r="L38" i="38"/>
  <c r="N37" i="38"/>
  <c r="M37" i="38"/>
  <c r="S37" i="38"/>
  <c r="T37" i="38"/>
  <c r="K39" i="38"/>
  <c r="R35" i="37"/>
  <c r="Q35" i="37" s="1"/>
  <c r="O35" i="37" s="1"/>
  <c r="R36" i="33"/>
  <c r="Q36" i="33" s="1"/>
  <c r="O36" i="33" s="1"/>
  <c r="P36" i="37"/>
  <c r="L37" i="37"/>
  <c r="N36" i="37"/>
  <c r="M36" i="37"/>
  <c r="T36" i="37"/>
  <c r="S36" i="37"/>
  <c r="S35" i="34"/>
  <c r="U35" i="34" s="1"/>
  <c r="U35" i="37"/>
  <c r="S35" i="35"/>
  <c r="U35" i="35" s="1"/>
  <c r="K39" i="37"/>
  <c r="S36" i="33"/>
  <c r="U36" i="33" s="1"/>
  <c r="K39" i="36"/>
  <c r="K40" i="35"/>
  <c r="T36" i="35"/>
  <c r="P36" i="35"/>
  <c r="R36" i="35" s="1"/>
  <c r="Q36" i="35" s="1"/>
  <c r="O36" i="35" s="1"/>
  <c r="L37" i="35"/>
  <c r="M36" i="35"/>
  <c r="N36" i="35"/>
  <c r="L37" i="34"/>
  <c r="M36" i="34"/>
  <c r="N36" i="34"/>
  <c r="T36" i="34"/>
  <c r="P36" i="34"/>
  <c r="K38" i="34"/>
  <c r="K38" i="33"/>
  <c r="T37" i="33"/>
  <c r="P37" i="33"/>
  <c r="L38" i="33"/>
  <c r="N37" i="33"/>
  <c r="M37" i="33"/>
  <c r="K38" i="32"/>
  <c r="U35" i="32"/>
  <c r="T36" i="32"/>
  <c r="P36" i="32"/>
  <c r="R36" i="32" s="1"/>
  <c r="Q36" i="32" s="1"/>
  <c r="O36" i="32" s="1"/>
  <c r="L37" i="32"/>
  <c r="N36" i="32"/>
  <c r="M36" i="32"/>
  <c r="S28" i="26"/>
  <c r="U28" i="26" s="1"/>
  <c r="S34" i="31"/>
  <c r="U34" i="31" s="1"/>
  <c r="T35" i="31"/>
  <c r="P35" i="31"/>
  <c r="M35" i="31"/>
  <c r="N35" i="31"/>
  <c r="L36" i="31"/>
  <c r="K37" i="31"/>
  <c r="S28" i="28"/>
  <c r="U28" i="28" s="1"/>
  <c r="K33" i="28"/>
  <c r="N29" i="28"/>
  <c r="L30" i="28"/>
  <c r="P29" i="28"/>
  <c r="R29" i="28" s="1"/>
  <c r="Q29" i="28" s="1"/>
  <c r="O29" i="28" s="1"/>
  <c r="M29" i="28"/>
  <c r="T29" i="28"/>
  <c r="L29" i="25"/>
  <c r="L30" i="25" s="1"/>
  <c r="P28" i="25"/>
  <c r="R28" i="25" s="1"/>
  <c r="Q28" i="25" s="1"/>
  <c r="O28" i="25" s="1"/>
  <c r="T28" i="25"/>
  <c r="M28" i="25"/>
  <c r="S28" i="25" s="1"/>
  <c r="U27" i="25"/>
  <c r="R28" i="26"/>
  <c r="Q28" i="26" s="1"/>
  <c r="O28" i="26" s="1"/>
  <c r="R28" i="24"/>
  <c r="Q28" i="24" s="1"/>
  <c r="O28" i="24" s="1"/>
  <c r="K32" i="26"/>
  <c r="N29" i="26"/>
  <c r="T29" i="26"/>
  <c r="M29" i="26"/>
  <c r="L30" i="26"/>
  <c r="P29" i="26"/>
  <c r="K32" i="25"/>
  <c r="K33" i="24"/>
  <c r="U28" i="24"/>
  <c r="M29" i="24"/>
  <c r="N29" i="24"/>
  <c r="L30" i="24"/>
  <c r="T29" i="24"/>
  <c r="P29" i="24"/>
  <c r="M26" i="22"/>
  <c r="N26" i="22"/>
  <c r="U25" i="23"/>
  <c r="P26" i="22"/>
  <c r="R26" i="22" s="1"/>
  <c r="Q26" i="22" s="1"/>
  <c r="O26" i="22" s="1"/>
  <c r="T26" i="22"/>
  <c r="M26" i="23"/>
  <c r="S25" i="22"/>
  <c r="U25" i="22" s="1"/>
  <c r="N26" i="23"/>
  <c r="L27" i="23"/>
  <c r="N27" i="23" s="1"/>
  <c r="T26" i="23"/>
  <c r="R26" i="23"/>
  <c r="Q26" i="23" s="1"/>
  <c r="O26" i="23" s="1"/>
  <c r="S25" i="21"/>
  <c r="U25" i="21" s="1"/>
  <c r="R26" i="21"/>
  <c r="Q26" i="21" s="1"/>
  <c r="O26" i="21" s="1"/>
  <c r="K29" i="23"/>
  <c r="S26" i="21"/>
  <c r="U26" i="21" s="1"/>
  <c r="K29" i="22"/>
  <c r="M27" i="22"/>
  <c r="L28" i="22"/>
  <c r="T27" i="22"/>
  <c r="P27" i="22"/>
  <c r="N27" i="22"/>
  <c r="K31" i="21"/>
  <c r="L28" i="21"/>
  <c r="T27" i="21"/>
  <c r="P27" i="21"/>
  <c r="N27" i="21"/>
  <c r="M27" i="21"/>
  <c r="R34" i="31" l="1"/>
  <c r="Q34" i="31" s="1"/>
  <c r="O34" i="31" s="1"/>
  <c r="L37" i="36"/>
  <c r="L38" i="36" s="1"/>
  <c r="N36" i="36"/>
  <c r="T36" i="36"/>
  <c r="M36" i="36"/>
  <c r="R36" i="34"/>
  <c r="Q36" i="34" s="1"/>
  <c r="O36" i="34" s="1"/>
  <c r="R36" i="36"/>
  <c r="Q36" i="36" s="1"/>
  <c r="O36" i="36" s="1"/>
  <c r="U35" i="36"/>
  <c r="R37" i="38"/>
  <c r="Q37" i="38" s="1"/>
  <c r="O37" i="38" s="1"/>
  <c r="U37" i="38"/>
  <c r="L39" i="38"/>
  <c r="N38" i="38"/>
  <c r="M38" i="38"/>
  <c r="T38" i="38"/>
  <c r="S38" i="38"/>
  <c r="P38" i="38"/>
  <c r="K40" i="38"/>
  <c r="R36" i="37"/>
  <c r="Q36" i="37" s="1"/>
  <c r="O36" i="37" s="1"/>
  <c r="R37" i="33"/>
  <c r="Q37" i="33" s="1"/>
  <c r="O37" i="33" s="1"/>
  <c r="U36" i="37"/>
  <c r="K40" i="37"/>
  <c r="N37" i="37"/>
  <c r="M37" i="37"/>
  <c r="T37" i="37"/>
  <c r="S37" i="37"/>
  <c r="P37" i="37"/>
  <c r="L38" i="37"/>
  <c r="S36" i="35"/>
  <c r="U36" i="35" s="1"/>
  <c r="S36" i="34"/>
  <c r="U36" i="34" s="1"/>
  <c r="S37" i="33"/>
  <c r="U37" i="33" s="1"/>
  <c r="S29" i="24"/>
  <c r="U29" i="24" s="1"/>
  <c r="S36" i="32"/>
  <c r="U36" i="32" s="1"/>
  <c r="K40" i="36"/>
  <c r="M37" i="35"/>
  <c r="L38" i="35"/>
  <c r="T37" i="35"/>
  <c r="P37" i="35"/>
  <c r="R37" i="35" s="1"/>
  <c r="Q37" i="35" s="1"/>
  <c r="O37" i="35" s="1"/>
  <c r="N37" i="35"/>
  <c r="K41" i="35"/>
  <c r="T37" i="34"/>
  <c r="L38" i="34"/>
  <c r="P37" i="34"/>
  <c r="N37" i="34"/>
  <c r="M37" i="34"/>
  <c r="K39" i="34"/>
  <c r="L39" i="33"/>
  <c r="M38" i="33"/>
  <c r="T38" i="33"/>
  <c r="P38" i="33"/>
  <c r="N38" i="33"/>
  <c r="S38" i="33" s="1"/>
  <c r="K39" i="33"/>
  <c r="P37" i="32"/>
  <c r="R37" i="32" s="1"/>
  <c r="Q37" i="32" s="1"/>
  <c r="O37" i="32" s="1"/>
  <c r="L38" i="32"/>
  <c r="N37" i="32"/>
  <c r="M37" i="32"/>
  <c r="T37" i="32"/>
  <c r="S37" i="32"/>
  <c r="K39" i="32"/>
  <c r="S35" i="31"/>
  <c r="U35" i="31" s="1"/>
  <c r="K38" i="31"/>
  <c r="M36" i="31"/>
  <c r="N36" i="31"/>
  <c r="L37" i="31"/>
  <c r="P36" i="31"/>
  <c r="T36" i="31"/>
  <c r="S29" i="28"/>
  <c r="U29" i="28" s="1"/>
  <c r="T30" i="28"/>
  <c r="N30" i="28"/>
  <c r="L31" i="28"/>
  <c r="P30" i="28"/>
  <c r="R30" i="28" s="1"/>
  <c r="Q30" i="28" s="1"/>
  <c r="O30" i="28" s="1"/>
  <c r="M30" i="28"/>
  <c r="K34" i="28"/>
  <c r="N29" i="25"/>
  <c r="P29" i="25"/>
  <c r="R29" i="25" s="1"/>
  <c r="Q29" i="25" s="1"/>
  <c r="O29" i="25" s="1"/>
  <c r="T29" i="25"/>
  <c r="M29" i="25"/>
  <c r="U28" i="25"/>
  <c r="R29" i="26"/>
  <c r="Q29" i="26" s="1"/>
  <c r="O29" i="26" s="1"/>
  <c r="R29" i="24"/>
  <c r="Q29" i="24" s="1"/>
  <c r="O29" i="24" s="1"/>
  <c r="S29" i="26"/>
  <c r="U29" i="26" s="1"/>
  <c r="K33" i="26"/>
  <c r="L31" i="26"/>
  <c r="N30" i="26"/>
  <c r="T30" i="26"/>
  <c r="P30" i="26"/>
  <c r="M30" i="26"/>
  <c r="K33" i="25"/>
  <c r="L31" i="25"/>
  <c r="N30" i="25"/>
  <c r="T30" i="25"/>
  <c r="P30" i="25"/>
  <c r="M30" i="25"/>
  <c r="K34" i="24"/>
  <c r="L31" i="24"/>
  <c r="M30" i="24"/>
  <c r="N30" i="24"/>
  <c r="T30" i="24"/>
  <c r="P30" i="24"/>
  <c r="S26" i="22"/>
  <c r="U26" i="22" s="1"/>
  <c r="S27" i="22"/>
  <c r="U27" i="22" s="1"/>
  <c r="S26" i="23"/>
  <c r="U26" i="23" s="1"/>
  <c r="L28" i="23"/>
  <c r="N28" i="23" s="1"/>
  <c r="P27" i="23"/>
  <c r="R27" i="23" s="1"/>
  <c r="Q27" i="23" s="1"/>
  <c r="O27" i="23" s="1"/>
  <c r="T27" i="23"/>
  <c r="M27" i="23"/>
  <c r="S27" i="23" s="1"/>
  <c r="R27" i="21"/>
  <c r="Q27" i="21" s="1"/>
  <c r="O27" i="21" s="1"/>
  <c r="R27" i="22"/>
  <c r="Q27" i="22" s="1"/>
  <c r="O27" i="22" s="1"/>
  <c r="K30" i="23"/>
  <c r="M28" i="22"/>
  <c r="L29" i="22"/>
  <c r="T28" i="22"/>
  <c r="P28" i="22"/>
  <c r="N28" i="22"/>
  <c r="K30" i="22"/>
  <c r="S27" i="21"/>
  <c r="U27" i="21" s="1"/>
  <c r="L29" i="21"/>
  <c r="T28" i="21"/>
  <c r="P28" i="21"/>
  <c r="N28" i="21"/>
  <c r="M28" i="21"/>
  <c r="K32" i="21"/>
  <c r="R37" i="34" l="1"/>
  <c r="Q37" i="34" s="1"/>
  <c r="O37" i="34" s="1"/>
  <c r="R35" i="31"/>
  <c r="Q35" i="31" s="1"/>
  <c r="O35" i="31" s="1"/>
  <c r="S36" i="36"/>
  <c r="U36" i="36" s="1"/>
  <c r="P37" i="36"/>
  <c r="R37" i="36" s="1"/>
  <c r="Q37" i="36" s="1"/>
  <c r="O37" i="36" s="1"/>
  <c r="M37" i="36"/>
  <c r="T37" i="36"/>
  <c r="N37" i="36"/>
  <c r="R38" i="38"/>
  <c r="Q38" i="38" s="1"/>
  <c r="O38" i="38" s="1"/>
  <c r="U38" i="38"/>
  <c r="K41" i="38"/>
  <c r="T39" i="38"/>
  <c r="S39" i="38"/>
  <c r="P39" i="38"/>
  <c r="L40" i="38"/>
  <c r="M39" i="38"/>
  <c r="N39" i="38"/>
  <c r="R37" i="37"/>
  <c r="Q37" i="37" s="1"/>
  <c r="O37" i="37" s="1"/>
  <c r="R38" i="33"/>
  <c r="Q38" i="33" s="1"/>
  <c r="O38" i="33" s="1"/>
  <c r="U37" i="37"/>
  <c r="S37" i="35"/>
  <c r="U37" i="35" s="1"/>
  <c r="S37" i="34"/>
  <c r="U37" i="34" s="1"/>
  <c r="S38" i="37"/>
  <c r="P38" i="37"/>
  <c r="L39" i="37"/>
  <c r="N38" i="37"/>
  <c r="M38" i="37"/>
  <c r="T38" i="37"/>
  <c r="K41" i="37"/>
  <c r="S30" i="24"/>
  <c r="U30" i="24" s="1"/>
  <c r="S30" i="26"/>
  <c r="U30" i="26" s="1"/>
  <c r="L39" i="36"/>
  <c r="N38" i="36"/>
  <c r="P38" i="36"/>
  <c r="T38" i="36"/>
  <c r="M38" i="36"/>
  <c r="K41" i="36"/>
  <c r="N38" i="35"/>
  <c r="P38" i="35"/>
  <c r="R38" i="35" s="1"/>
  <c r="Q38" i="35" s="1"/>
  <c r="O38" i="35" s="1"/>
  <c r="L39" i="35"/>
  <c r="T38" i="35"/>
  <c r="M38" i="35"/>
  <c r="K42" i="35"/>
  <c r="L39" i="34"/>
  <c r="T38" i="34"/>
  <c r="P38" i="34"/>
  <c r="N38" i="34"/>
  <c r="M38" i="34"/>
  <c r="K40" i="34"/>
  <c r="K40" i="33"/>
  <c r="U38" i="33"/>
  <c r="N39" i="33"/>
  <c r="T39" i="33"/>
  <c r="P39" i="33"/>
  <c r="M39" i="33"/>
  <c r="L40" i="33"/>
  <c r="K40" i="32"/>
  <c r="U37" i="32"/>
  <c r="N38" i="32"/>
  <c r="M38" i="32"/>
  <c r="S38" i="32" s="1"/>
  <c r="T38" i="32"/>
  <c r="P38" i="32"/>
  <c r="R38" i="32" s="1"/>
  <c r="Q38" i="32" s="1"/>
  <c r="O38" i="32" s="1"/>
  <c r="L39" i="32"/>
  <c r="S36" i="31"/>
  <c r="U36" i="31" s="1"/>
  <c r="N37" i="31"/>
  <c r="L38" i="31"/>
  <c r="T37" i="31"/>
  <c r="M37" i="31"/>
  <c r="P37" i="31"/>
  <c r="K39" i="31"/>
  <c r="S30" i="28"/>
  <c r="U30" i="28" s="1"/>
  <c r="K35" i="28"/>
  <c r="N31" i="28"/>
  <c r="L32" i="28"/>
  <c r="P31" i="28"/>
  <c r="R31" i="28" s="1"/>
  <c r="Q31" i="28" s="1"/>
  <c r="O31" i="28" s="1"/>
  <c r="T31" i="28"/>
  <c r="M31" i="28"/>
  <c r="S29" i="25"/>
  <c r="U29" i="25" s="1"/>
  <c r="R30" i="26"/>
  <c r="Q30" i="26" s="1"/>
  <c r="O30" i="26" s="1"/>
  <c r="R30" i="25"/>
  <c r="Q30" i="25" s="1"/>
  <c r="O30" i="25" s="1"/>
  <c r="R30" i="24"/>
  <c r="Q30" i="24" s="1"/>
  <c r="O30" i="24" s="1"/>
  <c r="S30" i="25"/>
  <c r="U30" i="25" s="1"/>
  <c r="K34" i="26"/>
  <c r="N31" i="26"/>
  <c r="L32" i="26"/>
  <c r="M31" i="26"/>
  <c r="P31" i="26"/>
  <c r="T31" i="26"/>
  <c r="K34" i="25"/>
  <c r="N31" i="25"/>
  <c r="L32" i="25"/>
  <c r="M31" i="25"/>
  <c r="P31" i="25"/>
  <c r="T31" i="25"/>
  <c r="K35" i="24"/>
  <c r="N31" i="24"/>
  <c r="M31" i="24"/>
  <c r="T31" i="24"/>
  <c r="L32" i="24"/>
  <c r="P31" i="24"/>
  <c r="L29" i="23"/>
  <c r="M29" i="23" s="1"/>
  <c r="T28" i="23"/>
  <c r="P28" i="23"/>
  <c r="R28" i="23" s="1"/>
  <c r="Q28" i="23" s="1"/>
  <c r="O28" i="23" s="1"/>
  <c r="M28" i="23"/>
  <c r="S28" i="23" s="1"/>
  <c r="R28" i="22"/>
  <c r="Q28" i="22" s="1"/>
  <c r="O28" i="22" s="1"/>
  <c r="R28" i="21"/>
  <c r="Q28" i="21" s="1"/>
  <c r="O28" i="21" s="1"/>
  <c r="U27" i="23"/>
  <c r="S28" i="22"/>
  <c r="U28" i="22" s="1"/>
  <c r="K31" i="23"/>
  <c r="M29" i="22"/>
  <c r="L30" i="22"/>
  <c r="T29" i="22"/>
  <c r="P29" i="22"/>
  <c r="N29" i="22"/>
  <c r="S28" i="21"/>
  <c r="U28" i="21" s="1"/>
  <c r="K31" i="22"/>
  <c r="K33" i="21"/>
  <c r="L30" i="21"/>
  <c r="T29" i="21"/>
  <c r="P29" i="21"/>
  <c r="M29" i="21"/>
  <c r="N29" i="21"/>
  <c r="R38" i="34" l="1"/>
  <c r="Q38" i="34" s="1"/>
  <c r="O38" i="34" s="1"/>
  <c r="S37" i="36"/>
  <c r="U37" i="36" s="1"/>
  <c r="R36" i="31"/>
  <c r="Q36" i="31" s="1"/>
  <c r="O36" i="31" s="1"/>
  <c r="R38" i="36"/>
  <c r="Q38" i="36" s="1"/>
  <c r="O38" i="36" s="1"/>
  <c r="R39" i="38"/>
  <c r="Q39" i="38" s="1"/>
  <c r="O39" i="38" s="1"/>
  <c r="P40" i="38"/>
  <c r="L41" i="38"/>
  <c r="N40" i="38"/>
  <c r="M40" i="38"/>
  <c r="T40" i="38"/>
  <c r="S40" i="38"/>
  <c r="U39" i="38"/>
  <c r="K42" i="38"/>
  <c r="R38" i="37"/>
  <c r="Q38" i="37" s="1"/>
  <c r="O38" i="37" s="1"/>
  <c r="R39" i="33"/>
  <c r="Q39" i="33" s="1"/>
  <c r="O39" i="33" s="1"/>
  <c r="U38" i="37"/>
  <c r="P39" i="37"/>
  <c r="L40" i="37"/>
  <c r="N39" i="37"/>
  <c r="M39" i="37"/>
  <c r="T39" i="37"/>
  <c r="S39" i="37"/>
  <c r="K42" i="37"/>
  <c r="S38" i="35"/>
  <c r="U38" i="35" s="1"/>
  <c r="S38" i="36"/>
  <c r="U38" i="36" s="1"/>
  <c r="S38" i="34"/>
  <c r="U38" i="34" s="1"/>
  <c r="S31" i="24"/>
  <c r="U31" i="24" s="1"/>
  <c r="S39" i="33"/>
  <c r="U39" i="33" s="1"/>
  <c r="S31" i="26"/>
  <c r="U31" i="26" s="1"/>
  <c r="K42" i="36"/>
  <c r="L40" i="36"/>
  <c r="T39" i="36"/>
  <c r="P39" i="36"/>
  <c r="N39" i="36"/>
  <c r="M39" i="36"/>
  <c r="P39" i="35"/>
  <c r="R39" i="35" s="1"/>
  <c r="Q39" i="35" s="1"/>
  <c r="O39" i="35" s="1"/>
  <c r="L40" i="35"/>
  <c r="N39" i="35"/>
  <c r="M39" i="35"/>
  <c r="T39" i="35"/>
  <c r="K43" i="35"/>
  <c r="K41" i="34"/>
  <c r="N39" i="34"/>
  <c r="T39" i="34"/>
  <c r="P39" i="34"/>
  <c r="M39" i="34"/>
  <c r="L40" i="34"/>
  <c r="L41" i="33"/>
  <c r="N40" i="33"/>
  <c r="M40" i="33"/>
  <c r="T40" i="33"/>
  <c r="P40" i="33"/>
  <c r="K41" i="33"/>
  <c r="U38" i="32"/>
  <c r="K41" i="32"/>
  <c r="P39" i="32"/>
  <c r="R39" i="32" s="1"/>
  <c r="Q39" i="32" s="1"/>
  <c r="O39" i="32" s="1"/>
  <c r="L40" i="32"/>
  <c r="N39" i="32"/>
  <c r="M39" i="32"/>
  <c r="T39" i="32"/>
  <c r="S29" i="22"/>
  <c r="U29" i="22" s="1"/>
  <c r="S31" i="28"/>
  <c r="U31" i="28" s="1"/>
  <c r="S37" i="31"/>
  <c r="U37" i="31" s="1"/>
  <c r="L39" i="31"/>
  <c r="T38" i="31"/>
  <c r="P38" i="31"/>
  <c r="M38" i="31"/>
  <c r="N38" i="31"/>
  <c r="K40" i="31"/>
  <c r="K36" i="28"/>
  <c r="L33" i="28"/>
  <c r="T32" i="28"/>
  <c r="P32" i="28"/>
  <c r="R32" i="28" s="1"/>
  <c r="Q32" i="28" s="1"/>
  <c r="O32" i="28" s="1"/>
  <c r="M32" i="28"/>
  <c r="N32" i="28"/>
  <c r="R31" i="26"/>
  <c r="Q31" i="26" s="1"/>
  <c r="O31" i="26" s="1"/>
  <c r="R31" i="25"/>
  <c r="Q31" i="25" s="1"/>
  <c r="O31" i="25" s="1"/>
  <c r="R31" i="24"/>
  <c r="Q31" i="24" s="1"/>
  <c r="O31" i="24" s="1"/>
  <c r="S31" i="25"/>
  <c r="U31" i="25" s="1"/>
  <c r="K35" i="26"/>
  <c r="L33" i="26"/>
  <c r="M32" i="26"/>
  <c r="N32" i="26"/>
  <c r="P32" i="26"/>
  <c r="T32" i="26"/>
  <c r="K35" i="25"/>
  <c r="L33" i="25"/>
  <c r="M32" i="25"/>
  <c r="N32" i="25"/>
  <c r="P32" i="25"/>
  <c r="T32" i="25"/>
  <c r="N32" i="24"/>
  <c r="T32" i="24"/>
  <c r="M32" i="24"/>
  <c r="L33" i="24"/>
  <c r="P32" i="24"/>
  <c r="K36" i="24"/>
  <c r="U28" i="23"/>
  <c r="L30" i="23"/>
  <c r="P30" i="23" s="1"/>
  <c r="T29" i="23"/>
  <c r="P29" i="23"/>
  <c r="R29" i="23" s="1"/>
  <c r="Q29" i="23" s="1"/>
  <c r="O29" i="23" s="1"/>
  <c r="N29" i="23"/>
  <c r="S29" i="23" s="1"/>
  <c r="R29" i="21"/>
  <c r="Q29" i="21" s="1"/>
  <c r="O29" i="21" s="1"/>
  <c r="R29" i="22"/>
  <c r="Q29" i="22" s="1"/>
  <c r="O29" i="22" s="1"/>
  <c r="K32" i="23"/>
  <c r="S29" i="21"/>
  <c r="U29" i="21" s="1"/>
  <c r="K32" i="22"/>
  <c r="M30" i="22"/>
  <c r="L31" i="22"/>
  <c r="T30" i="22"/>
  <c r="P30" i="22"/>
  <c r="N30" i="22"/>
  <c r="K34" i="21"/>
  <c r="L31" i="21"/>
  <c r="T30" i="21"/>
  <c r="P30" i="21"/>
  <c r="N30" i="21"/>
  <c r="M30" i="21"/>
  <c r="R39" i="34" l="1"/>
  <c r="Q39" i="34" s="1"/>
  <c r="O39" i="34" s="1"/>
  <c r="R39" i="36"/>
  <c r="Q39" i="36" s="1"/>
  <c r="O39" i="36" s="1"/>
  <c r="R37" i="31"/>
  <c r="Q37" i="31" s="1"/>
  <c r="O37" i="31" s="1"/>
  <c r="R40" i="38"/>
  <c r="Q40" i="38" s="1"/>
  <c r="O40" i="38" s="1"/>
  <c r="K43" i="38"/>
  <c r="U40" i="38"/>
  <c r="N41" i="38"/>
  <c r="M41" i="38"/>
  <c r="T41" i="38"/>
  <c r="S41" i="38"/>
  <c r="L42" i="38"/>
  <c r="P41" i="38"/>
  <c r="R39" i="37"/>
  <c r="Q39" i="37" s="1"/>
  <c r="O39" i="37" s="1"/>
  <c r="R40" i="33"/>
  <c r="Q40" i="33" s="1"/>
  <c r="O40" i="33" s="1"/>
  <c r="S39" i="34"/>
  <c r="U39" i="34" s="1"/>
  <c r="U39" i="37"/>
  <c r="M40" i="37"/>
  <c r="T40" i="37"/>
  <c r="S40" i="37"/>
  <c r="P40" i="37"/>
  <c r="L41" i="37"/>
  <c r="N40" i="37"/>
  <c r="K43" i="37"/>
  <c r="S39" i="36"/>
  <c r="U39" i="36" s="1"/>
  <c r="S39" i="35"/>
  <c r="U39" i="35" s="1"/>
  <c r="S32" i="24"/>
  <c r="U32" i="24" s="1"/>
  <c r="S30" i="21"/>
  <c r="U30" i="21" s="1"/>
  <c r="S32" i="26"/>
  <c r="U32" i="26" s="1"/>
  <c r="S40" i="33"/>
  <c r="U40" i="33" s="1"/>
  <c r="S39" i="32"/>
  <c r="U39" i="32" s="1"/>
  <c r="T40" i="36"/>
  <c r="P40" i="36"/>
  <c r="L41" i="36"/>
  <c r="N40" i="36"/>
  <c r="M40" i="36"/>
  <c r="K43" i="36"/>
  <c r="P40" i="35"/>
  <c r="R40" i="35" s="1"/>
  <c r="Q40" i="35" s="1"/>
  <c r="O40" i="35" s="1"/>
  <c r="L41" i="35"/>
  <c r="N40" i="35"/>
  <c r="M40" i="35"/>
  <c r="T40" i="35"/>
  <c r="K44" i="35"/>
  <c r="N40" i="34"/>
  <c r="T40" i="34"/>
  <c r="P40" i="34"/>
  <c r="M40" i="34"/>
  <c r="L41" i="34"/>
  <c r="K42" i="34"/>
  <c r="K42" i="33"/>
  <c r="P41" i="33"/>
  <c r="N41" i="33"/>
  <c r="T41" i="33"/>
  <c r="M41" i="33"/>
  <c r="L42" i="33"/>
  <c r="P40" i="32"/>
  <c r="R40" i="32" s="1"/>
  <c r="Q40" i="32" s="1"/>
  <c r="O40" i="32" s="1"/>
  <c r="L41" i="32"/>
  <c r="N40" i="32"/>
  <c r="M40" i="32"/>
  <c r="S40" i="32" s="1"/>
  <c r="T40" i="32"/>
  <c r="K42" i="32"/>
  <c r="S30" i="22"/>
  <c r="U30" i="22" s="1"/>
  <c r="S38" i="31"/>
  <c r="U38" i="31" s="1"/>
  <c r="K41" i="31"/>
  <c r="T39" i="31"/>
  <c r="P39" i="31"/>
  <c r="M39" i="31"/>
  <c r="N39" i="31"/>
  <c r="L40" i="31"/>
  <c r="S32" i="28"/>
  <c r="U32" i="28" s="1"/>
  <c r="K37" i="28"/>
  <c r="L34" i="28"/>
  <c r="T33" i="28"/>
  <c r="P33" i="28"/>
  <c r="R33" i="28" s="1"/>
  <c r="Q33" i="28" s="1"/>
  <c r="O33" i="28" s="1"/>
  <c r="N33" i="28"/>
  <c r="M33" i="28"/>
  <c r="R32" i="26"/>
  <c r="Q32" i="26" s="1"/>
  <c r="O32" i="26" s="1"/>
  <c r="R32" i="25"/>
  <c r="Q32" i="25" s="1"/>
  <c r="O32" i="25" s="1"/>
  <c r="R32" i="24"/>
  <c r="Q32" i="24" s="1"/>
  <c r="O32" i="24" s="1"/>
  <c r="K36" i="26"/>
  <c r="P33" i="26"/>
  <c r="L34" i="26"/>
  <c r="M33" i="26"/>
  <c r="N33" i="26"/>
  <c r="S33" i="26" s="1"/>
  <c r="T33" i="26"/>
  <c r="S32" i="25"/>
  <c r="U32" i="25" s="1"/>
  <c r="K36" i="25"/>
  <c r="P33" i="25"/>
  <c r="L34" i="25"/>
  <c r="M33" i="25"/>
  <c r="N33" i="25"/>
  <c r="T33" i="25"/>
  <c r="N33" i="24"/>
  <c r="M33" i="24"/>
  <c r="L34" i="24"/>
  <c r="P33" i="24"/>
  <c r="T33" i="24"/>
  <c r="K37" i="24"/>
  <c r="T30" i="23"/>
  <c r="M30" i="23"/>
  <c r="R30" i="21"/>
  <c r="Q30" i="21" s="1"/>
  <c r="O30" i="21" s="1"/>
  <c r="N30" i="23"/>
  <c r="U29" i="23"/>
  <c r="L31" i="23"/>
  <c r="L32" i="23" s="1"/>
  <c r="R30" i="23"/>
  <c r="Q30" i="23" s="1"/>
  <c r="O30" i="23" s="1"/>
  <c r="R30" i="22"/>
  <c r="Q30" i="22" s="1"/>
  <c r="O30" i="22" s="1"/>
  <c r="K33" i="23"/>
  <c r="M31" i="22"/>
  <c r="T31" i="22"/>
  <c r="P31" i="22"/>
  <c r="N31" i="22"/>
  <c r="L32" i="22"/>
  <c r="K33" i="22"/>
  <c r="T31" i="21"/>
  <c r="P31" i="21"/>
  <c r="N31" i="21"/>
  <c r="L32" i="21"/>
  <c r="M31" i="21"/>
  <c r="K35" i="21"/>
  <c r="R41" i="38" l="1"/>
  <c r="Q41" i="38" s="1"/>
  <c r="O41" i="38" s="1"/>
  <c r="R40" i="36"/>
  <c r="Q40" i="36" s="1"/>
  <c r="O40" i="36" s="1"/>
  <c r="R40" i="34"/>
  <c r="Q40" i="34" s="1"/>
  <c r="O40" i="34" s="1"/>
  <c r="R38" i="31"/>
  <c r="Q38" i="31" s="1"/>
  <c r="O38" i="31" s="1"/>
  <c r="S42" i="38"/>
  <c r="P42" i="38"/>
  <c r="L43" i="38"/>
  <c r="N42" i="38"/>
  <c r="T42" i="38"/>
  <c r="M42" i="38"/>
  <c r="U41" i="38"/>
  <c r="K44" i="38"/>
  <c r="R40" i="37"/>
  <c r="Q40" i="37" s="1"/>
  <c r="O40" i="37" s="1"/>
  <c r="R41" i="33"/>
  <c r="Q41" i="33" s="1"/>
  <c r="O41" i="33" s="1"/>
  <c r="S40" i="35"/>
  <c r="U40" i="35" s="1"/>
  <c r="S40" i="36"/>
  <c r="U40" i="36" s="1"/>
  <c r="S40" i="34"/>
  <c r="U40" i="34" s="1"/>
  <c r="P41" i="37"/>
  <c r="L42" i="37"/>
  <c r="N41" i="37"/>
  <c r="M41" i="37"/>
  <c r="T41" i="37"/>
  <c r="S41" i="37"/>
  <c r="U40" i="37"/>
  <c r="K44" i="37"/>
  <c r="S31" i="22"/>
  <c r="U31" i="22" s="1"/>
  <c r="S41" i="33"/>
  <c r="U41" i="33" s="1"/>
  <c r="S33" i="24"/>
  <c r="U33" i="24" s="1"/>
  <c r="S31" i="21"/>
  <c r="U31" i="21" s="1"/>
  <c r="N41" i="36"/>
  <c r="M41" i="36"/>
  <c r="L42" i="36"/>
  <c r="T41" i="36"/>
  <c r="P41" i="36"/>
  <c r="R41" i="36" s="1"/>
  <c r="Q41" i="36" s="1"/>
  <c r="O41" i="36" s="1"/>
  <c r="K44" i="36"/>
  <c r="M41" i="35"/>
  <c r="T41" i="35"/>
  <c r="P41" i="35"/>
  <c r="R41" i="35" s="1"/>
  <c r="Q41" i="35" s="1"/>
  <c r="O41" i="35" s="1"/>
  <c r="L42" i="35"/>
  <c r="N41" i="35"/>
  <c r="K45" i="35"/>
  <c r="K43" i="34"/>
  <c r="P41" i="34"/>
  <c r="N41" i="34"/>
  <c r="L42" i="34"/>
  <c r="T41" i="34"/>
  <c r="M41" i="34"/>
  <c r="K43" i="33"/>
  <c r="M42" i="33"/>
  <c r="P42" i="33"/>
  <c r="L43" i="33"/>
  <c r="T42" i="33"/>
  <c r="N42" i="33"/>
  <c r="K43" i="32"/>
  <c r="U40" i="32"/>
  <c r="M41" i="32"/>
  <c r="T41" i="32"/>
  <c r="P41" i="32"/>
  <c r="R41" i="32" s="1"/>
  <c r="Q41" i="32" s="1"/>
  <c r="O41" i="32" s="1"/>
  <c r="L42" i="32"/>
  <c r="N41" i="32"/>
  <c r="R33" i="25"/>
  <c r="Q33" i="25" s="1"/>
  <c r="O33" i="25" s="1"/>
  <c r="S39" i="31"/>
  <c r="U39" i="31" s="1"/>
  <c r="K42" i="31"/>
  <c r="M40" i="31"/>
  <c r="N40" i="31"/>
  <c r="L41" i="31"/>
  <c r="T40" i="31"/>
  <c r="P40" i="31"/>
  <c r="S33" i="28"/>
  <c r="U33" i="28" s="1"/>
  <c r="L35" i="28"/>
  <c r="T34" i="28"/>
  <c r="P34" i="28"/>
  <c r="R34" i="28" s="1"/>
  <c r="Q34" i="28" s="1"/>
  <c r="O34" i="28" s="1"/>
  <c r="M34" i="28"/>
  <c r="N34" i="28"/>
  <c r="K38" i="28"/>
  <c r="R33" i="26"/>
  <c r="Q33" i="26" s="1"/>
  <c r="O33" i="26" s="1"/>
  <c r="R33" i="24"/>
  <c r="Q33" i="24" s="1"/>
  <c r="O33" i="24" s="1"/>
  <c r="S33" i="25"/>
  <c r="U33" i="25" s="1"/>
  <c r="L35" i="26"/>
  <c r="T34" i="26"/>
  <c r="N34" i="26"/>
  <c r="P34" i="26"/>
  <c r="M34" i="26"/>
  <c r="K37" i="26"/>
  <c r="U33" i="26"/>
  <c r="L35" i="25"/>
  <c r="T34" i="25"/>
  <c r="N34" i="25"/>
  <c r="P34" i="25"/>
  <c r="M34" i="25"/>
  <c r="K37" i="25"/>
  <c r="K38" i="24"/>
  <c r="L35" i="24"/>
  <c r="N34" i="24"/>
  <c r="T34" i="24"/>
  <c r="M34" i="24"/>
  <c r="P34" i="24"/>
  <c r="S30" i="23"/>
  <c r="U30" i="23" s="1"/>
  <c r="N31" i="23"/>
  <c r="R31" i="21"/>
  <c r="Q31" i="21" s="1"/>
  <c r="O31" i="21" s="1"/>
  <c r="R31" i="22"/>
  <c r="Q31" i="22" s="1"/>
  <c r="O31" i="22" s="1"/>
  <c r="M31" i="23"/>
  <c r="P31" i="23"/>
  <c r="R31" i="23" s="1"/>
  <c r="Q31" i="23" s="1"/>
  <c r="O31" i="23" s="1"/>
  <c r="T31" i="23"/>
  <c r="K34" i="23"/>
  <c r="P32" i="23"/>
  <c r="T32" i="23"/>
  <c r="N32" i="23"/>
  <c r="L33" i="23"/>
  <c r="M32" i="23"/>
  <c r="K34" i="22"/>
  <c r="N32" i="22"/>
  <c r="M32" i="22"/>
  <c r="L33" i="22"/>
  <c r="T32" i="22"/>
  <c r="P32" i="22"/>
  <c r="K36" i="21"/>
  <c r="M32" i="21"/>
  <c r="T32" i="21"/>
  <c r="L33" i="21"/>
  <c r="N32" i="21"/>
  <c r="P32" i="21"/>
  <c r="R42" i="38" l="1"/>
  <c r="Q42" i="38" s="1"/>
  <c r="O42" i="38" s="1"/>
  <c r="R41" i="34"/>
  <c r="Q41" i="34" s="1"/>
  <c r="O41" i="34" s="1"/>
  <c r="R39" i="31"/>
  <c r="Q39" i="31" s="1"/>
  <c r="O39" i="31" s="1"/>
  <c r="U42" i="38"/>
  <c r="P43" i="38"/>
  <c r="L44" i="38"/>
  <c r="N43" i="38"/>
  <c r="M43" i="38"/>
  <c r="T43" i="38"/>
  <c r="S43" i="38"/>
  <c r="K45" i="38"/>
  <c r="R41" i="37"/>
  <c r="Q41" i="37" s="1"/>
  <c r="O41" i="37" s="1"/>
  <c r="R42" i="33"/>
  <c r="Q42" i="33" s="1"/>
  <c r="O42" i="33" s="1"/>
  <c r="S41" i="35"/>
  <c r="U41" i="35" s="1"/>
  <c r="S41" i="36"/>
  <c r="U41" i="36" s="1"/>
  <c r="S41" i="34"/>
  <c r="U41" i="34" s="1"/>
  <c r="U41" i="37"/>
  <c r="K45" i="37"/>
  <c r="L43" i="37"/>
  <c r="N42" i="37"/>
  <c r="M42" i="37"/>
  <c r="T42" i="37"/>
  <c r="S42" i="37"/>
  <c r="P42" i="37"/>
  <c r="S32" i="22"/>
  <c r="U32" i="22" s="1"/>
  <c r="S41" i="32"/>
  <c r="U41" i="32" s="1"/>
  <c r="S42" i="33"/>
  <c r="U42" i="33" s="1"/>
  <c r="S34" i="24"/>
  <c r="U34" i="24" s="1"/>
  <c r="S32" i="21"/>
  <c r="U32" i="21" s="1"/>
  <c r="S34" i="26"/>
  <c r="U34" i="26" s="1"/>
  <c r="N42" i="36"/>
  <c r="M42" i="36"/>
  <c r="L43" i="36"/>
  <c r="T42" i="36"/>
  <c r="P42" i="36"/>
  <c r="R42" i="36" s="1"/>
  <c r="Q42" i="36" s="1"/>
  <c r="O42" i="36" s="1"/>
  <c r="K45" i="36"/>
  <c r="P42" i="35"/>
  <c r="R42" i="35" s="1"/>
  <c r="Q42" i="35" s="1"/>
  <c r="O42" i="35" s="1"/>
  <c r="L43" i="35"/>
  <c r="N42" i="35"/>
  <c r="M42" i="35"/>
  <c r="T42" i="35"/>
  <c r="K46" i="35"/>
  <c r="M42" i="34"/>
  <c r="P42" i="34"/>
  <c r="L43" i="34"/>
  <c r="T42" i="34"/>
  <c r="N42" i="34"/>
  <c r="K44" i="34"/>
  <c r="P43" i="33"/>
  <c r="N43" i="33"/>
  <c r="M43" i="33"/>
  <c r="T43" i="33"/>
  <c r="L44" i="33"/>
  <c r="K44" i="33"/>
  <c r="P42" i="32"/>
  <c r="R42" i="32" s="1"/>
  <c r="Q42" i="32" s="1"/>
  <c r="O42" i="32" s="1"/>
  <c r="L43" i="32"/>
  <c r="N42" i="32"/>
  <c r="M42" i="32"/>
  <c r="T42" i="32"/>
  <c r="K44" i="32"/>
  <c r="R34" i="25"/>
  <c r="Q34" i="25" s="1"/>
  <c r="O34" i="25" s="1"/>
  <c r="S40" i="31"/>
  <c r="U40" i="31" s="1"/>
  <c r="N41" i="31"/>
  <c r="L42" i="31"/>
  <c r="P41" i="31"/>
  <c r="T41" i="31"/>
  <c r="M41" i="31"/>
  <c r="K43" i="31"/>
  <c r="S34" i="28"/>
  <c r="U34" i="28" s="1"/>
  <c r="T35" i="28"/>
  <c r="P35" i="28"/>
  <c r="R35" i="28" s="1"/>
  <c r="Q35" i="28" s="1"/>
  <c r="O35" i="28" s="1"/>
  <c r="M35" i="28"/>
  <c r="N35" i="28"/>
  <c r="L36" i="28"/>
  <c r="K39" i="28"/>
  <c r="R34" i="26"/>
  <c r="Q34" i="26" s="1"/>
  <c r="O34" i="26" s="1"/>
  <c r="R34" i="24"/>
  <c r="Q34" i="24" s="1"/>
  <c r="O34" i="24" s="1"/>
  <c r="S34" i="25"/>
  <c r="U34" i="25" s="1"/>
  <c r="K38" i="26"/>
  <c r="T35" i="26"/>
  <c r="P35" i="26"/>
  <c r="N35" i="26"/>
  <c r="L36" i="26"/>
  <c r="M35" i="26"/>
  <c r="K38" i="25"/>
  <c r="T35" i="25"/>
  <c r="P35" i="25"/>
  <c r="N35" i="25"/>
  <c r="L36" i="25"/>
  <c r="M35" i="25"/>
  <c r="K39" i="24"/>
  <c r="T35" i="24"/>
  <c r="P35" i="24"/>
  <c r="L36" i="24"/>
  <c r="N35" i="24"/>
  <c r="M35" i="24"/>
  <c r="R32" i="22"/>
  <c r="Q32" i="22" s="1"/>
  <c r="O32" i="22" s="1"/>
  <c r="R32" i="21"/>
  <c r="Q32" i="21" s="1"/>
  <c r="O32" i="21" s="1"/>
  <c r="S31" i="23"/>
  <c r="U31" i="23" s="1"/>
  <c r="R32" i="23"/>
  <c r="Q32" i="23" s="1"/>
  <c r="O32" i="23" s="1"/>
  <c r="S32" i="23"/>
  <c r="U32" i="23" s="1"/>
  <c r="P33" i="23"/>
  <c r="T33" i="23"/>
  <c r="N33" i="23"/>
  <c r="L34" i="23"/>
  <c r="M33" i="23"/>
  <c r="K35" i="23"/>
  <c r="N33" i="22"/>
  <c r="M33" i="22"/>
  <c r="L34" i="22"/>
  <c r="T33" i="22"/>
  <c r="P33" i="22"/>
  <c r="K35" i="22"/>
  <c r="M33" i="21"/>
  <c r="L34" i="21"/>
  <c r="N33" i="21"/>
  <c r="P33" i="21"/>
  <c r="T33" i="21"/>
  <c r="K37" i="21"/>
  <c r="R43" i="38" l="1"/>
  <c r="Q43" i="38" s="1"/>
  <c r="O43" i="38" s="1"/>
  <c r="R42" i="34"/>
  <c r="Q42" i="34" s="1"/>
  <c r="O42" i="34" s="1"/>
  <c r="R40" i="31"/>
  <c r="Q40" i="31" s="1"/>
  <c r="O40" i="31" s="1"/>
  <c r="R42" i="37"/>
  <c r="Q42" i="37" s="1"/>
  <c r="O42" i="37" s="1"/>
  <c r="U43" i="38"/>
  <c r="K46" i="38"/>
  <c r="M44" i="38"/>
  <c r="T44" i="38"/>
  <c r="S44" i="38"/>
  <c r="P44" i="38"/>
  <c r="N44" i="38"/>
  <c r="L45" i="38"/>
  <c r="R43" i="33"/>
  <c r="Q43" i="33" s="1"/>
  <c r="O43" i="33" s="1"/>
  <c r="S42" i="36"/>
  <c r="U42" i="36" s="1"/>
  <c r="S42" i="35"/>
  <c r="U42" i="35" s="1"/>
  <c r="S42" i="34"/>
  <c r="U42" i="34" s="1"/>
  <c r="U42" i="37"/>
  <c r="T43" i="37"/>
  <c r="S43" i="37"/>
  <c r="P43" i="37"/>
  <c r="L44" i="37"/>
  <c r="N43" i="37"/>
  <c r="M43" i="37"/>
  <c r="K46" i="37"/>
  <c r="S43" i="33"/>
  <c r="U43" i="33" s="1"/>
  <c r="S42" i="32"/>
  <c r="U42" i="32" s="1"/>
  <c r="S33" i="22"/>
  <c r="U33" i="22" s="1"/>
  <c r="S33" i="21"/>
  <c r="U33" i="21" s="1"/>
  <c r="S35" i="26"/>
  <c r="U35" i="26" s="1"/>
  <c r="S35" i="24"/>
  <c r="U35" i="24" s="1"/>
  <c r="P43" i="36"/>
  <c r="R43" i="36" s="1"/>
  <c r="Q43" i="36" s="1"/>
  <c r="O43" i="36" s="1"/>
  <c r="L44" i="36"/>
  <c r="N43" i="36"/>
  <c r="M43" i="36"/>
  <c r="T43" i="36"/>
  <c r="K46" i="36"/>
  <c r="K47" i="35"/>
  <c r="L44" i="35"/>
  <c r="N43" i="35"/>
  <c r="M43" i="35"/>
  <c r="T43" i="35"/>
  <c r="P43" i="35"/>
  <c r="R43" i="35" s="1"/>
  <c r="Q43" i="35" s="1"/>
  <c r="O43" i="35" s="1"/>
  <c r="K45" i="34"/>
  <c r="P43" i="34"/>
  <c r="M43" i="34"/>
  <c r="N43" i="34"/>
  <c r="L44" i="34"/>
  <c r="T43" i="34"/>
  <c r="S43" i="34"/>
  <c r="K45" i="33"/>
  <c r="L45" i="33"/>
  <c r="M44" i="33"/>
  <c r="T44" i="33"/>
  <c r="P44" i="33"/>
  <c r="N44" i="33"/>
  <c r="L44" i="32"/>
  <c r="N43" i="32"/>
  <c r="M43" i="32"/>
  <c r="T43" i="32"/>
  <c r="P43" i="32"/>
  <c r="R43" i="32" s="1"/>
  <c r="Q43" i="32" s="1"/>
  <c r="O43" i="32" s="1"/>
  <c r="K45" i="32"/>
  <c r="S41" i="31"/>
  <c r="U41" i="31" s="1"/>
  <c r="R35" i="25"/>
  <c r="Q35" i="25" s="1"/>
  <c r="O35" i="25" s="1"/>
  <c r="K44" i="31"/>
  <c r="L43" i="31"/>
  <c r="T42" i="31"/>
  <c r="P42" i="31"/>
  <c r="M42" i="31"/>
  <c r="N42" i="31"/>
  <c r="S35" i="28"/>
  <c r="U35" i="28" s="1"/>
  <c r="K40" i="28"/>
  <c r="M36" i="28"/>
  <c r="N36" i="28"/>
  <c r="L37" i="28"/>
  <c r="P36" i="28"/>
  <c r="R36" i="28" s="1"/>
  <c r="Q36" i="28" s="1"/>
  <c r="O36" i="28" s="1"/>
  <c r="T36" i="28"/>
  <c r="R35" i="26"/>
  <c r="Q35" i="26" s="1"/>
  <c r="O35" i="26" s="1"/>
  <c r="R35" i="24"/>
  <c r="Q35" i="24" s="1"/>
  <c r="O35" i="24" s="1"/>
  <c r="K39" i="26"/>
  <c r="M36" i="26"/>
  <c r="N36" i="26"/>
  <c r="T36" i="26"/>
  <c r="L37" i="26"/>
  <c r="P36" i="26"/>
  <c r="S35" i="25"/>
  <c r="U35" i="25" s="1"/>
  <c r="K39" i="25"/>
  <c r="M36" i="25"/>
  <c r="N36" i="25"/>
  <c r="T36" i="25"/>
  <c r="L37" i="25"/>
  <c r="P36" i="25"/>
  <c r="M36" i="24"/>
  <c r="T36" i="24"/>
  <c r="P36" i="24"/>
  <c r="N36" i="24"/>
  <c r="L37" i="24"/>
  <c r="K40" i="24"/>
  <c r="R33" i="22"/>
  <c r="Q33" i="22" s="1"/>
  <c r="O33" i="22" s="1"/>
  <c r="R33" i="21"/>
  <c r="Q33" i="21" s="1"/>
  <c r="O33" i="21" s="1"/>
  <c r="R33" i="23"/>
  <c r="Q33" i="23" s="1"/>
  <c r="O33" i="23" s="1"/>
  <c r="S33" i="23"/>
  <c r="U33" i="23" s="1"/>
  <c r="K36" i="23"/>
  <c r="L35" i="23"/>
  <c r="T34" i="23"/>
  <c r="N34" i="23"/>
  <c r="M34" i="23"/>
  <c r="P34" i="23"/>
  <c r="K36" i="22"/>
  <c r="N34" i="22"/>
  <c r="M34" i="22"/>
  <c r="T34" i="22"/>
  <c r="P34" i="22"/>
  <c r="L35" i="22"/>
  <c r="M34" i="21"/>
  <c r="L35" i="21"/>
  <c r="P34" i="21"/>
  <c r="T34" i="21"/>
  <c r="N34" i="21"/>
  <c r="K38" i="21"/>
  <c r="R44" i="38" l="1"/>
  <c r="Q44" i="38" s="1"/>
  <c r="O44" i="38" s="1"/>
  <c r="R43" i="34"/>
  <c r="Q43" i="34" s="1"/>
  <c r="O43" i="34" s="1"/>
  <c r="R41" i="31"/>
  <c r="Q41" i="31" s="1"/>
  <c r="O41" i="31" s="1"/>
  <c r="R43" i="37"/>
  <c r="Q43" i="37" s="1"/>
  <c r="O43" i="37" s="1"/>
  <c r="P45" i="38"/>
  <c r="L46" i="38"/>
  <c r="N45" i="38"/>
  <c r="M45" i="38"/>
  <c r="S45" i="38"/>
  <c r="T45" i="38"/>
  <c r="U44" i="38"/>
  <c r="K47" i="38"/>
  <c r="R44" i="33"/>
  <c r="Q44" i="33" s="1"/>
  <c r="O44" i="33" s="1"/>
  <c r="S43" i="35"/>
  <c r="U43" i="35" s="1"/>
  <c r="S43" i="36"/>
  <c r="U43" i="36" s="1"/>
  <c r="U43" i="37"/>
  <c r="P44" i="37"/>
  <c r="L45" i="37"/>
  <c r="N44" i="37"/>
  <c r="M44" i="37"/>
  <c r="T44" i="37"/>
  <c r="S44" i="37"/>
  <c r="K47" i="37"/>
  <c r="S43" i="32"/>
  <c r="U43" i="32" s="1"/>
  <c r="S44" i="33"/>
  <c r="U44" i="33" s="1"/>
  <c r="S34" i="21"/>
  <c r="U34" i="21" s="1"/>
  <c r="S34" i="22"/>
  <c r="U34" i="22" s="1"/>
  <c r="S36" i="26"/>
  <c r="U36" i="26" s="1"/>
  <c r="S36" i="24"/>
  <c r="U36" i="24" s="1"/>
  <c r="P44" i="36"/>
  <c r="R44" i="36" s="1"/>
  <c r="Q44" i="36" s="1"/>
  <c r="O44" i="36" s="1"/>
  <c r="M44" i="36"/>
  <c r="T44" i="36"/>
  <c r="N44" i="36"/>
  <c r="L45" i="36"/>
  <c r="K47" i="36"/>
  <c r="T44" i="35"/>
  <c r="P44" i="35"/>
  <c r="R44" i="35" s="1"/>
  <c r="Q44" i="35" s="1"/>
  <c r="O44" i="35" s="1"/>
  <c r="L45" i="35"/>
  <c r="N44" i="35"/>
  <c r="M44" i="35"/>
  <c r="K48" i="35"/>
  <c r="U43" i="34"/>
  <c r="L45" i="34"/>
  <c r="M44" i="34"/>
  <c r="P44" i="34"/>
  <c r="N44" i="34"/>
  <c r="S44" i="34"/>
  <c r="T44" i="34"/>
  <c r="K46" i="34"/>
  <c r="T45" i="33"/>
  <c r="P45" i="33"/>
  <c r="L46" i="33"/>
  <c r="N45" i="33"/>
  <c r="M45" i="33"/>
  <c r="K46" i="33"/>
  <c r="T44" i="32"/>
  <c r="P44" i="32"/>
  <c r="R44" i="32" s="1"/>
  <c r="Q44" i="32" s="1"/>
  <c r="O44" i="32" s="1"/>
  <c r="L45" i="32"/>
  <c r="N44" i="32"/>
  <c r="M44" i="32"/>
  <c r="K46" i="32"/>
  <c r="R36" i="26"/>
  <c r="Q36" i="26" s="1"/>
  <c r="O36" i="26" s="1"/>
  <c r="R36" i="25"/>
  <c r="Q36" i="25" s="1"/>
  <c r="O36" i="25" s="1"/>
  <c r="S42" i="31"/>
  <c r="U42" i="31" s="1"/>
  <c r="T43" i="31"/>
  <c r="P43" i="31"/>
  <c r="M43" i="31"/>
  <c r="N43" i="31"/>
  <c r="L44" i="31"/>
  <c r="K45" i="31"/>
  <c r="S36" i="28"/>
  <c r="U36" i="28" s="1"/>
  <c r="N37" i="28"/>
  <c r="L38" i="28"/>
  <c r="T37" i="28"/>
  <c r="M37" i="28"/>
  <c r="P37" i="28"/>
  <c r="R37" i="28" s="1"/>
  <c r="Q37" i="28" s="1"/>
  <c r="O37" i="28" s="1"/>
  <c r="K41" i="28"/>
  <c r="R36" i="24"/>
  <c r="Q36" i="24" s="1"/>
  <c r="O36" i="24" s="1"/>
  <c r="S36" i="25"/>
  <c r="U36" i="25" s="1"/>
  <c r="K40" i="26"/>
  <c r="N37" i="26"/>
  <c r="M37" i="26"/>
  <c r="T37" i="26"/>
  <c r="L38" i="26"/>
  <c r="P37" i="26"/>
  <c r="K40" i="25"/>
  <c r="N37" i="25"/>
  <c r="M37" i="25"/>
  <c r="T37" i="25"/>
  <c r="L38" i="25"/>
  <c r="P37" i="25"/>
  <c r="K41" i="24"/>
  <c r="N37" i="24"/>
  <c r="M37" i="24"/>
  <c r="S37" i="24" s="1"/>
  <c r="P37" i="24"/>
  <c r="T37" i="24"/>
  <c r="L38" i="24"/>
  <c r="R34" i="22"/>
  <c r="Q34" i="22" s="1"/>
  <c r="O34" i="22" s="1"/>
  <c r="R34" i="21"/>
  <c r="Q34" i="21" s="1"/>
  <c r="O34" i="21" s="1"/>
  <c r="R34" i="23"/>
  <c r="Q34" i="23" s="1"/>
  <c r="O34" i="23" s="1"/>
  <c r="S34" i="23"/>
  <c r="U34" i="23" s="1"/>
  <c r="T35" i="23"/>
  <c r="P35" i="23"/>
  <c r="N35" i="23"/>
  <c r="L36" i="23"/>
  <c r="M35" i="23"/>
  <c r="K37" i="23"/>
  <c r="L36" i="22"/>
  <c r="N35" i="22"/>
  <c r="P35" i="22"/>
  <c r="M35" i="22"/>
  <c r="S35" i="22" s="1"/>
  <c r="T35" i="22"/>
  <c r="K37" i="22"/>
  <c r="N35" i="21"/>
  <c r="L36" i="21"/>
  <c r="P35" i="21"/>
  <c r="T35" i="21"/>
  <c r="M35" i="21"/>
  <c r="S35" i="21" s="1"/>
  <c r="K39" i="21"/>
  <c r="R45" i="38" l="1"/>
  <c r="Q45" i="38" s="1"/>
  <c r="O45" i="38" s="1"/>
  <c r="R44" i="34"/>
  <c r="Q44" i="34" s="1"/>
  <c r="O44" i="34" s="1"/>
  <c r="R42" i="31"/>
  <c r="Q42" i="31" s="1"/>
  <c r="O42" i="31" s="1"/>
  <c r="R44" i="37"/>
  <c r="Q44" i="37" s="1"/>
  <c r="O44" i="37" s="1"/>
  <c r="U45" i="38"/>
  <c r="L47" i="38"/>
  <c r="N46" i="38"/>
  <c r="M46" i="38"/>
  <c r="T46" i="38"/>
  <c r="S46" i="38"/>
  <c r="P46" i="38"/>
  <c r="K48" i="38"/>
  <c r="R45" i="33"/>
  <c r="Q45" i="33" s="1"/>
  <c r="O45" i="33" s="1"/>
  <c r="S44" i="36"/>
  <c r="U44" i="36" s="1"/>
  <c r="U44" i="37"/>
  <c r="N45" i="37"/>
  <c r="M45" i="37"/>
  <c r="T45" i="37"/>
  <c r="S45" i="37"/>
  <c r="P45" i="37"/>
  <c r="L46" i="37"/>
  <c r="K48" i="37"/>
  <c r="S44" i="35"/>
  <c r="U44" i="35" s="1"/>
  <c r="S37" i="26"/>
  <c r="U37" i="26" s="1"/>
  <c r="S45" i="33"/>
  <c r="U45" i="33" s="1"/>
  <c r="S44" i="32"/>
  <c r="U44" i="32" s="1"/>
  <c r="M45" i="36"/>
  <c r="P45" i="36"/>
  <c r="R45" i="36" s="1"/>
  <c r="Q45" i="36" s="1"/>
  <c r="O45" i="36" s="1"/>
  <c r="T45" i="36"/>
  <c r="N45" i="36"/>
  <c r="L46" i="36"/>
  <c r="K48" i="36"/>
  <c r="P45" i="35"/>
  <c r="R45" i="35" s="1"/>
  <c r="Q45" i="35" s="1"/>
  <c r="O45" i="35" s="1"/>
  <c r="L46" i="35"/>
  <c r="N45" i="35"/>
  <c r="M45" i="35"/>
  <c r="T45" i="35"/>
  <c r="K49" i="35"/>
  <c r="U44" i="34"/>
  <c r="K47" i="34"/>
  <c r="T45" i="34"/>
  <c r="L46" i="34"/>
  <c r="P45" i="34"/>
  <c r="N45" i="34"/>
  <c r="M45" i="34"/>
  <c r="S45" i="34"/>
  <c r="K47" i="33"/>
  <c r="L47" i="33"/>
  <c r="P46" i="33"/>
  <c r="M46" i="33"/>
  <c r="S46" i="33" s="1"/>
  <c r="T46" i="33"/>
  <c r="N46" i="33"/>
  <c r="P45" i="32"/>
  <c r="R45" i="32" s="1"/>
  <c r="Q45" i="32" s="1"/>
  <c r="O45" i="32" s="1"/>
  <c r="L46" i="32"/>
  <c r="N45" i="32"/>
  <c r="M45" i="32"/>
  <c r="T45" i="32"/>
  <c r="K47" i="32"/>
  <c r="R37" i="26"/>
  <c r="Q37" i="26" s="1"/>
  <c r="O37" i="26" s="1"/>
  <c r="R37" i="25"/>
  <c r="Q37" i="25" s="1"/>
  <c r="O37" i="25" s="1"/>
  <c r="R37" i="24"/>
  <c r="Q37" i="24" s="1"/>
  <c r="O37" i="24" s="1"/>
  <c r="S43" i="31"/>
  <c r="U43" i="31" s="1"/>
  <c r="K46" i="31"/>
  <c r="M44" i="31"/>
  <c r="N44" i="31"/>
  <c r="L45" i="31"/>
  <c r="P44" i="31"/>
  <c r="T44" i="31"/>
  <c r="S37" i="28"/>
  <c r="U37" i="28" s="1"/>
  <c r="L39" i="28"/>
  <c r="T38" i="28"/>
  <c r="P38" i="28"/>
  <c r="R38" i="28" s="1"/>
  <c r="Q38" i="28" s="1"/>
  <c r="O38" i="28" s="1"/>
  <c r="M38" i="28"/>
  <c r="N38" i="28"/>
  <c r="K42" i="28"/>
  <c r="S37" i="25"/>
  <c r="U37" i="25" s="1"/>
  <c r="K41" i="26"/>
  <c r="L39" i="26"/>
  <c r="M38" i="26"/>
  <c r="T38" i="26"/>
  <c r="N38" i="26"/>
  <c r="P38" i="26"/>
  <c r="K41" i="25"/>
  <c r="L39" i="25"/>
  <c r="M38" i="25"/>
  <c r="T38" i="25"/>
  <c r="N38" i="25"/>
  <c r="P38" i="25"/>
  <c r="U37" i="24"/>
  <c r="K42" i="24"/>
  <c r="L39" i="24"/>
  <c r="N38" i="24"/>
  <c r="M38" i="24"/>
  <c r="P38" i="24"/>
  <c r="T38" i="24"/>
  <c r="R35" i="22"/>
  <c r="Q35" i="22" s="1"/>
  <c r="O35" i="22" s="1"/>
  <c r="R35" i="21"/>
  <c r="Q35" i="21" s="1"/>
  <c r="O35" i="21" s="1"/>
  <c r="U35" i="22"/>
  <c r="R35" i="23"/>
  <c r="Q35" i="23" s="1"/>
  <c r="O35" i="23" s="1"/>
  <c r="S35" i="23"/>
  <c r="U35" i="23" s="1"/>
  <c r="K38" i="23"/>
  <c r="M36" i="23"/>
  <c r="N36" i="23"/>
  <c r="L37" i="23"/>
  <c r="P36" i="23"/>
  <c r="T36" i="23"/>
  <c r="U35" i="21"/>
  <c r="K38" i="22"/>
  <c r="T36" i="22"/>
  <c r="P36" i="22"/>
  <c r="L37" i="22"/>
  <c r="N36" i="22"/>
  <c r="M36" i="22"/>
  <c r="S36" i="22" s="1"/>
  <c r="K40" i="21"/>
  <c r="L37" i="21"/>
  <c r="P36" i="21"/>
  <c r="T36" i="21"/>
  <c r="N36" i="21"/>
  <c r="M36" i="21"/>
  <c r="R46" i="38" l="1"/>
  <c r="Q46" i="38" s="1"/>
  <c r="O46" i="38" s="1"/>
  <c r="R45" i="34"/>
  <c r="Q45" i="34" s="1"/>
  <c r="O45" i="34" s="1"/>
  <c r="R45" i="37"/>
  <c r="Q45" i="37" s="1"/>
  <c r="O45" i="37" s="1"/>
  <c r="R43" i="31"/>
  <c r="Q43" i="31" s="1"/>
  <c r="O43" i="31" s="1"/>
  <c r="K49" i="38"/>
  <c r="U46" i="38"/>
  <c r="T47" i="38"/>
  <c r="S47" i="38"/>
  <c r="P47" i="38"/>
  <c r="R47" i="38" s="1"/>
  <c r="Q47" i="38" s="1"/>
  <c r="O47" i="38" s="1"/>
  <c r="L48" i="38"/>
  <c r="M47" i="38"/>
  <c r="N47" i="38"/>
  <c r="R46" i="33"/>
  <c r="Q46" i="33" s="1"/>
  <c r="O46" i="33" s="1"/>
  <c r="S46" i="37"/>
  <c r="P46" i="37"/>
  <c r="L47" i="37"/>
  <c r="N46" i="37"/>
  <c r="M46" i="37"/>
  <c r="T46" i="37"/>
  <c r="U45" i="37"/>
  <c r="S45" i="36"/>
  <c r="U45" i="36" s="1"/>
  <c r="K49" i="37"/>
  <c r="S45" i="35"/>
  <c r="U45" i="35" s="1"/>
  <c r="S36" i="21"/>
  <c r="U36" i="21" s="1"/>
  <c r="S38" i="26"/>
  <c r="U38" i="26" s="1"/>
  <c r="S38" i="24"/>
  <c r="U38" i="24" s="1"/>
  <c r="S45" i="32"/>
  <c r="U45" i="32" s="1"/>
  <c r="L47" i="36"/>
  <c r="N46" i="36"/>
  <c r="T46" i="36"/>
  <c r="P46" i="36"/>
  <c r="R46" i="36" s="1"/>
  <c r="Q46" i="36" s="1"/>
  <c r="O46" i="36" s="1"/>
  <c r="M46" i="36"/>
  <c r="K49" i="36"/>
  <c r="N46" i="35"/>
  <c r="M46" i="35"/>
  <c r="T46" i="35"/>
  <c r="P46" i="35"/>
  <c r="R46" i="35" s="1"/>
  <c r="Q46" i="35" s="1"/>
  <c r="O46" i="35" s="1"/>
  <c r="L47" i="35"/>
  <c r="K50" i="35"/>
  <c r="L47" i="34"/>
  <c r="T46" i="34"/>
  <c r="S46" i="34"/>
  <c r="P46" i="34"/>
  <c r="N46" i="34"/>
  <c r="M46" i="34"/>
  <c r="U45" i="34"/>
  <c r="K48" i="34"/>
  <c r="U46" i="33"/>
  <c r="L48" i="33"/>
  <c r="T47" i="33"/>
  <c r="P47" i="33"/>
  <c r="M47" i="33"/>
  <c r="N47" i="33"/>
  <c r="K48" i="33"/>
  <c r="K48" i="32"/>
  <c r="N46" i="32"/>
  <c r="M46" i="32"/>
  <c r="S46" i="32" s="1"/>
  <c r="T46" i="32"/>
  <c r="P46" i="32"/>
  <c r="R46" i="32" s="1"/>
  <c r="Q46" i="32" s="1"/>
  <c r="O46" i="32" s="1"/>
  <c r="L47" i="32"/>
  <c r="R38" i="26"/>
  <c r="Q38" i="26" s="1"/>
  <c r="O38" i="26" s="1"/>
  <c r="R38" i="25"/>
  <c r="Q38" i="25" s="1"/>
  <c r="O38" i="25" s="1"/>
  <c r="R38" i="24"/>
  <c r="Q38" i="24" s="1"/>
  <c r="O38" i="24" s="1"/>
  <c r="S44" i="31"/>
  <c r="U44" i="31" s="1"/>
  <c r="N45" i="31"/>
  <c r="L46" i="31"/>
  <c r="T45" i="31"/>
  <c r="P45" i="31"/>
  <c r="M45" i="31"/>
  <c r="K47" i="31"/>
  <c r="S38" i="28"/>
  <c r="U38" i="28" s="1"/>
  <c r="T39" i="28"/>
  <c r="P39" i="28"/>
  <c r="R39" i="28" s="1"/>
  <c r="Q39" i="28" s="1"/>
  <c r="O39" i="28" s="1"/>
  <c r="M39" i="28"/>
  <c r="N39" i="28"/>
  <c r="L40" i="28"/>
  <c r="K43" i="28"/>
  <c r="S38" i="25"/>
  <c r="U38" i="25" s="1"/>
  <c r="K42" i="26"/>
  <c r="T39" i="26"/>
  <c r="P39" i="26"/>
  <c r="L40" i="26"/>
  <c r="M39" i="26"/>
  <c r="N39" i="26"/>
  <c r="S39" i="26" s="1"/>
  <c r="K42" i="25"/>
  <c r="T39" i="25"/>
  <c r="P39" i="25"/>
  <c r="L40" i="25"/>
  <c r="M39" i="25"/>
  <c r="N39" i="25"/>
  <c r="K43" i="24"/>
  <c r="T39" i="24"/>
  <c r="P39" i="24"/>
  <c r="L40" i="24"/>
  <c r="N39" i="24"/>
  <c r="M39" i="24"/>
  <c r="R36" i="22"/>
  <c r="Q36" i="22" s="1"/>
  <c r="O36" i="22" s="1"/>
  <c r="R36" i="21"/>
  <c r="Q36" i="21" s="1"/>
  <c r="O36" i="21" s="1"/>
  <c r="R36" i="23"/>
  <c r="Q36" i="23" s="1"/>
  <c r="O36" i="23" s="1"/>
  <c r="S36" i="23"/>
  <c r="U36" i="23" s="1"/>
  <c r="U36" i="22"/>
  <c r="N37" i="23"/>
  <c r="M37" i="23"/>
  <c r="L38" i="23"/>
  <c r="P37" i="23"/>
  <c r="T37" i="23"/>
  <c r="K39" i="23"/>
  <c r="K39" i="22"/>
  <c r="M37" i="22"/>
  <c r="T37" i="22"/>
  <c r="P37" i="22"/>
  <c r="L38" i="22"/>
  <c r="N37" i="22"/>
  <c r="T37" i="21"/>
  <c r="P37" i="21"/>
  <c r="N37" i="21"/>
  <c r="L38" i="21"/>
  <c r="M37" i="21"/>
  <c r="K41" i="21"/>
  <c r="R46" i="34" l="1"/>
  <c r="Q46" i="34" s="1"/>
  <c r="O46" i="34" s="1"/>
  <c r="R46" i="37"/>
  <c r="Q46" i="37" s="1"/>
  <c r="O46" i="37" s="1"/>
  <c r="R44" i="31"/>
  <c r="Q44" i="31" s="1"/>
  <c r="O44" i="31" s="1"/>
  <c r="P48" i="38"/>
  <c r="R48" i="38" s="1"/>
  <c r="Q48" i="38" s="1"/>
  <c r="O48" i="38" s="1"/>
  <c r="L49" i="38"/>
  <c r="N48" i="38"/>
  <c r="M48" i="38"/>
  <c r="T48" i="38"/>
  <c r="S48" i="38"/>
  <c r="U47" i="38"/>
  <c r="K50" i="38"/>
  <c r="R47" i="33"/>
  <c r="Q47" i="33" s="1"/>
  <c r="O47" i="33" s="1"/>
  <c r="U46" i="37"/>
  <c r="K50" i="37"/>
  <c r="P47" i="37"/>
  <c r="L48" i="37"/>
  <c r="N47" i="37"/>
  <c r="M47" i="37"/>
  <c r="T47" i="37"/>
  <c r="S47" i="37"/>
  <c r="S46" i="35"/>
  <c r="U46" i="35" s="1"/>
  <c r="S46" i="36"/>
  <c r="U46" i="36" s="1"/>
  <c r="S37" i="22"/>
  <c r="U37" i="22" s="1"/>
  <c r="S47" i="33"/>
  <c r="U47" i="33" s="1"/>
  <c r="S39" i="24"/>
  <c r="U39" i="24" s="1"/>
  <c r="S37" i="21"/>
  <c r="U37" i="21" s="1"/>
  <c r="K50" i="36"/>
  <c r="L48" i="36"/>
  <c r="T47" i="36"/>
  <c r="M47" i="36"/>
  <c r="P47" i="36"/>
  <c r="R47" i="36" s="1"/>
  <c r="Q47" i="36" s="1"/>
  <c r="O47" i="36" s="1"/>
  <c r="N47" i="36"/>
  <c r="P47" i="35"/>
  <c r="R47" i="35" s="1"/>
  <c r="Q47" i="35" s="1"/>
  <c r="O47" i="35" s="1"/>
  <c r="L48" i="35"/>
  <c r="N47" i="35"/>
  <c r="M47" i="35"/>
  <c r="T47" i="35"/>
  <c r="K51" i="35"/>
  <c r="K49" i="34"/>
  <c r="U46" i="34"/>
  <c r="N47" i="34"/>
  <c r="T47" i="34"/>
  <c r="S47" i="34"/>
  <c r="P47" i="34"/>
  <c r="M47" i="34"/>
  <c r="L48" i="34"/>
  <c r="T48" i="33"/>
  <c r="M48" i="33"/>
  <c r="L49" i="33"/>
  <c r="N48" i="33"/>
  <c r="S48" i="33" s="1"/>
  <c r="P48" i="33"/>
  <c r="K49" i="33"/>
  <c r="U46" i="32"/>
  <c r="K49" i="32"/>
  <c r="P47" i="32"/>
  <c r="R47" i="32" s="1"/>
  <c r="Q47" i="32" s="1"/>
  <c r="O47" i="32" s="1"/>
  <c r="L48" i="32"/>
  <c r="N47" i="32"/>
  <c r="M47" i="32"/>
  <c r="T47" i="32"/>
  <c r="R39" i="26"/>
  <c r="Q39" i="26" s="1"/>
  <c r="O39" i="26" s="1"/>
  <c r="R39" i="25"/>
  <c r="Q39" i="25" s="1"/>
  <c r="O39" i="25" s="1"/>
  <c r="S45" i="31"/>
  <c r="U45" i="31" s="1"/>
  <c r="R39" i="24"/>
  <c r="Q39" i="24" s="1"/>
  <c r="O39" i="24" s="1"/>
  <c r="K48" i="31"/>
  <c r="L47" i="31"/>
  <c r="T46" i="31"/>
  <c r="P46" i="31"/>
  <c r="M46" i="31"/>
  <c r="N46" i="31"/>
  <c r="S39" i="28"/>
  <c r="U39" i="28" s="1"/>
  <c r="K44" i="28"/>
  <c r="M40" i="28"/>
  <c r="N40" i="28"/>
  <c r="S40" i="28" s="1"/>
  <c r="L41" i="28"/>
  <c r="T40" i="28"/>
  <c r="P40" i="28"/>
  <c r="R40" i="28" s="1"/>
  <c r="Q40" i="28" s="1"/>
  <c r="O40" i="28" s="1"/>
  <c r="S39" i="25"/>
  <c r="U39" i="25" s="1"/>
  <c r="M40" i="26"/>
  <c r="L41" i="26"/>
  <c r="N40" i="26"/>
  <c r="T40" i="26"/>
  <c r="P40" i="26"/>
  <c r="K43" i="26"/>
  <c r="U39" i="26"/>
  <c r="M40" i="25"/>
  <c r="L41" i="25"/>
  <c r="N40" i="25"/>
  <c r="T40" i="25"/>
  <c r="P40" i="25"/>
  <c r="K43" i="25"/>
  <c r="M40" i="24"/>
  <c r="N40" i="24"/>
  <c r="T40" i="24"/>
  <c r="P40" i="24"/>
  <c r="L41" i="24"/>
  <c r="K44" i="24"/>
  <c r="R37" i="22"/>
  <c r="Q37" i="22" s="1"/>
  <c r="O37" i="22" s="1"/>
  <c r="R37" i="21"/>
  <c r="Q37" i="21" s="1"/>
  <c r="O37" i="21" s="1"/>
  <c r="R37" i="23"/>
  <c r="Q37" i="23" s="1"/>
  <c r="O37" i="23" s="1"/>
  <c r="S37" i="23"/>
  <c r="U37" i="23" s="1"/>
  <c r="L39" i="23"/>
  <c r="M38" i="23"/>
  <c r="P38" i="23"/>
  <c r="T38" i="23"/>
  <c r="N38" i="23"/>
  <c r="K40" i="23"/>
  <c r="N38" i="22"/>
  <c r="M38" i="22"/>
  <c r="T38" i="22"/>
  <c r="P38" i="22"/>
  <c r="L39" i="22"/>
  <c r="K40" i="22"/>
  <c r="K42" i="21"/>
  <c r="L39" i="21"/>
  <c r="M38" i="21"/>
  <c r="P38" i="21"/>
  <c r="T38" i="21"/>
  <c r="N38" i="21"/>
  <c r="R47" i="34" l="1"/>
  <c r="Q47" i="34" s="1"/>
  <c r="O47" i="34" s="1"/>
  <c r="R47" i="37"/>
  <c r="Q47" i="37" s="1"/>
  <c r="O47" i="37" s="1"/>
  <c r="R45" i="31"/>
  <c r="Q45" i="31" s="1"/>
  <c r="O45" i="31" s="1"/>
  <c r="U48" i="38"/>
  <c r="K51" i="38"/>
  <c r="N49" i="38"/>
  <c r="M49" i="38"/>
  <c r="T49" i="38"/>
  <c r="S49" i="38"/>
  <c r="L50" i="38"/>
  <c r="P49" i="38"/>
  <c r="R49" i="38" s="1"/>
  <c r="Q49" i="38" s="1"/>
  <c r="O49" i="38" s="1"/>
  <c r="R48" i="33"/>
  <c r="Q48" i="33" s="1"/>
  <c r="O48" i="33" s="1"/>
  <c r="U47" i="37"/>
  <c r="M48" i="37"/>
  <c r="T48" i="37"/>
  <c r="S48" i="37"/>
  <c r="P48" i="37"/>
  <c r="L49" i="37"/>
  <c r="N48" i="37"/>
  <c r="K51" i="37"/>
  <c r="S47" i="35"/>
  <c r="U47" i="35" s="1"/>
  <c r="S47" i="36"/>
  <c r="U47" i="36" s="1"/>
  <c r="R40" i="26"/>
  <c r="Q40" i="26" s="1"/>
  <c r="O40" i="26" s="1"/>
  <c r="S47" i="32"/>
  <c r="U47" i="32" s="1"/>
  <c r="S40" i="24"/>
  <c r="S38" i="22"/>
  <c r="U38" i="22" s="1"/>
  <c r="S38" i="21"/>
  <c r="U38" i="21" s="1"/>
  <c r="S40" i="26"/>
  <c r="U40" i="26" s="1"/>
  <c r="T48" i="36"/>
  <c r="P48" i="36"/>
  <c r="R48" i="36" s="1"/>
  <c r="Q48" i="36" s="1"/>
  <c r="O48" i="36" s="1"/>
  <c r="L49" i="36"/>
  <c r="M48" i="36"/>
  <c r="N48" i="36"/>
  <c r="K51" i="36"/>
  <c r="P48" i="35"/>
  <c r="R48" i="35" s="1"/>
  <c r="Q48" i="35" s="1"/>
  <c r="O48" i="35" s="1"/>
  <c r="L49" i="35"/>
  <c r="N48" i="35"/>
  <c r="M48" i="35"/>
  <c r="T48" i="35"/>
  <c r="K52" i="35"/>
  <c r="U47" i="34"/>
  <c r="T48" i="34"/>
  <c r="S48" i="34"/>
  <c r="N48" i="34"/>
  <c r="L49" i="34"/>
  <c r="M48" i="34"/>
  <c r="P48" i="34"/>
  <c r="K50" i="34"/>
  <c r="K50" i="33"/>
  <c r="P49" i="33"/>
  <c r="N49" i="33"/>
  <c r="T49" i="33"/>
  <c r="M49" i="33"/>
  <c r="L50" i="33"/>
  <c r="U48" i="33"/>
  <c r="K50" i="32"/>
  <c r="P48" i="32"/>
  <c r="R48" i="32" s="1"/>
  <c r="Q48" i="32" s="1"/>
  <c r="O48" i="32" s="1"/>
  <c r="L49" i="32"/>
  <c r="N48" i="32"/>
  <c r="M48" i="32"/>
  <c r="T48" i="32"/>
  <c r="R40" i="25"/>
  <c r="Q40" i="25" s="1"/>
  <c r="O40" i="25" s="1"/>
  <c r="R40" i="24"/>
  <c r="Q40" i="24" s="1"/>
  <c r="O40" i="24" s="1"/>
  <c r="S46" i="31"/>
  <c r="U46" i="31" s="1"/>
  <c r="K49" i="31"/>
  <c r="T47" i="31"/>
  <c r="P47" i="31"/>
  <c r="M47" i="31"/>
  <c r="N47" i="31"/>
  <c r="L48" i="31"/>
  <c r="K45" i="28"/>
  <c r="N41" i="28"/>
  <c r="L42" i="28"/>
  <c r="P41" i="28"/>
  <c r="R41" i="28" s="1"/>
  <c r="Q41" i="28" s="1"/>
  <c r="O41" i="28" s="1"/>
  <c r="M41" i="28"/>
  <c r="T41" i="28"/>
  <c r="U40" i="28"/>
  <c r="K44" i="26"/>
  <c r="N41" i="26"/>
  <c r="L42" i="26"/>
  <c r="M41" i="26"/>
  <c r="S41" i="26" s="1"/>
  <c r="T41" i="26"/>
  <c r="P41" i="26"/>
  <c r="S40" i="25"/>
  <c r="U40" i="25" s="1"/>
  <c r="K44" i="25"/>
  <c r="N41" i="25"/>
  <c r="L42" i="25"/>
  <c r="M41" i="25"/>
  <c r="T41" i="25"/>
  <c r="P41" i="25"/>
  <c r="K45" i="24"/>
  <c r="N41" i="24"/>
  <c r="L42" i="24"/>
  <c r="M41" i="24"/>
  <c r="P41" i="24"/>
  <c r="T41" i="24"/>
  <c r="U40" i="24"/>
  <c r="R38" i="22"/>
  <c r="Q38" i="22" s="1"/>
  <c r="O38" i="22" s="1"/>
  <c r="R38" i="21"/>
  <c r="Q38" i="21" s="1"/>
  <c r="O38" i="21" s="1"/>
  <c r="R38" i="23"/>
  <c r="Q38" i="23" s="1"/>
  <c r="O38" i="23" s="1"/>
  <c r="S38" i="23"/>
  <c r="U38" i="23" s="1"/>
  <c r="K41" i="23"/>
  <c r="T39" i="23"/>
  <c r="P39" i="23"/>
  <c r="L40" i="23"/>
  <c r="M39" i="23"/>
  <c r="N39" i="23"/>
  <c r="K41" i="22"/>
  <c r="L40" i="22"/>
  <c r="N39" i="22"/>
  <c r="M39" i="22"/>
  <c r="T39" i="22"/>
  <c r="P39" i="22"/>
  <c r="T39" i="21"/>
  <c r="P39" i="21"/>
  <c r="M39" i="21"/>
  <c r="L40" i="21"/>
  <c r="N39" i="21"/>
  <c r="K43" i="21"/>
  <c r="R48" i="34" l="1"/>
  <c r="Q48" i="34" s="1"/>
  <c r="O48" i="34" s="1"/>
  <c r="R48" i="37"/>
  <c r="Q48" i="37" s="1"/>
  <c r="O48" i="37" s="1"/>
  <c r="R46" i="31"/>
  <c r="Q46" i="31" s="1"/>
  <c r="O46" i="31" s="1"/>
  <c r="S50" i="38"/>
  <c r="P50" i="38"/>
  <c r="R50" i="38" s="1"/>
  <c r="Q50" i="38" s="1"/>
  <c r="O50" i="38" s="1"/>
  <c r="L51" i="38"/>
  <c r="N50" i="38"/>
  <c r="T50" i="38"/>
  <c r="M50" i="38"/>
  <c r="U49" i="38"/>
  <c r="K52" i="38"/>
  <c r="R49" i="33"/>
  <c r="Q49" i="33" s="1"/>
  <c r="O49" i="33" s="1"/>
  <c r="R41" i="26"/>
  <c r="Q41" i="26" s="1"/>
  <c r="O41" i="26" s="1"/>
  <c r="S48" i="36"/>
  <c r="U48" i="36" s="1"/>
  <c r="S48" i="35"/>
  <c r="U48" i="35" s="1"/>
  <c r="P49" i="37"/>
  <c r="L50" i="37"/>
  <c r="N49" i="37"/>
  <c r="M49" i="37"/>
  <c r="T49" i="37"/>
  <c r="S49" i="37"/>
  <c r="U48" i="37"/>
  <c r="K52" i="37"/>
  <c r="S41" i="24"/>
  <c r="U41" i="24" s="1"/>
  <c r="S49" i="33"/>
  <c r="U49" i="33" s="1"/>
  <c r="S48" i="32"/>
  <c r="U48" i="32" s="1"/>
  <c r="S41" i="28"/>
  <c r="U41" i="28" s="1"/>
  <c r="S39" i="22"/>
  <c r="U39" i="22" s="1"/>
  <c r="S39" i="21"/>
  <c r="U39" i="21" s="1"/>
  <c r="N49" i="36"/>
  <c r="M49" i="36"/>
  <c r="L50" i="36"/>
  <c r="T49" i="36"/>
  <c r="P49" i="36"/>
  <c r="R49" i="36" s="1"/>
  <c r="Q49" i="36" s="1"/>
  <c r="O49" i="36" s="1"/>
  <c r="K52" i="36"/>
  <c r="M49" i="35"/>
  <c r="T49" i="35"/>
  <c r="P49" i="35"/>
  <c r="R49" i="35" s="1"/>
  <c r="Q49" i="35" s="1"/>
  <c r="O49" i="35" s="1"/>
  <c r="L50" i="35"/>
  <c r="N49" i="35"/>
  <c r="K53" i="35"/>
  <c r="K51" i="34"/>
  <c r="P49" i="34"/>
  <c r="N49" i="34"/>
  <c r="S49" i="34"/>
  <c r="M49" i="34"/>
  <c r="L50" i="34"/>
  <c r="T49" i="34"/>
  <c r="U48" i="34"/>
  <c r="N50" i="33"/>
  <c r="M50" i="33"/>
  <c r="L51" i="33"/>
  <c r="P50" i="33"/>
  <c r="T50" i="33"/>
  <c r="K51" i="33"/>
  <c r="M49" i="32"/>
  <c r="T49" i="32"/>
  <c r="P49" i="32"/>
  <c r="R49" i="32" s="1"/>
  <c r="Q49" i="32" s="1"/>
  <c r="O49" i="32" s="1"/>
  <c r="L50" i="32"/>
  <c r="N49" i="32"/>
  <c r="K51" i="32"/>
  <c r="R41" i="25"/>
  <c r="Q41" i="25" s="1"/>
  <c r="O41" i="25" s="1"/>
  <c r="R41" i="24"/>
  <c r="Q41" i="24" s="1"/>
  <c r="O41" i="24" s="1"/>
  <c r="S47" i="31"/>
  <c r="U47" i="31" s="1"/>
  <c r="M48" i="31"/>
  <c r="N48" i="31"/>
  <c r="T48" i="31"/>
  <c r="L49" i="31"/>
  <c r="P48" i="31"/>
  <c r="K50" i="31"/>
  <c r="K46" i="28"/>
  <c r="L43" i="28"/>
  <c r="T42" i="28"/>
  <c r="P42" i="28"/>
  <c r="R42" i="28" s="1"/>
  <c r="Q42" i="28" s="1"/>
  <c r="O42" i="28" s="1"/>
  <c r="M42" i="28"/>
  <c r="N42" i="28"/>
  <c r="S41" i="25"/>
  <c r="U41" i="25" s="1"/>
  <c r="K45" i="26"/>
  <c r="L43" i="26"/>
  <c r="M42" i="26"/>
  <c r="T42" i="26"/>
  <c r="N42" i="26"/>
  <c r="P42" i="26"/>
  <c r="U41" i="26"/>
  <c r="K45" i="25"/>
  <c r="L43" i="25"/>
  <c r="M42" i="25"/>
  <c r="T42" i="25"/>
  <c r="N42" i="25"/>
  <c r="P42" i="25"/>
  <c r="K46" i="24"/>
  <c r="L43" i="24"/>
  <c r="T42" i="24"/>
  <c r="P42" i="24"/>
  <c r="N42" i="24"/>
  <c r="M42" i="24"/>
  <c r="R39" i="22"/>
  <c r="Q39" i="22" s="1"/>
  <c r="O39" i="22" s="1"/>
  <c r="R39" i="23"/>
  <c r="Q39" i="23" s="1"/>
  <c r="O39" i="23" s="1"/>
  <c r="R39" i="21"/>
  <c r="Q39" i="21" s="1"/>
  <c r="O39" i="21" s="1"/>
  <c r="S39" i="23"/>
  <c r="U39" i="23" s="1"/>
  <c r="M40" i="23"/>
  <c r="L41" i="23"/>
  <c r="P40" i="23"/>
  <c r="T40" i="23"/>
  <c r="N40" i="23"/>
  <c r="K42" i="23"/>
  <c r="T40" i="22"/>
  <c r="P40" i="22"/>
  <c r="L41" i="22"/>
  <c r="N40" i="22"/>
  <c r="M40" i="22"/>
  <c r="K42" i="22"/>
  <c r="K44" i="21"/>
  <c r="M40" i="21"/>
  <c r="P40" i="21"/>
  <c r="L41" i="21"/>
  <c r="T40" i="21"/>
  <c r="N40" i="21"/>
  <c r="R49" i="34" l="1"/>
  <c r="Q49" i="34" s="1"/>
  <c r="O49" i="34" s="1"/>
  <c r="R49" i="37"/>
  <c r="Q49" i="37" s="1"/>
  <c r="O49" i="37" s="1"/>
  <c r="R47" i="31"/>
  <c r="Q47" i="31" s="1"/>
  <c r="O47" i="31" s="1"/>
  <c r="U50" i="38"/>
  <c r="P51" i="38"/>
  <c r="R51" i="38" s="1"/>
  <c r="Q51" i="38" s="1"/>
  <c r="O51" i="38" s="1"/>
  <c r="L52" i="38"/>
  <c r="N51" i="38"/>
  <c r="M51" i="38"/>
  <c r="T51" i="38"/>
  <c r="S51" i="38"/>
  <c r="K53" i="38"/>
  <c r="R50" i="33"/>
  <c r="Q50" i="33" s="1"/>
  <c r="O50" i="33" s="1"/>
  <c r="R42" i="26"/>
  <c r="Q42" i="26" s="1"/>
  <c r="O42" i="26" s="1"/>
  <c r="U49" i="37"/>
  <c r="K53" i="37"/>
  <c r="L51" i="37"/>
  <c r="N50" i="37"/>
  <c r="M50" i="37"/>
  <c r="T50" i="37"/>
  <c r="S50" i="37"/>
  <c r="P50" i="37"/>
  <c r="S49" i="35"/>
  <c r="U49" i="35" s="1"/>
  <c r="S49" i="36"/>
  <c r="U49" i="36" s="1"/>
  <c r="S42" i="28"/>
  <c r="U42" i="28" s="1"/>
  <c r="S50" i="33"/>
  <c r="U50" i="33" s="1"/>
  <c r="S49" i="32"/>
  <c r="U49" i="32" s="1"/>
  <c r="S42" i="26"/>
  <c r="U42" i="26" s="1"/>
  <c r="S40" i="21"/>
  <c r="U40" i="21" s="1"/>
  <c r="S42" i="24"/>
  <c r="U42" i="24" s="1"/>
  <c r="S40" i="22"/>
  <c r="U40" i="22" s="1"/>
  <c r="N50" i="36"/>
  <c r="M50" i="36"/>
  <c r="P50" i="36"/>
  <c r="R50" i="36" s="1"/>
  <c r="Q50" i="36" s="1"/>
  <c r="O50" i="36" s="1"/>
  <c r="L51" i="36"/>
  <c r="T50" i="36"/>
  <c r="K53" i="36"/>
  <c r="U49" i="34"/>
  <c r="K54" i="35"/>
  <c r="P50" i="35"/>
  <c r="R50" i="35" s="1"/>
  <c r="Q50" i="35" s="1"/>
  <c r="O50" i="35" s="1"/>
  <c r="L51" i="35"/>
  <c r="N50" i="35"/>
  <c r="M50" i="35"/>
  <c r="T50" i="35"/>
  <c r="N50" i="34"/>
  <c r="M50" i="34"/>
  <c r="S50" i="34"/>
  <c r="P50" i="34"/>
  <c r="L51" i="34"/>
  <c r="T50" i="34"/>
  <c r="K52" i="34"/>
  <c r="K52" i="33"/>
  <c r="P51" i="33"/>
  <c r="R51" i="33" s="1"/>
  <c r="Q51" i="33" s="1"/>
  <c r="O51" i="33" s="1"/>
  <c r="L52" i="33"/>
  <c r="N51" i="33"/>
  <c r="M51" i="33"/>
  <c r="T51" i="33"/>
  <c r="P50" i="32"/>
  <c r="R50" i="32" s="1"/>
  <c r="Q50" i="32" s="1"/>
  <c r="O50" i="32" s="1"/>
  <c r="L51" i="32"/>
  <c r="N50" i="32"/>
  <c r="M50" i="32"/>
  <c r="T50" i="32"/>
  <c r="K52" i="32"/>
  <c r="R42" i="24"/>
  <c r="Q42" i="24" s="1"/>
  <c r="O42" i="24" s="1"/>
  <c r="R42" i="25"/>
  <c r="Q42" i="25" s="1"/>
  <c r="O42" i="25" s="1"/>
  <c r="S48" i="31"/>
  <c r="U48" i="31" s="1"/>
  <c r="N49" i="31"/>
  <c r="L50" i="31"/>
  <c r="P49" i="31"/>
  <c r="T49" i="31"/>
  <c r="M49" i="31"/>
  <c r="K51" i="31"/>
  <c r="T43" i="28"/>
  <c r="P43" i="28"/>
  <c r="R43" i="28" s="1"/>
  <c r="Q43" i="28" s="1"/>
  <c r="O43" i="28" s="1"/>
  <c r="M43" i="28"/>
  <c r="N43" i="28"/>
  <c r="L44" i="28"/>
  <c r="K47" i="28"/>
  <c r="K46" i="26"/>
  <c r="T43" i="26"/>
  <c r="P43" i="26"/>
  <c r="L44" i="26"/>
  <c r="M43" i="26"/>
  <c r="N43" i="26"/>
  <c r="S42" i="25"/>
  <c r="U42" i="25" s="1"/>
  <c r="K46" i="25"/>
  <c r="T43" i="25"/>
  <c r="P43" i="25"/>
  <c r="L44" i="25"/>
  <c r="M43" i="25"/>
  <c r="N43" i="25"/>
  <c r="K47" i="24"/>
  <c r="T43" i="24"/>
  <c r="P43" i="24"/>
  <c r="M43" i="24"/>
  <c r="L44" i="24"/>
  <c r="N43" i="24"/>
  <c r="R40" i="22"/>
  <c r="Q40" i="22" s="1"/>
  <c r="O40" i="22" s="1"/>
  <c r="R40" i="23"/>
  <c r="Q40" i="23" s="1"/>
  <c r="O40" i="23" s="1"/>
  <c r="S40" i="23"/>
  <c r="U40" i="23" s="1"/>
  <c r="R40" i="21"/>
  <c r="Q40" i="21" s="1"/>
  <c r="O40" i="21" s="1"/>
  <c r="N41" i="23"/>
  <c r="L42" i="23"/>
  <c r="P41" i="23"/>
  <c r="T41" i="23"/>
  <c r="M41" i="23"/>
  <c r="K43" i="23"/>
  <c r="M41" i="22"/>
  <c r="T41" i="22"/>
  <c r="P41" i="22"/>
  <c r="L42" i="22"/>
  <c r="N41" i="22"/>
  <c r="K43" i="22"/>
  <c r="K45" i="21"/>
  <c r="N41" i="21"/>
  <c r="P41" i="21"/>
  <c r="L42" i="21"/>
  <c r="T41" i="21"/>
  <c r="M41" i="21"/>
  <c r="R50" i="34" l="1"/>
  <c r="Q50" i="34" s="1"/>
  <c r="O50" i="34" s="1"/>
  <c r="R50" i="37"/>
  <c r="Q50" i="37" s="1"/>
  <c r="O50" i="37" s="1"/>
  <c r="R48" i="31"/>
  <c r="Q48" i="31" s="1"/>
  <c r="O48" i="31" s="1"/>
  <c r="K54" i="38"/>
  <c r="U51" i="38"/>
  <c r="M52" i="38"/>
  <c r="T52" i="38"/>
  <c r="S52" i="38"/>
  <c r="P52" i="38"/>
  <c r="R52" i="38" s="1"/>
  <c r="Q52" i="38" s="1"/>
  <c r="O52" i="38" s="1"/>
  <c r="N52" i="38"/>
  <c r="L53" i="38"/>
  <c r="R43" i="26"/>
  <c r="Q43" i="26" s="1"/>
  <c r="O43" i="26" s="1"/>
  <c r="U50" i="37"/>
  <c r="S50" i="35"/>
  <c r="U50" i="35" s="1"/>
  <c r="T51" i="37"/>
  <c r="S51" i="37"/>
  <c r="P51" i="37"/>
  <c r="L52" i="37"/>
  <c r="N51" i="37"/>
  <c r="M51" i="37"/>
  <c r="K54" i="37"/>
  <c r="S50" i="36"/>
  <c r="U50" i="36" s="1"/>
  <c r="S43" i="26"/>
  <c r="U43" i="26" s="1"/>
  <c r="S41" i="21"/>
  <c r="U41" i="21" s="1"/>
  <c r="S50" i="32"/>
  <c r="U50" i="32" s="1"/>
  <c r="S43" i="24"/>
  <c r="U43" i="24" s="1"/>
  <c r="S43" i="28"/>
  <c r="U43" i="28" s="1"/>
  <c r="S41" i="22"/>
  <c r="U41" i="22" s="1"/>
  <c r="S51" i="33"/>
  <c r="U51" i="33" s="1"/>
  <c r="U50" i="34"/>
  <c r="K54" i="36"/>
  <c r="P51" i="36"/>
  <c r="R51" i="36" s="1"/>
  <c r="Q51" i="36" s="1"/>
  <c r="O51" i="36" s="1"/>
  <c r="L52" i="36"/>
  <c r="N51" i="36"/>
  <c r="M51" i="36"/>
  <c r="T51" i="36"/>
  <c r="L52" i="35"/>
  <c r="N51" i="35"/>
  <c r="M51" i="35"/>
  <c r="T51" i="35"/>
  <c r="P51" i="35"/>
  <c r="R51" i="35" s="1"/>
  <c r="Q51" i="35" s="1"/>
  <c r="O51" i="35" s="1"/>
  <c r="K55" i="35"/>
  <c r="S51" i="34"/>
  <c r="P51" i="34"/>
  <c r="M51" i="34"/>
  <c r="L52" i="34"/>
  <c r="T51" i="34"/>
  <c r="N51" i="34"/>
  <c r="K53" i="34"/>
  <c r="P52" i="33"/>
  <c r="R52" i="33" s="1"/>
  <c r="Q52" i="33" s="1"/>
  <c r="O52" i="33" s="1"/>
  <c r="L53" i="33"/>
  <c r="M52" i="33"/>
  <c r="T52" i="33"/>
  <c r="N52" i="33"/>
  <c r="K53" i="33"/>
  <c r="K53" i="32"/>
  <c r="L52" i="32"/>
  <c r="N51" i="32"/>
  <c r="M51" i="32"/>
  <c r="T51" i="32"/>
  <c r="P51" i="32"/>
  <c r="R51" i="32" s="1"/>
  <c r="Q51" i="32" s="1"/>
  <c r="O51" i="32" s="1"/>
  <c r="R43" i="24"/>
  <c r="Q43" i="24" s="1"/>
  <c r="O43" i="24" s="1"/>
  <c r="R43" i="25"/>
  <c r="Q43" i="25" s="1"/>
  <c r="O43" i="25" s="1"/>
  <c r="S49" i="31"/>
  <c r="U49" i="31" s="1"/>
  <c r="L51" i="31"/>
  <c r="T50" i="31"/>
  <c r="P50" i="31"/>
  <c r="M50" i="31"/>
  <c r="N50" i="31"/>
  <c r="K52" i="31"/>
  <c r="K48" i="28"/>
  <c r="M44" i="28"/>
  <c r="N44" i="28"/>
  <c r="L45" i="28"/>
  <c r="T44" i="28"/>
  <c r="P44" i="28"/>
  <c r="R44" i="28" s="1"/>
  <c r="Q44" i="28" s="1"/>
  <c r="O44" i="28" s="1"/>
  <c r="M44" i="26"/>
  <c r="P44" i="26"/>
  <c r="L45" i="26"/>
  <c r="T44" i="26"/>
  <c r="N44" i="26"/>
  <c r="K47" i="26"/>
  <c r="S43" i="25"/>
  <c r="U43" i="25" s="1"/>
  <c r="M44" i="25"/>
  <c r="P44" i="25"/>
  <c r="L45" i="25"/>
  <c r="T44" i="25"/>
  <c r="N44" i="25"/>
  <c r="K47" i="25"/>
  <c r="M44" i="24"/>
  <c r="N44" i="24"/>
  <c r="T44" i="24"/>
  <c r="P44" i="24"/>
  <c r="L45" i="24"/>
  <c r="K48" i="24"/>
  <c r="R41" i="22"/>
  <c r="Q41" i="22" s="1"/>
  <c r="O41" i="22" s="1"/>
  <c r="R41" i="23"/>
  <c r="Q41" i="23" s="1"/>
  <c r="O41" i="23" s="1"/>
  <c r="S41" i="23"/>
  <c r="U41" i="23" s="1"/>
  <c r="R41" i="21"/>
  <c r="Q41" i="21" s="1"/>
  <c r="O41" i="21" s="1"/>
  <c r="K44" i="23"/>
  <c r="L43" i="23"/>
  <c r="P42" i="23"/>
  <c r="T42" i="23"/>
  <c r="N42" i="23"/>
  <c r="M42" i="23"/>
  <c r="K44" i="22"/>
  <c r="N42" i="22"/>
  <c r="M42" i="22"/>
  <c r="S42" i="22" s="1"/>
  <c r="T42" i="22"/>
  <c r="P42" i="22"/>
  <c r="L43" i="22"/>
  <c r="L43" i="21"/>
  <c r="P42" i="21"/>
  <c r="N42" i="21"/>
  <c r="T42" i="21"/>
  <c r="M42" i="21"/>
  <c r="S42" i="21" s="1"/>
  <c r="K46" i="21"/>
  <c r="R51" i="34" l="1"/>
  <c r="Q51" i="34" s="1"/>
  <c r="O51" i="34" s="1"/>
  <c r="R51" i="37"/>
  <c r="Q51" i="37" s="1"/>
  <c r="O51" i="37" s="1"/>
  <c r="R49" i="31"/>
  <c r="Q49" i="31" s="1"/>
  <c r="O49" i="31" s="1"/>
  <c r="U52" i="38"/>
  <c r="K55" i="38"/>
  <c r="P53" i="38"/>
  <c r="R53" i="38" s="1"/>
  <c r="Q53" i="38" s="1"/>
  <c r="O53" i="38" s="1"/>
  <c r="L54" i="38"/>
  <c r="N53" i="38"/>
  <c r="M53" i="38"/>
  <c r="S53" i="38"/>
  <c r="T53" i="38"/>
  <c r="R44" i="26"/>
  <c r="Q44" i="26" s="1"/>
  <c r="O44" i="26" s="1"/>
  <c r="S51" i="35"/>
  <c r="U51" i="35" s="1"/>
  <c r="K55" i="37"/>
  <c r="P52" i="37"/>
  <c r="L53" i="37"/>
  <c r="N52" i="37"/>
  <c r="M52" i="37"/>
  <c r="T52" i="37"/>
  <c r="S52" i="37"/>
  <c r="U51" i="37"/>
  <c r="S51" i="36"/>
  <c r="U51" i="36" s="1"/>
  <c r="S44" i="26"/>
  <c r="U44" i="26" s="1"/>
  <c r="S51" i="32"/>
  <c r="U51" i="32" s="1"/>
  <c r="S44" i="28"/>
  <c r="U44" i="28" s="1"/>
  <c r="S44" i="24"/>
  <c r="U44" i="24" s="1"/>
  <c r="S52" i="33"/>
  <c r="U52" i="33" s="1"/>
  <c r="P52" i="36"/>
  <c r="R52" i="36" s="1"/>
  <c r="Q52" i="36" s="1"/>
  <c r="O52" i="36" s="1"/>
  <c r="M52" i="36"/>
  <c r="T52" i="36"/>
  <c r="N52" i="36"/>
  <c r="L53" i="36"/>
  <c r="K55" i="36"/>
  <c r="T52" i="35"/>
  <c r="P52" i="35"/>
  <c r="R52" i="35" s="1"/>
  <c r="Q52" i="35" s="1"/>
  <c r="O52" i="35" s="1"/>
  <c r="L53" i="35"/>
  <c r="N52" i="35"/>
  <c r="M52" i="35"/>
  <c r="K56" i="35"/>
  <c r="U51" i="34"/>
  <c r="P52" i="34"/>
  <c r="L53" i="34"/>
  <c r="M52" i="34"/>
  <c r="T52" i="34"/>
  <c r="S52" i="34"/>
  <c r="N52" i="34"/>
  <c r="K54" i="34"/>
  <c r="K54" i="33"/>
  <c r="M53" i="33"/>
  <c r="S53" i="33" s="1"/>
  <c r="T53" i="33"/>
  <c r="L54" i="33"/>
  <c r="P53" i="33"/>
  <c r="R53" i="33" s="1"/>
  <c r="Q53" i="33" s="1"/>
  <c r="O53" i="33" s="1"/>
  <c r="N53" i="33"/>
  <c r="T52" i="32"/>
  <c r="P52" i="32"/>
  <c r="R52" i="32" s="1"/>
  <c r="Q52" i="32" s="1"/>
  <c r="O52" i="32" s="1"/>
  <c r="L53" i="32"/>
  <c r="N52" i="32"/>
  <c r="M52" i="32"/>
  <c r="K54" i="32"/>
  <c r="R44" i="24"/>
  <c r="Q44" i="24" s="1"/>
  <c r="O44" i="24" s="1"/>
  <c r="R44" i="25"/>
  <c r="Q44" i="25" s="1"/>
  <c r="O44" i="25" s="1"/>
  <c r="S50" i="31"/>
  <c r="U50" i="31" s="1"/>
  <c r="T51" i="31"/>
  <c r="P51" i="31"/>
  <c r="M51" i="31"/>
  <c r="N51" i="31"/>
  <c r="L52" i="31"/>
  <c r="K53" i="31"/>
  <c r="N45" i="28"/>
  <c r="L46" i="28"/>
  <c r="T45" i="28"/>
  <c r="M45" i="28"/>
  <c r="P45" i="28"/>
  <c r="R45" i="28" s="1"/>
  <c r="Q45" i="28" s="1"/>
  <c r="O45" i="28" s="1"/>
  <c r="K49" i="28"/>
  <c r="K48" i="26"/>
  <c r="N45" i="26"/>
  <c r="P45" i="26"/>
  <c r="L46" i="26"/>
  <c r="T45" i="26"/>
  <c r="M45" i="26"/>
  <c r="S45" i="26" s="1"/>
  <c r="S44" i="25"/>
  <c r="U44" i="25" s="1"/>
  <c r="K48" i="25"/>
  <c r="N45" i="25"/>
  <c r="P45" i="25"/>
  <c r="L46" i="25"/>
  <c r="T45" i="25"/>
  <c r="M45" i="25"/>
  <c r="K49" i="24"/>
  <c r="N45" i="24"/>
  <c r="L46" i="24"/>
  <c r="M45" i="24"/>
  <c r="P45" i="24"/>
  <c r="T45" i="24"/>
  <c r="R42" i="22"/>
  <c r="Q42" i="22" s="1"/>
  <c r="O42" i="22" s="1"/>
  <c r="R42" i="23"/>
  <c r="Q42" i="23" s="1"/>
  <c r="O42" i="23" s="1"/>
  <c r="R42" i="21"/>
  <c r="Q42" i="21" s="1"/>
  <c r="O42" i="21" s="1"/>
  <c r="S42" i="23"/>
  <c r="U42" i="23" s="1"/>
  <c r="T43" i="23"/>
  <c r="P43" i="23"/>
  <c r="N43" i="23"/>
  <c r="L44" i="23"/>
  <c r="M43" i="23"/>
  <c r="K45" i="23"/>
  <c r="L44" i="22"/>
  <c r="N43" i="22"/>
  <c r="M43" i="22"/>
  <c r="T43" i="22"/>
  <c r="P43" i="22"/>
  <c r="U42" i="22"/>
  <c r="K45" i="22"/>
  <c r="U42" i="21"/>
  <c r="K47" i="21"/>
  <c r="T43" i="21"/>
  <c r="P43" i="21"/>
  <c r="L44" i="21"/>
  <c r="N43" i="21"/>
  <c r="M43" i="21"/>
  <c r="S43" i="21" s="1"/>
  <c r="R52" i="34" l="1"/>
  <c r="Q52" i="34" s="1"/>
  <c r="O52" i="34" s="1"/>
  <c r="R52" i="37"/>
  <c r="Q52" i="37" s="1"/>
  <c r="O52" i="37" s="1"/>
  <c r="R50" i="31"/>
  <c r="Q50" i="31" s="1"/>
  <c r="O50" i="31" s="1"/>
  <c r="U53" i="38"/>
  <c r="K56" i="38"/>
  <c r="L55" i="38"/>
  <c r="N54" i="38"/>
  <c r="M54" i="38"/>
  <c r="T54" i="38"/>
  <c r="S54" i="38"/>
  <c r="P54" i="38"/>
  <c r="R54" i="38" s="1"/>
  <c r="Q54" i="38" s="1"/>
  <c r="O54" i="38" s="1"/>
  <c r="R45" i="26"/>
  <c r="Q45" i="26" s="1"/>
  <c r="O45" i="26" s="1"/>
  <c r="S45" i="25"/>
  <c r="U45" i="25" s="1"/>
  <c r="S52" i="36"/>
  <c r="U52" i="36" s="1"/>
  <c r="U52" i="37"/>
  <c r="N53" i="37"/>
  <c r="M53" i="37"/>
  <c r="T53" i="37"/>
  <c r="S53" i="37"/>
  <c r="P53" i="37"/>
  <c r="L54" i="37"/>
  <c r="K56" i="37"/>
  <c r="S52" i="35"/>
  <c r="U52" i="35" s="1"/>
  <c r="S43" i="22"/>
  <c r="U43" i="22" s="1"/>
  <c r="S52" i="32"/>
  <c r="U52" i="32" s="1"/>
  <c r="S45" i="28"/>
  <c r="U45" i="28" s="1"/>
  <c r="S45" i="24"/>
  <c r="U45" i="24" s="1"/>
  <c r="M53" i="36"/>
  <c r="T53" i="36"/>
  <c r="P53" i="36"/>
  <c r="R53" i="36" s="1"/>
  <c r="Q53" i="36" s="1"/>
  <c r="O53" i="36" s="1"/>
  <c r="L54" i="36"/>
  <c r="N53" i="36"/>
  <c r="K56" i="36"/>
  <c r="P53" i="35"/>
  <c r="R53" i="35" s="1"/>
  <c r="Q53" i="35" s="1"/>
  <c r="O53" i="35" s="1"/>
  <c r="L54" i="35"/>
  <c r="N53" i="35"/>
  <c r="M53" i="35"/>
  <c r="T53" i="35"/>
  <c r="K57" i="35"/>
  <c r="K55" i="34"/>
  <c r="U52" i="34"/>
  <c r="M53" i="34"/>
  <c r="T53" i="34"/>
  <c r="L54" i="34"/>
  <c r="P53" i="34"/>
  <c r="N53" i="34"/>
  <c r="S53" i="34"/>
  <c r="U53" i="33"/>
  <c r="L55" i="33"/>
  <c r="P54" i="33"/>
  <c r="R54" i="33" s="1"/>
  <c r="Q54" i="33" s="1"/>
  <c r="O54" i="33" s="1"/>
  <c r="M54" i="33"/>
  <c r="T54" i="33"/>
  <c r="N54" i="33"/>
  <c r="K55" i="33"/>
  <c r="K55" i="32"/>
  <c r="P53" i="32"/>
  <c r="R53" i="32" s="1"/>
  <c r="Q53" i="32" s="1"/>
  <c r="O53" i="32" s="1"/>
  <c r="L54" i="32"/>
  <c r="N53" i="32"/>
  <c r="M53" i="32"/>
  <c r="T53" i="32"/>
  <c r="R45" i="24"/>
  <c r="Q45" i="24" s="1"/>
  <c r="O45" i="24" s="1"/>
  <c r="R45" i="25"/>
  <c r="Q45" i="25" s="1"/>
  <c r="O45" i="25" s="1"/>
  <c r="S51" i="31"/>
  <c r="U51" i="31" s="1"/>
  <c r="M52" i="31"/>
  <c r="N52" i="31"/>
  <c r="L53" i="31"/>
  <c r="T52" i="31"/>
  <c r="P52" i="31"/>
  <c r="K54" i="31"/>
  <c r="L47" i="28"/>
  <c r="T46" i="28"/>
  <c r="P46" i="28"/>
  <c r="R46" i="28" s="1"/>
  <c r="Q46" i="28" s="1"/>
  <c r="O46" i="28" s="1"/>
  <c r="M46" i="28"/>
  <c r="N46" i="28"/>
  <c r="K50" i="28"/>
  <c r="L47" i="26"/>
  <c r="P46" i="26"/>
  <c r="T46" i="26"/>
  <c r="M46" i="26"/>
  <c r="N46" i="26"/>
  <c r="K49" i="26"/>
  <c r="U45" i="26"/>
  <c r="L47" i="25"/>
  <c r="P46" i="25"/>
  <c r="T46" i="25"/>
  <c r="M46" i="25"/>
  <c r="N46" i="25"/>
  <c r="K49" i="25"/>
  <c r="K50" i="24"/>
  <c r="L47" i="24"/>
  <c r="T46" i="24"/>
  <c r="P46" i="24"/>
  <c r="N46" i="24"/>
  <c r="M46" i="24"/>
  <c r="S46" i="24" s="1"/>
  <c r="R43" i="22"/>
  <c r="Q43" i="22" s="1"/>
  <c r="O43" i="22" s="1"/>
  <c r="R43" i="23"/>
  <c r="Q43" i="23" s="1"/>
  <c r="O43" i="23" s="1"/>
  <c r="R43" i="21"/>
  <c r="Q43" i="21" s="1"/>
  <c r="O43" i="21" s="1"/>
  <c r="S43" i="23"/>
  <c r="U43" i="23" s="1"/>
  <c r="K46" i="23"/>
  <c r="M44" i="23"/>
  <c r="P44" i="23"/>
  <c r="T44" i="23"/>
  <c r="N44" i="23"/>
  <c r="L45" i="23"/>
  <c r="K46" i="22"/>
  <c r="M44" i="22"/>
  <c r="L45" i="22"/>
  <c r="N44" i="22"/>
  <c r="T44" i="22"/>
  <c r="P44" i="22"/>
  <c r="U43" i="21"/>
  <c r="K48" i="21"/>
  <c r="M44" i="21"/>
  <c r="T44" i="21"/>
  <c r="N44" i="21"/>
  <c r="L45" i="21"/>
  <c r="P44" i="21"/>
  <c r="R53" i="34" l="1"/>
  <c r="Q53" i="34" s="1"/>
  <c r="O53" i="34" s="1"/>
  <c r="R53" i="37"/>
  <c r="Q53" i="37" s="1"/>
  <c r="O53" i="37" s="1"/>
  <c r="R51" i="31"/>
  <c r="Q51" i="31" s="1"/>
  <c r="O51" i="31" s="1"/>
  <c r="U54" i="38"/>
  <c r="T55" i="38"/>
  <c r="S55" i="38"/>
  <c r="P55" i="38"/>
  <c r="R55" i="38" s="1"/>
  <c r="Q55" i="38" s="1"/>
  <c r="O55" i="38" s="1"/>
  <c r="L56" i="38"/>
  <c r="M55" i="38"/>
  <c r="N55" i="38"/>
  <c r="K57" i="38"/>
  <c r="S53" i="36"/>
  <c r="U53" i="36" s="1"/>
  <c r="R46" i="26"/>
  <c r="Q46" i="26" s="1"/>
  <c r="O46" i="26" s="1"/>
  <c r="S54" i="37"/>
  <c r="P54" i="37"/>
  <c r="L55" i="37"/>
  <c r="N54" i="37"/>
  <c r="M54" i="37"/>
  <c r="T54" i="37"/>
  <c r="U53" i="37"/>
  <c r="K57" i="37"/>
  <c r="S53" i="35"/>
  <c r="U53" i="35" s="1"/>
  <c r="S44" i="22"/>
  <c r="U44" i="22" s="1"/>
  <c r="S53" i="32"/>
  <c r="U53" i="32" s="1"/>
  <c r="S54" i="33"/>
  <c r="U54" i="33" s="1"/>
  <c r="S46" i="26"/>
  <c r="U46" i="26" s="1"/>
  <c r="S46" i="28"/>
  <c r="U46" i="28" s="1"/>
  <c r="S44" i="21"/>
  <c r="U44" i="21" s="1"/>
  <c r="L55" i="36"/>
  <c r="N54" i="36"/>
  <c r="T54" i="36"/>
  <c r="P54" i="36"/>
  <c r="R54" i="36" s="1"/>
  <c r="Q54" i="36" s="1"/>
  <c r="O54" i="36" s="1"/>
  <c r="M54" i="36"/>
  <c r="K57" i="36"/>
  <c r="K58" i="35"/>
  <c r="N54" i="35"/>
  <c r="M54" i="35"/>
  <c r="T54" i="35"/>
  <c r="S54" i="35"/>
  <c r="P54" i="35"/>
  <c r="R54" i="35" s="1"/>
  <c r="Q54" i="35" s="1"/>
  <c r="O54" i="35" s="1"/>
  <c r="L55" i="35"/>
  <c r="U53" i="34"/>
  <c r="K56" i="34"/>
  <c r="L55" i="34"/>
  <c r="T54" i="34"/>
  <c r="S54" i="34"/>
  <c r="P54" i="34"/>
  <c r="N54" i="34"/>
  <c r="M54" i="34"/>
  <c r="K56" i="33"/>
  <c r="L56" i="33"/>
  <c r="N55" i="33"/>
  <c r="T55" i="33"/>
  <c r="P55" i="33"/>
  <c r="R55" i="33" s="1"/>
  <c r="Q55" i="33" s="1"/>
  <c r="O55" i="33" s="1"/>
  <c r="M55" i="33"/>
  <c r="N54" i="32"/>
  <c r="M54" i="32"/>
  <c r="T54" i="32"/>
  <c r="P54" i="32"/>
  <c r="R54" i="32" s="1"/>
  <c r="Q54" i="32" s="1"/>
  <c r="O54" i="32" s="1"/>
  <c r="L55" i="32"/>
  <c r="K56" i="32"/>
  <c r="R46" i="24"/>
  <c r="Q46" i="24" s="1"/>
  <c r="O46" i="24" s="1"/>
  <c r="R46" i="25"/>
  <c r="Q46" i="25" s="1"/>
  <c r="O46" i="25" s="1"/>
  <c r="S52" i="31"/>
  <c r="U52" i="31" s="1"/>
  <c r="N53" i="31"/>
  <c r="L54" i="31"/>
  <c r="T53" i="31"/>
  <c r="M53" i="31"/>
  <c r="P53" i="31"/>
  <c r="K55" i="31"/>
  <c r="T47" i="28"/>
  <c r="P47" i="28"/>
  <c r="R47" i="28" s="1"/>
  <c r="Q47" i="28" s="1"/>
  <c r="O47" i="28" s="1"/>
  <c r="M47" i="28"/>
  <c r="N47" i="28"/>
  <c r="L48" i="28"/>
  <c r="K51" i="28"/>
  <c r="S46" i="25"/>
  <c r="U46" i="25" s="1"/>
  <c r="K50" i="26"/>
  <c r="T47" i="26"/>
  <c r="P47" i="26"/>
  <c r="L48" i="26"/>
  <c r="M47" i="26"/>
  <c r="N47" i="26"/>
  <c r="K50" i="25"/>
  <c r="T47" i="25"/>
  <c r="P47" i="25"/>
  <c r="L48" i="25"/>
  <c r="M47" i="25"/>
  <c r="N47" i="25"/>
  <c r="U46" i="24"/>
  <c r="K51" i="24"/>
  <c r="T47" i="24"/>
  <c r="P47" i="24"/>
  <c r="M47" i="24"/>
  <c r="L48" i="24"/>
  <c r="N47" i="24"/>
  <c r="R44" i="22"/>
  <c r="Q44" i="22" s="1"/>
  <c r="O44" i="22" s="1"/>
  <c r="R44" i="23"/>
  <c r="Q44" i="23" s="1"/>
  <c r="O44" i="23" s="1"/>
  <c r="R44" i="21"/>
  <c r="Q44" i="21" s="1"/>
  <c r="O44" i="21" s="1"/>
  <c r="S44" i="23"/>
  <c r="U44" i="23" s="1"/>
  <c r="N45" i="23"/>
  <c r="P45" i="23"/>
  <c r="T45" i="23"/>
  <c r="M45" i="23"/>
  <c r="L46" i="23"/>
  <c r="K47" i="23"/>
  <c r="N45" i="22"/>
  <c r="T45" i="22"/>
  <c r="P45" i="22"/>
  <c r="L46" i="22"/>
  <c r="M45" i="22"/>
  <c r="K47" i="22"/>
  <c r="N45" i="21"/>
  <c r="T45" i="21"/>
  <c r="L46" i="21"/>
  <c r="P45" i="21"/>
  <c r="M45" i="21"/>
  <c r="S45" i="21" s="1"/>
  <c r="K49" i="21"/>
  <c r="R54" i="34" l="1"/>
  <c r="Q54" i="34" s="1"/>
  <c r="O54" i="34" s="1"/>
  <c r="R54" i="37"/>
  <c r="Q54" i="37" s="1"/>
  <c r="O54" i="37" s="1"/>
  <c r="R52" i="31"/>
  <c r="Q52" i="31" s="1"/>
  <c r="O52" i="31" s="1"/>
  <c r="R47" i="26"/>
  <c r="Q47" i="26" s="1"/>
  <c r="O47" i="26" s="1"/>
  <c r="K58" i="38"/>
  <c r="P56" i="38"/>
  <c r="R56" i="38" s="1"/>
  <c r="Q56" i="38" s="1"/>
  <c r="O56" i="38" s="1"/>
  <c r="L57" i="38"/>
  <c r="N56" i="38"/>
  <c r="M56" i="38"/>
  <c r="T56" i="38"/>
  <c r="S56" i="38"/>
  <c r="U55" i="38"/>
  <c r="U54" i="37"/>
  <c r="S54" i="36"/>
  <c r="U54" i="36" s="1"/>
  <c r="P55" i="37"/>
  <c r="L56" i="37"/>
  <c r="N55" i="37"/>
  <c r="M55" i="37"/>
  <c r="T55" i="37"/>
  <c r="S55" i="37"/>
  <c r="K58" i="37"/>
  <c r="S47" i="24"/>
  <c r="U47" i="24" s="1"/>
  <c r="S54" i="32"/>
  <c r="U54" i="32" s="1"/>
  <c r="S45" i="22"/>
  <c r="U45" i="22" s="1"/>
  <c r="S47" i="26"/>
  <c r="U47" i="26" s="1"/>
  <c r="S55" i="33"/>
  <c r="U55" i="33" s="1"/>
  <c r="S47" i="28"/>
  <c r="U47" i="28" s="1"/>
  <c r="K58" i="36"/>
  <c r="L56" i="36"/>
  <c r="T55" i="36"/>
  <c r="M55" i="36"/>
  <c r="N55" i="36"/>
  <c r="P55" i="36"/>
  <c r="R55" i="36" s="1"/>
  <c r="Q55" i="36" s="1"/>
  <c r="O55" i="36" s="1"/>
  <c r="U54" i="35"/>
  <c r="K59" i="35"/>
  <c r="S55" i="35"/>
  <c r="P55" i="35"/>
  <c r="R55" i="35" s="1"/>
  <c r="Q55" i="35" s="1"/>
  <c r="O55" i="35" s="1"/>
  <c r="L56" i="35"/>
  <c r="N55" i="35"/>
  <c r="M55" i="35"/>
  <c r="T55" i="35"/>
  <c r="U54" i="34"/>
  <c r="L56" i="34"/>
  <c r="N55" i="34"/>
  <c r="T55" i="34"/>
  <c r="P55" i="34"/>
  <c r="S55" i="34"/>
  <c r="M55" i="34"/>
  <c r="K57" i="34"/>
  <c r="T56" i="33"/>
  <c r="P56" i="33"/>
  <c r="R56" i="33" s="1"/>
  <c r="Q56" i="33" s="1"/>
  <c r="O56" i="33" s="1"/>
  <c r="N56" i="33"/>
  <c r="M56" i="33"/>
  <c r="S56" i="33" s="1"/>
  <c r="L57" i="33"/>
  <c r="K57" i="33"/>
  <c r="P55" i="32"/>
  <c r="R55" i="32" s="1"/>
  <c r="Q55" i="32" s="1"/>
  <c r="O55" i="32" s="1"/>
  <c r="L56" i="32"/>
  <c r="N55" i="32"/>
  <c r="M55" i="32"/>
  <c r="T55" i="32"/>
  <c r="K57" i="32"/>
  <c r="R47" i="24"/>
  <c r="Q47" i="24" s="1"/>
  <c r="O47" i="24" s="1"/>
  <c r="R47" i="25"/>
  <c r="Q47" i="25" s="1"/>
  <c r="O47" i="25" s="1"/>
  <c r="S53" i="31"/>
  <c r="U53" i="31" s="1"/>
  <c r="L55" i="31"/>
  <c r="T54" i="31"/>
  <c r="P54" i="31"/>
  <c r="M54" i="31"/>
  <c r="N54" i="31"/>
  <c r="K56" i="31"/>
  <c r="K52" i="28"/>
  <c r="M48" i="28"/>
  <c r="N48" i="28"/>
  <c r="L49" i="28"/>
  <c r="P48" i="28"/>
  <c r="R48" i="28" s="1"/>
  <c r="Q48" i="28" s="1"/>
  <c r="O48" i="28" s="1"/>
  <c r="T48" i="28"/>
  <c r="S47" i="25"/>
  <c r="U47" i="25" s="1"/>
  <c r="K51" i="26"/>
  <c r="M48" i="26"/>
  <c r="T48" i="26"/>
  <c r="P48" i="26"/>
  <c r="L49" i="26"/>
  <c r="N48" i="26"/>
  <c r="K51" i="25"/>
  <c r="M48" i="25"/>
  <c r="T48" i="25"/>
  <c r="P48" i="25"/>
  <c r="L49" i="25"/>
  <c r="N48" i="25"/>
  <c r="M48" i="24"/>
  <c r="N48" i="24"/>
  <c r="T48" i="24"/>
  <c r="P48" i="24"/>
  <c r="L49" i="24"/>
  <c r="K52" i="24"/>
  <c r="R45" i="22"/>
  <c r="Q45" i="22" s="1"/>
  <c r="O45" i="22" s="1"/>
  <c r="R45" i="23"/>
  <c r="Q45" i="23" s="1"/>
  <c r="O45" i="23" s="1"/>
  <c r="R45" i="21"/>
  <c r="Q45" i="21" s="1"/>
  <c r="O45" i="21" s="1"/>
  <c r="S45" i="23"/>
  <c r="U45" i="23" s="1"/>
  <c r="L47" i="23"/>
  <c r="P46" i="23"/>
  <c r="T46" i="23"/>
  <c r="N46" i="23"/>
  <c r="M46" i="23"/>
  <c r="K48" i="23"/>
  <c r="L47" i="22"/>
  <c r="M46" i="22"/>
  <c r="P46" i="22"/>
  <c r="N46" i="22"/>
  <c r="T46" i="22"/>
  <c r="K48" i="22"/>
  <c r="K50" i="21"/>
  <c r="L47" i="21"/>
  <c r="T46" i="21"/>
  <c r="N46" i="21"/>
  <c r="M46" i="21"/>
  <c r="P46" i="21"/>
  <c r="U45" i="21"/>
  <c r="R55" i="34" l="1"/>
  <c r="Q55" i="34" s="1"/>
  <c r="O55" i="34" s="1"/>
  <c r="R55" i="37"/>
  <c r="Q55" i="37" s="1"/>
  <c r="O55" i="37" s="1"/>
  <c r="R53" i="31"/>
  <c r="Q53" i="31" s="1"/>
  <c r="O53" i="31" s="1"/>
  <c r="R48" i="26"/>
  <c r="Q48" i="26" s="1"/>
  <c r="O48" i="26" s="1"/>
  <c r="U56" i="38"/>
  <c r="N57" i="38"/>
  <c r="M57" i="38"/>
  <c r="T57" i="38"/>
  <c r="S57" i="38"/>
  <c r="L58" i="38"/>
  <c r="P57" i="38"/>
  <c r="R57" i="38" s="1"/>
  <c r="Q57" i="38" s="1"/>
  <c r="O57" i="38" s="1"/>
  <c r="K59" i="38"/>
  <c r="U55" i="37"/>
  <c r="M56" i="37"/>
  <c r="T56" i="37"/>
  <c r="S56" i="37"/>
  <c r="P56" i="37"/>
  <c r="L57" i="37"/>
  <c r="N56" i="37"/>
  <c r="K59" i="37"/>
  <c r="S48" i="25"/>
  <c r="U48" i="25" s="1"/>
  <c r="S55" i="36"/>
  <c r="U55" i="36" s="1"/>
  <c r="S48" i="26"/>
  <c r="U48" i="26" s="1"/>
  <c r="S55" i="32"/>
  <c r="U55" i="32" s="1"/>
  <c r="S48" i="24"/>
  <c r="U48" i="24" s="1"/>
  <c r="S46" i="21"/>
  <c r="U46" i="21" s="1"/>
  <c r="S46" i="22"/>
  <c r="U46" i="22" s="1"/>
  <c r="S48" i="28"/>
  <c r="U48" i="28" s="1"/>
  <c r="T56" i="36"/>
  <c r="P56" i="36"/>
  <c r="R56" i="36" s="1"/>
  <c r="Q56" i="36" s="1"/>
  <c r="O56" i="36" s="1"/>
  <c r="M56" i="36"/>
  <c r="L57" i="36"/>
  <c r="N56" i="36"/>
  <c r="K59" i="36"/>
  <c r="P56" i="35"/>
  <c r="R56" i="35" s="1"/>
  <c r="Q56" i="35" s="1"/>
  <c r="O56" i="35" s="1"/>
  <c r="L57" i="35"/>
  <c r="N56" i="35"/>
  <c r="M56" i="35"/>
  <c r="T56" i="35"/>
  <c r="S56" i="35"/>
  <c r="K60" i="35"/>
  <c r="U55" i="35"/>
  <c r="U55" i="34"/>
  <c r="K58" i="34"/>
  <c r="T56" i="34"/>
  <c r="S56" i="34"/>
  <c r="N56" i="34"/>
  <c r="P56" i="34"/>
  <c r="M56" i="34"/>
  <c r="L57" i="34"/>
  <c r="P57" i="33"/>
  <c r="R57" i="33" s="1"/>
  <c r="Q57" i="33" s="1"/>
  <c r="O57" i="33" s="1"/>
  <c r="N57" i="33"/>
  <c r="M57" i="33"/>
  <c r="L58" i="33"/>
  <c r="T57" i="33"/>
  <c r="U56" i="33"/>
  <c r="K58" i="33"/>
  <c r="K58" i="32"/>
  <c r="P56" i="32"/>
  <c r="R56" i="32" s="1"/>
  <c r="Q56" i="32" s="1"/>
  <c r="O56" i="32" s="1"/>
  <c r="L57" i="32"/>
  <c r="N56" i="32"/>
  <c r="M56" i="32"/>
  <c r="T56" i="32"/>
  <c r="R48" i="24"/>
  <c r="Q48" i="24" s="1"/>
  <c r="O48" i="24" s="1"/>
  <c r="R48" i="25"/>
  <c r="Q48" i="25" s="1"/>
  <c r="O48" i="25" s="1"/>
  <c r="S54" i="31"/>
  <c r="U54" i="31" s="1"/>
  <c r="T55" i="31"/>
  <c r="P55" i="31"/>
  <c r="M55" i="31"/>
  <c r="N55" i="31"/>
  <c r="L56" i="31"/>
  <c r="K57" i="31"/>
  <c r="N49" i="28"/>
  <c r="L50" i="28"/>
  <c r="S49" i="28"/>
  <c r="P49" i="28"/>
  <c r="R49" i="28" s="1"/>
  <c r="Q49" i="28" s="1"/>
  <c r="O49" i="28" s="1"/>
  <c r="T49" i="28"/>
  <c r="M49" i="28"/>
  <c r="K53" i="28"/>
  <c r="K52" i="26"/>
  <c r="N49" i="26"/>
  <c r="T49" i="26"/>
  <c r="P49" i="26"/>
  <c r="L50" i="26"/>
  <c r="M49" i="26"/>
  <c r="K52" i="25"/>
  <c r="N49" i="25"/>
  <c r="T49" i="25"/>
  <c r="P49" i="25"/>
  <c r="L50" i="25"/>
  <c r="M49" i="25"/>
  <c r="K53" i="24"/>
  <c r="N49" i="24"/>
  <c r="L50" i="24"/>
  <c r="M49" i="24"/>
  <c r="S49" i="24" s="1"/>
  <c r="P49" i="24"/>
  <c r="T49" i="24"/>
  <c r="R46" i="22"/>
  <c r="Q46" i="22" s="1"/>
  <c r="O46" i="22" s="1"/>
  <c r="R46" i="23"/>
  <c r="Q46" i="23" s="1"/>
  <c r="O46" i="23" s="1"/>
  <c r="R46" i="21"/>
  <c r="Q46" i="21" s="1"/>
  <c r="O46" i="21" s="1"/>
  <c r="S46" i="23"/>
  <c r="U46" i="23" s="1"/>
  <c r="T47" i="23"/>
  <c r="P47" i="23"/>
  <c r="N47" i="23"/>
  <c r="L48" i="23"/>
  <c r="M47" i="23"/>
  <c r="K49" i="23"/>
  <c r="K49" i="22"/>
  <c r="T47" i="22"/>
  <c r="P47" i="22"/>
  <c r="L48" i="22"/>
  <c r="N47" i="22"/>
  <c r="S47" i="22" s="1"/>
  <c r="M47" i="22"/>
  <c r="T47" i="21"/>
  <c r="P47" i="21"/>
  <c r="N47" i="21"/>
  <c r="L48" i="21"/>
  <c r="M47" i="21"/>
  <c r="K51" i="21"/>
  <c r="R56" i="34" l="1"/>
  <c r="Q56" i="34" s="1"/>
  <c r="O56" i="34" s="1"/>
  <c r="R56" i="37"/>
  <c r="Q56" i="37" s="1"/>
  <c r="O56" i="37" s="1"/>
  <c r="R54" i="31"/>
  <c r="Q54" i="31" s="1"/>
  <c r="O54" i="31" s="1"/>
  <c r="R49" i="26"/>
  <c r="Q49" i="26" s="1"/>
  <c r="O49" i="26" s="1"/>
  <c r="U57" i="38"/>
  <c r="S58" i="38"/>
  <c r="P58" i="38"/>
  <c r="R58" i="38" s="1"/>
  <c r="Q58" i="38" s="1"/>
  <c r="O58" i="38" s="1"/>
  <c r="L59" i="38"/>
  <c r="N58" i="38"/>
  <c r="T58" i="38"/>
  <c r="M58" i="38"/>
  <c r="K60" i="38"/>
  <c r="P57" i="37"/>
  <c r="L58" i="37"/>
  <c r="N57" i="37"/>
  <c r="M57" i="37"/>
  <c r="T57" i="37"/>
  <c r="S57" i="37"/>
  <c r="U56" i="37"/>
  <c r="K60" i="37"/>
  <c r="S56" i="36"/>
  <c r="U56" i="36" s="1"/>
  <c r="S49" i="26"/>
  <c r="U49" i="26" s="1"/>
  <c r="S56" i="32"/>
  <c r="U56" i="32" s="1"/>
  <c r="S47" i="21"/>
  <c r="U47" i="21" s="1"/>
  <c r="S57" i="33"/>
  <c r="U57" i="33" s="1"/>
  <c r="S49" i="25"/>
  <c r="U49" i="25" s="1"/>
  <c r="N57" i="36"/>
  <c r="M57" i="36"/>
  <c r="P57" i="36"/>
  <c r="R57" i="36" s="1"/>
  <c r="Q57" i="36" s="1"/>
  <c r="O57" i="36" s="1"/>
  <c r="L58" i="36"/>
  <c r="T57" i="36"/>
  <c r="K60" i="36"/>
  <c r="U56" i="35"/>
  <c r="M57" i="35"/>
  <c r="T57" i="35"/>
  <c r="S57" i="35"/>
  <c r="P57" i="35"/>
  <c r="R57" i="35" s="1"/>
  <c r="Q57" i="35" s="1"/>
  <c r="O57" i="35" s="1"/>
  <c r="L58" i="35"/>
  <c r="N57" i="35"/>
  <c r="K61" i="35"/>
  <c r="U56" i="34"/>
  <c r="P57" i="34"/>
  <c r="N57" i="34"/>
  <c r="S57" i="34"/>
  <c r="T57" i="34"/>
  <c r="M57" i="34"/>
  <c r="L58" i="34"/>
  <c r="K59" i="34"/>
  <c r="K59" i="33"/>
  <c r="N58" i="33"/>
  <c r="M58" i="33"/>
  <c r="T58" i="33"/>
  <c r="P58" i="33"/>
  <c r="R58" i="33" s="1"/>
  <c r="Q58" i="33" s="1"/>
  <c r="O58" i="33" s="1"/>
  <c r="L59" i="33"/>
  <c r="M57" i="32"/>
  <c r="T57" i="32"/>
  <c r="P57" i="32"/>
  <c r="R57" i="32" s="1"/>
  <c r="Q57" i="32" s="1"/>
  <c r="O57" i="32" s="1"/>
  <c r="L58" i="32"/>
  <c r="N57" i="32"/>
  <c r="K59" i="32"/>
  <c r="R49" i="24"/>
  <c r="Q49" i="24" s="1"/>
  <c r="O49" i="24" s="1"/>
  <c r="R49" i="25"/>
  <c r="Q49" i="25" s="1"/>
  <c r="O49" i="25" s="1"/>
  <c r="S55" i="31"/>
  <c r="U55" i="31" s="1"/>
  <c r="M56" i="31"/>
  <c r="N56" i="31"/>
  <c r="L57" i="31"/>
  <c r="P56" i="31"/>
  <c r="T56" i="31"/>
  <c r="K58" i="31"/>
  <c r="U49" i="28"/>
  <c r="L51" i="28"/>
  <c r="T50" i="28"/>
  <c r="P50" i="28"/>
  <c r="R50" i="28" s="1"/>
  <c r="Q50" i="28" s="1"/>
  <c r="O50" i="28" s="1"/>
  <c r="M50" i="28"/>
  <c r="N50" i="28"/>
  <c r="K54" i="28"/>
  <c r="K53" i="26"/>
  <c r="L51" i="26"/>
  <c r="T50" i="26"/>
  <c r="N50" i="26"/>
  <c r="P50" i="26"/>
  <c r="M50" i="26"/>
  <c r="K53" i="25"/>
  <c r="L51" i="25"/>
  <c r="T50" i="25"/>
  <c r="N50" i="25"/>
  <c r="P50" i="25"/>
  <c r="M50" i="25"/>
  <c r="K54" i="24"/>
  <c r="L51" i="24"/>
  <c r="T50" i="24"/>
  <c r="P50" i="24"/>
  <c r="N50" i="24"/>
  <c r="M50" i="24"/>
  <c r="U49" i="24"/>
  <c r="R47" i="22"/>
  <c r="Q47" i="22" s="1"/>
  <c r="O47" i="22" s="1"/>
  <c r="R47" i="21"/>
  <c r="Q47" i="21" s="1"/>
  <c r="O47" i="21" s="1"/>
  <c r="R47" i="23"/>
  <c r="Q47" i="23" s="1"/>
  <c r="O47" i="23" s="1"/>
  <c r="S47" i="23"/>
  <c r="U47" i="23" s="1"/>
  <c r="M48" i="23"/>
  <c r="T48" i="23"/>
  <c r="N48" i="23"/>
  <c r="L49" i="23"/>
  <c r="P48" i="23"/>
  <c r="K50" i="23"/>
  <c r="U47" i="22"/>
  <c r="K50" i="22"/>
  <c r="M48" i="22"/>
  <c r="T48" i="22"/>
  <c r="P48" i="22"/>
  <c r="L49" i="22"/>
  <c r="N48" i="22"/>
  <c r="K52" i="21"/>
  <c r="M48" i="21"/>
  <c r="N48" i="21"/>
  <c r="T48" i="21"/>
  <c r="L49" i="21"/>
  <c r="P48" i="21"/>
  <c r="R57" i="34" l="1"/>
  <c r="Q57" i="34" s="1"/>
  <c r="O57" i="34" s="1"/>
  <c r="R57" i="37"/>
  <c r="Q57" i="37" s="1"/>
  <c r="O57" i="37" s="1"/>
  <c r="R55" i="31"/>
  <c r="Q55" i="31" s="1"/>
  <c r="O55" i="31" s="1"/>
  <c r="R50" i="26"/>
  <c r="Q50" i="26" s="1"/>
  <c r="O50" i="26" s="1"/>
  <c r="U58" i="38"/>
  <c r="K61" i="38"/>
  <c r="P59" i="38"/>
  <c r="R59" i="38" s="1"/>
  <c r="Q59" i="38" s="1"/>
  <c r="O59" i="38" s="1"/>
  <c r="L60" i="38"/>
  <c r="N59" i="38"/>
  <c r="M59" i="38"/>
  <c r="T59" i="38"/>
  <c r="S59" i="38"/>
  <c r="U57" i="37"/>
  <c r="K61" i="37"/>
  <c r="L59" i="37"/>
  <c r="N58" i="37"/>
  <c r="M58" i="37"/>
  <c r="T58" i="37"/>
  <c r="S58" i="37"/>
  <c r="P58" i="37"/>
  <c r="S57" i="36"/>
  <c r="U57" i="36" s="1"/>
  <c r="S57" i="32"/>
  <c r="U57" i="32" s="1"/>
  <c r="S58" i="33"/>
  <c r="U58" i="33" s="1"/>
  <c r="S48" i="21"/>
  <c r="U48" i="21" s="1"/>
  <c r="S50" i="28"/>
  <c r="U50" i="28" s="1"/>
  <c r="S50" i="26"/>
  <c r="U50" i="26" s="1"/>
  <c r="S50" i="24"/>
  <c r="U50" i="24" s="1"/>
  <c r="S48" i="22"/>
  <c r="U48" i="22" s="1"/>
  <c r="N58" i="36"/>
  <c r="P58" i="36"/>
  <c r="R58" i="36" s="1"/>
  <c r="Q58" i="36" s="1"/>
  <c r="O58" i="36" s="1"/>
  <c r="M58" i="36"/>
  <c r="T58" i="36"/>
  <c r="L59" i="36"/>
  <c r="K61" i="36"/>
  <c r="U57" i="34"/>
  <c r="P58" i="35"/>
  <c r="R58" i="35" s="1"/>
  <c r="Q58" i="35" s="1"/>
  <c r="O58" i="35" s="1"/>
  <c r="L59" i="35"/>
  <c r="N58" i="35"/>
  <c r="M58" i="35"/>
  <c r="T58" i="35"/>
  <c r="S58" i="35"/>
  <c r="K62" i="35"/>
  <c r="U57" i="35"/>
  <c r="K60" i="34"/>
  <c r="N58" i="34"/>
  <c r="M58" i="34"/>
  <c r="S58" i="34"/>
  <c r="P58" i="34"/>
  <c r="L59" i="34"/>
  <c r="T58" i="34"/>
  <c r="P59" i="33"/>
  <c r="R59" i="33" s="1"/>
  <c r="Q59" i="33" s="1"/>
  <c r="O59" i="33" s="1"/>
  <c r="M59" i="33"/>
  <c r="T59" i="33"/>
  <c r="L60" i="33"/>
  <c r="N59" i="33"/>
  <c r="K60" i="33"/>
  <c r="P58" i="32"/>
  <c r="R58" i="32" s="1"/>
  <c r="Q58" i="32" s="1"/>
  <c r="O58" i="32" s="1"/>
  <c r="L59" i="32"/>
  <c r="N58" i="32"/>
  <c r="M58" i="32"/>
  <c r="T58" i="32"/>
  <c r="K60" i="32"/>
  <c r="R50" i="25"/>
  <c r="Q50" i="25" s="1"/>
  <c r="O50" i="25" s="1"/>
  <c r="R50" i="24"/>
  <c r="Q50" i="24" s="1"/>
  <c r="O50" i="24" s="1"/>
  <c r="S56" i="31"/>
  <c r="U56" i="31" s="1"/>
  <c r="K59" i="31"/>
  <c r="N57" i="31"/>
  <c r="L58" i="31"/>
  <c r="P57" i="31"/>
  <c r="T57" i="31"/>
  <c r="M57" i="31"/>
  <c r="K55" i="28"/>
  <c r="T51" i="28"/>
  <c r="P51" i="28"/>
  <c r="R51" i="28" s="1"/>
  <c r="Q51" i="28" s="1"/>
  <c r="O51" i="28" s="1"/>
  <c r="M51" i="28"/>
  <c r="N51" i="28"/>
  <c r="L52" i="28"/>
  <c r="K54" i="26"/>
  <c r="T51" i="26"/>
  <c r="P51" i="26"/>
  <c r="N51" i="26"/>
  <c r="L52" i="26"/>
  <c r="M51" i="26"/>
  <c r="S50" i="25"/>
  <c r="U50" i="25" s="1"/>
  <c r="K54" i="25"/>
  <c r="T51" i="25"/>
  <c r="P51" i="25"/>
  <c r="N51" i="25"/>
  <c r="L52" i="25"/>
  <c r="M51" i="25"/>
  <c r="K55" i="24"/>
  <c r="T51" i="24"/>
  <c r="P51" i="24"/>
  <c r="M51" i="24"/>
  <c r="L52" i="24"/>
  <c r="N51" i="24"/>
  <c r="R48" i="22"/>
  <c r="Q48" i="22" s="1"/>
  <c r="O48" i="22" s="1"/>
  <c r="R48" i="21"/>
  <c r="Q48" i="21" s="1"/>
  <c r="O48" i="21" s="1"/>
  <c r="R48" i="23"/>
  <c r="Q48" i="23" s="1"/>
  <c r="O48" i="23" s="1"/>
  <c r="S48" i="23"/>
  <c r="U48" i="23" s="1"/>
  <c r="K51" i="23"/>
  <c r="N49" i="23"/>
  <c r="T49" i="23"/>
  <c r="M49" i="23"/>
  <c r="L50" i="23"/>
  <c r="P49" i="23"/>
  <c r="N49" i="22"/>
  <c r="M49" i="22"/>
  <c r="S49" i="22" s="1"/>
  <c r="T49" i="22"/>
  <c r="P49" i="22"/>
  <c r="L50" i="22"/>
  <c r="K51" i="22"/>
  <c r="N49" i="21"/>
  <c r="M49" i="21"/>
  <c r="L50" i="21"/>
  <c r="P49" i="21"/>
  <c r="T49" i="21"/>
  <c r="K53" i="21"/>
  <c r="R58" i="34" l="1"/>
  <c r="Q58" i="34" s="1"/>
  <c r="O58" i="34" s="1"/>
  <c r="R58" i="37"/>
  <c r="Q58" i="37" s="1"/>
  <c r="O58" i="37" s="1"/>
  <c r="R51" i="26"/>
  <c r="Q51" i="26" s="1"/>
  <c r="O51" i="26" s="1"/>
  <c r="R56" i="31"/>
  <c r="Q56" i="31" s="1"/>
  <c r="O56" i="31" s="1"/>
  <c r="U59" i="38"/>
  <c r="M60" i="38"/>
  <c r="T60" i="38"/>
  <c r="S60" i="38"/>
  <c r="P60" i="38"/>
  <c r="R60" i="38" s="1"/>
  <c r="Q60" i="38" s="1"/>
  <c r="O60" i="38" s="1"/>
  <c r="N60" i="38"/>
  <c r="L61" i="38"/>
  <c r="K62" i="38"/>
  <c r="S58" i="36"/>
  <c r="U58" i="36" s="1"/>
  <c r="U58" i="37"/>
  <c r="T59" i="37"/>
  <c r="S59" i="37"/>
  <c r="P59" i="37"/>
  <c r="L60" i="37"/>
  <c r="N59" i="37"/>
  <c r="M59" i="37"/>
  <c r="K62" i="37"/>
  <c r="S58" i="32"/>
  <c r="U58" i="32" s="1"/>
  <c r="S49" i="21"/>
  <c r="U49" i="21" s="1"/>
  <c r="S59" i="33"/>
  <c r="U59" i="33" s="1"/>
  <c r="S51" i="24"/>
  <c r="U51" i="24" s="1"/>
  <c r="S51" i="26"/>
  <c r="U51" i="26" s="1"/>
  <c r="S51" i="28"/>
  <c r="U51" i="28" s="1"/>
  <c r="P59" i="36"/>
  <c r="R59" i="36" s="1"/>
  <c r="Q59" i="36" s="1"/>
  <c r="O59" i="36" s="1"/>
  <c r="L60" i="36"/>
  <c r="N59" i="36"/>
  <c r="T59" i="36"/>
  <c r="M59" i="36"/>
  <c r="K62" i="36"/>
  <c r="U58" i="35"/>
  <c r="L60" i="35"/>
  <c r="N59" i="35"/>
  <c r="M59" i="35"/>
  <c r="T59" i="35"/>
  <c r="S59" i="35"/>
  <c r="P59" i="35"/>
  <c r="R59" i="35" s="1"/>
  <c r="Q59" i="35" s="1"/>
  <c r="O59" i="35" s="1"/>
  <c r="U58" i="34"/>
  <c r="K63" i="35"/>
  <c r="S59" i="34"/>
  <c r="P59" i="34"/>
  <c r="M59" i="34"/>
  <c r="N59" i="34"/>
  <c r="L60" i="34"/>
  <c r="T59" i="34"/>
  <c r="K61" i="34"/>
  <c r="P60" i="33"/>
  <c r="R60" i="33" s="1"/>
  <c r="Q60" i="33" s="1"/>
  <c r="O60" i="33" s="1"/>
  <c r="L61" i="33"/>
  <c r="M60" i="33"/>
  <c r="N60" i="33"/>
  <c r="T60" i="33"/>
  <c r="S60" i="33"/>
  <c r="K61" i="33"/>
  <c r="L60" i="32"/>
  <c r="N59" i="32"/>
  <c r="M59" i="32"/>
  <c r="T59" i="32"/>
  <c r="P59" i="32"/>
  <c r="R59" i="32" s="1"/>
  <c r="Q59" i="32" s="1"/>
  <c r="O59" i="32" s="1"/>
  <c r="K61" i="32"/>
  <c r="R51" i="24"/>
  <c r="Q51" i="24" s="1"/>
  <c r="O51" i="24" s="1"/>
  <c r="R51" i="25"/>
  <c r="Q51" i="25" s="1"/>
  <c r="O51" i="25" s="1"/>
  <c r="S57" i="31"/>
  <c r="U57" i="31" s="1"/>
  <c r="K60" i="31"/>
  <c r="L59" i="31"/>
  <c r="T58" i="31"/>
  <c r="P58" i="31"/>
  <c r="M58" i="31"/>
  <c r="N58" i="31"/>
  <c r="K56" i="28"/>
  <c r="M52" i="28"/>
  <c r="N52" i="28"/>
  <c r="L53" i="28"/>
  <c r="T52" i="28"/>
  <c r="P52" i="28"/>
  <c r="R52" i="28" s="1"/>
  <c r="Q52" i="28" s="1"/>
  <c r="O52" i="28" s="1"/>
  <c r="S51" i="25"/>
  <c r="U51" i="25" s="1"/>
  <c r="K55" i="26"/>
  <c r="M52" i="26"/>
  <c r="N52" i="26"/>
  <c r="T52" i="26"/>
  <c r="P52" i="26"/>
  <c r="R52" i="26" s="1"/>
  <c r="Q52" i="26" s="1"/>
  <c r="O52" i="26" s="1"/>
  <c r="L53" i="26"/>
  <c r="K55" i="25"/>
  <c r="M52" i="25"/>
  <c r="N52" i="25"/>
  <c r="T52" i="25"/>
  <c r="P52" i="25"/>
  <c r="L53" i="25"/>
  <c r="M52" i="24"/>
  <c r="N52" i="24"/>
  <c r="T52" i="24"/>
  <c r="P52" i="24"/>
  <c r="L53" i="24"/>
  <c r="K56" i="24"/>
  <c r="R49" i="22"/>
  <c r="Q49" i="22" s="1"/>
  <c r="O49" i="22" s="1"/>
  <c r="R49" i="23"/>
  <c r="Q49" i="23" s="1"/>
  <c r="O49" i="23" s="1"/>
  <c r="R49" i="21"/>
  <c r="Q49" i="21" s="1"/>
  <c r="O49" i="21" s="1"/>
  <c r="S49" i="23"/>
  <c r="U49" i="23" s="1"/>
  <c r="L51" i="23"/>
  <c r="T50" i="23"/>
  <c r="N50" i="23"/>
  <c r="M50" i="23"/>
  <c r="P50" i="23"/>
  <c r="K52" i="23"/>
  <c r="U49" i="22"/>
  <c r="K52" i="22"/>
  <c r="L51" i="22"/>
  <c r="N50" i="22"/>
  <c r="M50" i="22"/>
  <c r="T50" i="22"/>
  <c r="P50" i="22"/>
  <c r="L51" i="21"/>
  <c r="M50" i="21"/>
  <c r="T50" i="21"/>
  <c r="P50" i="21"/>
  <c r="N50" i="21"/>
  <c r="K54" i="21"/>
  <c r="R59" i="34" l="1"/>
  <c r="Q59" i="34" s="1"/>
  <c r="O59" i="34" s="1"/>
  <c r="R59" i="37"/>
  <c r="Q59" i="37" s="1"/>
  <c r="O59" i="37" s="1"/>
  <c r="R57" i="31"/>
  <c r="Q57" i="31" s="1"/>
  <c r="O57" i="31" s="1"/>
  <c r="U60" i="38"/>
  <c r="K63" i="38"/>
  <c r="S61" i="38"/>
  <c r="P61" i="38"/>
  <c r="R61" i="38" s="1"/>
  <c r="Q61" i="38" s="1"/>
  <c r="O61" i="38" s="1"/>
  <c r="N61" i="38"/>
  <c r="M61" i="38"/>
  <c r="T61" i="38"/>
  <c r="L62" i="38"/>
  <c r="S59" i="36"/>
  <c r="U59" i="36" s="1"/>
  <c r="K63" i="37"/>
  <c r="P60" i="37"/>
  <c r="L61" i="37"/>
  <c r="N60" i="37"/>
  <c r="M60" i="37"/>
  <c r="T60" i="37"/>
  <c r="S60" i="37"/>
  <c r="U59" i="37"/>
  <c r="S50" i="22"/>
  <c r="U50" i="22" s="1"/>
  <c r="S52" i="28"/>
  <c r="U52" i="28" s="1"/>
  <c r="S52" i="24"/>
  <c r="U52" i="24" s="1"/>
  <c r="S59" i="32"/>
  <c r="U59" i="32" s="1"/>
  <c r="S50" i="21"/>
  <c r="U50" i="21" s="1"/>
  <c r="S52" i="26"/>
  <c r="U52" i="26" s="1"/>
  <c r="K63" i="36"/>
  <c r="P60" i="36"/>
  <c r="R60" i="36" s="1"/>
  <c r="Q60" i="36" s="1"/>
  <c r="O60" i="36" s="1"/>
  <c r="M60" i="36"/>
  <c r="T60" i="36"/>
  <c r="L61" i="36"/>
  <c r="N60" i="36"/>
  <c r="U59" i="35"/>
  <c r="K64" i="35"/>
  <c r="T60" i="35"/>
  <c r="S60" i="35"/>
  <c r="P60" i="35"/>
  <c r="R60" i="35" s="1"/>
  <c r="Q60" i="35" s="1"/>
  <c r="O60" i="35" s="1"/>
  <c r="L61" i="35"/>
  <c r="N60" i="35"/>
  <c r="M60" i="35"/>
  <c r="K62" i="34"/>
  <c r="U59" i="34"/>
  <c r="P60" i="34"/>
  <c r="L61" i="34"/>
  <c r="M60" i="34"/>
  <c r="T60" i="34"/>
  <c r="S60" i="34"/>
  <c r="N60" i="34"/>
  <c r="K62" i="33"/>
  <c r="U60" i="33"/>
  <c r="L62" i="33"/>
  <c r="M61" i="33"/>
  <c r="P61" i="33"/>
  <c r="R61" i="33" s="1"/>
  <c r="Q61" i="33" s="1"/>
  <c r="O61" i="33" s="1"/>
  <c r="N61" i="33"/>
  <c r="T61" i="33"/>
  <c r="T60" i="32"/>
  <c r="P60" i="32"/>
  <c r="R60" i="32" s="1"/>
  <c r="Q60" i="32" s="1"/>
  <c r="O60" i="32" s="1"/>
  <c r="L61" i="32"/>
  <c r="N60" i="32"/>
  <c r="M60" i="32"/>
  <c r="K62" i="32"/>
  <c r="R52" i="25"/>
  <c r="Q52" i="25" s="1"/>
  <c r="O52" i="25" s="1"/>
  <c r="R52" i="24"/>
  <c r="Q52" i="24" s="1"/>
  <c r="O52" i="24" s="1"/>
  <c r="S58" i="31"/>
  <c r="U58" i="31" s="1"/>
  <c r="K61" i="31"/>
  <c r="T59" i="31"/>
  <c r="P59" i="31"/>
  <c r="M59" i="31"/>
  <c r="N59" i="31"/>
  <c r="L60" i="31"/>
  <c r="N53" i="28"/>
  <c r="L54" i="28"/>
  <c r="T53" i="28"/>
  <c r="P53" i="28"/>
  <c r="R53" i="28" s="1"/>
  <c r="Q53" i="28" s="1"/>
  <c r="O53" i="28" s="1"/>
  <c r="M53" i="28"/>
  <c r="K57" i="28"/>
  <c r="K56" i="26"/>
  <c r="N53" i="26"/>
  <c r="M53" i="26"/>
  <c r="T53" i="26"/>
  <c r="P53" i="26"/>
  <c r="R53" i="26" s="1"/>
  <c r="Q53" i="26" s="1"/>
  <c r="O53" i="26" s="1"/>
  <c r="L54" i="26"/>
  <c r="S52" i="25"/>
  <c r="U52" i="25" s="1"/>
  <c r="K56" i="25"/>
  <c r="N53" i="25"/>
  <c r="M53" i="25"/>
  <c r="T53" i="25"/>
  <c r="P53" i="25"/>
  <c r="L54" i="25"/>
  <c r="K57" i="24"/>
  <c r="N53" i="24"/>
  <c r="L54" i="24"/>
  <c r="M53" i="24"/>
  <c r="T53" i="24"/>
  <c r="P53" i="24"/>
  <c r="R50" i="22"/>
  <c r="Q50" i="22" s="1"/>
  <c r="O50" i="22" s="1"/>
  <c r="R50" i="23"/>
  <c r="Q50" i="23" s="1"/>
  <c r="O50" i="23" s="1"/>
  <c r="R50" i="21"/>
  <c r="Q50" i="21" s="1"/>
  <c r="O50" i="21" s="1"/>
  <c r="S50" i="23"/>
  <c r="U50" i="23" s="1"/>
  <c r="K53" i="23"/>
  <c r="T51" i="23"/>
  <c r="P51" i="23"/>
  <c r="N51" i="23"/>
  <c r="L52" i="23"/>
  <c r="M51" i="23"/>
  <c r="T51" i="22"/>
  <c r="P51" i="22"/>
  <c r="L52" i="22"/>
  <c r="N51" i="22"/>
  <c r="M51" i="22"/>
  <c r="K53" i="22"/>
  <c r="K55" i="21"/>
  <c r="T51" i="21"/>
  <c r="P51" i="21"/>
  <c r="L52" i="21"/>
  <c r="M51" i="21"/>
  <c r="N51" i="21"/>
  <c r="R60" i="34" l="1"/>
  <c r="Q60" i="34" s="1"/>
  <c r="O60" i="34" s="1"/>
  <c r="R60" i="37"/>
  <c r="Q60" i="37" s="1"/>
  <c r="O60" i="37" s="1"/>
  <c r="R58" i="31"/>
  <c r="Q58" i="31" s="1"/>
  <c r="O58" i="31" s="1"/>
  <c r="U61" i="38"/>
  <c r="M62" i="38"/>
  <c r="S62" i="38"/>
  <c r="L63" i="38"/>
  <c r="T62" i="38"/>
  <c r="P62" i="38"/>
  <c r="R62" i="38" s="1"/>
  <c r="Q62" i="38" s="1"/>
  <c r="O62" i="38" s="1"/>
  <c r="N62" i="38"/>
  <c r="K64" i="38"/>
  <c r="U60" i="37"/>
  <c r="S60" i="36"/>
  <c r="U60" i="36" s="1"/>
  <c r="T61" i="37"/>
  <c r="S61" i="37"/>
  <c r="N61" i="37"/>
  <c r="M61" i="37"/>
  <c r="L62" i="37"/>
  <c r="P61" i="37"/>
  <c r="K64" i="37"/>
  <c r="S61" i="33"/>
  <c r="U61" i="33" s="1"/>
  <c r="S51" i="22"/>
  <c r="U51" i="22" s="1"/>
  <c r="S60" i="32"/>
  <c r="U60" i="32" s="1"/>
  <c r="S53" i="26"/>
  <c r="U53" i="26" s="1"/>
  <c r="S51" i="21"/>
  <c r="U51" i="21" s="1"/>
  <c r="S53" i="28"/>
  <c r="U53" i="28" s="1"/>
  <c r="S53" i="24"/>
  <c r="U53" i="24" s="1"/>
  <c r="L62" i="36"/>
  <c r="M61" i="36"/>
  <c r="T61" i="36"/>
  <c r="P61" i="36"/>
  <c r="R61" i="36" s="1"/>
  <c r="Q61" i="36" s="1"/>
  <c r="O61" i="36" s="1"/>
  <c r="N61" i="36"/>
  <c r="K64" i="36"/>
  <c r="P61" i="35"/>
  <c r="R61" i="35" s="1"/>
  <c r="Q61" i="35" s="1"/>
  <c r="O61" i="35" s="1"/>
  <c r="L62" i="35"/>
  <c r="N61" i="35"/>
  <c r="M61" i="35"/>
  <c r="T61" i="35"/>
  <c r="S61" i="35"/>
  <c r="U60" i="35"/>
  <c r="K65" i="35"/>
  <c r="U60" i="34"/>
  <c r="L62" i="34"/>
  <c r="M61" i="34"/>
  <c r="T61" i="34"/>
  <c r="N61" i="34"/>
  <c r="S61" i="34"/>
  <c r="P61" i="34"/>
  <c r="K63" i="34"/>
  <c r="T62" i="33"/>
  <c r="L63" i="33"/>
  <c r="N62" i="33"/>
  <c r="M62" i="33"/>
  <c r="P62" i="33"/>
  <c r="R62" i="33" s="1"/>
  <c r="Q62" i="33" s="1"/>
  <c r="O62" i="33" s="1"/>
  <c r="K63" i="33"/>
  <c r="K63" i="32"/>
  <c r="L62" i="32"/>
  <c r="P61" i="32"/>
  <c r="R61" i="32" s="1"/>
  <c r="Q61" i="32" s="1"/>
  <c r="O61" i="32" s="1"/>
  <c r="N61" i="32"/>
  <c r="M61" i="32"/>
  <c r="T61" i="32"/>
  <c r="R53" i="24"/>
  <c r="Q53" i="24" s="1"/>
  <c r="O53" i="24" s="1"/>
  <c r="R53" i="25"/>
  <c r="Q53" i="25" s="1"/>
  <c r="O53" i="25" s="1"/>
  <c r="S59" i="31"/>
  <c r="U59" i="31" s="1"/>
  <c r="K62" i="31"/>
  <c r="M60" i="31"/>
  <c r="N60" i="31"/>
  <c r="L61" i="31"/>
  <c r="T60" i="31"/>
  <c r="P60" i="31"/>
  <c r="L55" i="28"/>
  <c r="T54" i="28"/>
  <c r="P54" i="28"/>
  <c r="R54" i="28" s="1"/>
  <c r="Q54" i="28" s="1"/>
  <c r="O54" i="28" s="1"/>
  <c r="N54" i="28"/>
  <c r="M54" i="28"/>
  <c r="K58" i="28"/>
  <c r="K57" i="26"/>
  <c r="L55" i="26"/>
  <c r="M54" i="26"/>
  <c r="T54" i="26"/>
  <c r="N54" i="26"/>
  <c r="P54" i="26"/>
  <c r="R54" i="26" s="1"/>
  <c r="Q54" i="26" s="1"/>
  <c r="O54" i="26" s="1"/>
  <c r="S53" i="25"/>
  <c r="U53" i="25" s="1"/>
  <c r="K57" i="25"/>
  <c r="L55" i="25"/>
  <c r="M54" i="25"/>
  <c r="T54" i="25"/>
  <c r="N54" i="25"/>
  <c r="P54" i="25"/>
  <c r="K58" i="24"/>
  <c r="L55" i="24"/>
  <c r="T54" i="24"/>
  <c r="P54" i="24"/>
  <c r="N54" i="24"/>
  <c r="M54" i="24"/>
  <c r="R51" i="22"/>
  <c r="Q51" i="22" s="1"/>
  <c r="O51" i="22" s="1"/>
  <c r="R51" i="23"/>
  <c r="Q51" i="23" s="1"/>
  <c r="O51" i="23" s="1"/>
  <c r="R51" i="21"/>
  <c r="Q51" i="21" s="1"/>
  <c r="O51" i="21" s="1"/>
  <c r="S51" i="23"/>
  <c r="U51" i="23" s="1"/>
  <c r="M52" i="23"/>
  <c r="N52" i="23"/>
  <c r="L53" i="23"/>
  <c r="P52" i="23"/>
  <c r="T52" i="23"/>
  <c r="K54" i="23"/>
  <c r="M52" i="22"/>
  <c r="T52" i="22"/>
  <c r="P52" i="22"/>
  <c r="L53" i="22"/>
  <c r="N52" i="22"/>
  <c r="S52" i="22" s="1"/>
  <c r="K54" i="22"/>
  <c r="K56" i="21"/>
  <c r="M52" i="21"/>
  <c r="L53" i="21"/>
  <c r="P52" i="21"/>
  <c r="T52" i="21"/>
  <c r="N52" i="21"/>
  <c r="R61" i="34" l="1"/>
  <c r="Q61" i="34" s="1"/>
  <c r="O61" i="34" s="1"/>
  <c r="R61" i="37"/>
  <c r="Q61" i="37" s="1"/>
  <c r="O61" i="37" s="1"/>
  <c r="R59" i="31"/>
  <c r="Q59" i="31" s="1"/>
  <c r="O59" i="31" s="1"/>
  <c r="U62" i="38"/>
  <c r="K65" i="38"/>
  <c r="P63" i="38"/>
  <c r="R63" i="38" s="1"/>
  <c r="Q63" i="38" s="1"/>
  <c r="O63" i="38" s="1"/>
  <c r="L64" i="38"/>
  <c r="T63" i="38"/>
  <c r="M63" i="38"/>
  <c r="S63" i="38"/>
  <c r="N63" i="38"/>
  <c r="S61" i="36"/>
  <c r="U61" i="36" s="1"/>
  <c r="U61" i="37"/>
  <c r="K65" i="37"/>
  <c r="N62" i="37"/>
  <c r="M62" i="37"/>
  <c r="S62" i="37"/>
  <c r="P62" i="37"/>
  <c r="R62" i="37" s="1"/>
  <c r="Q62" i="37" s="1"/>
  <c r="O62" i="37" s="1"/>
  <c r="L63" i="37"/>
  <c r="T62" i="37"/>
  <c r="S54" i="24"/>
  <c r="U54" i="24" s="1"/>
  <c r="S52" i="21"/>
  <c r="U52" i="21" s="1"/>
  <c r="S62" i="33"/>
  <c r="U62" i="33" s="1"/>
  <c r="S54" i="28"/>
  <c r="U54" i="28" s="1"/>
  <c r="S54" i="26"/>
  <c r="U54" i="26" s="1"/>
  <c r="S61" i="32"/>
  <c r="U61" i="32" s="1"/>
  <c r="K65" i="36"/>
  <c r="N62" i="36"/>
  <c r="T62" i="36"/>
  <c r="M62" i="36"/>
  <c r="L63" i="36"/>
  <c r="P62" i="36"/>
  <c r="R62" i="36" s="1"/>
  <c r="Q62" i="36" s="1"/>
  <c r="O62" i="36" s="1"/>
  <c r="U61" i="35"/>
  <c r="K66" i="35"/>
  <c r="N62" i="35"/>
  <c r="M62" i="35"/>
  <c r="P62" i="35"/>
  <c r="R62" i="35" s="1"/>
  <c r="Q62" i="35" s="1"/>
  <c r="O62" i="35" s="1"/>
  <c r="L63" i="35"/>
  <c r="T62" i="35"/>
  <c r="S62" i="35"/>
  <c r="U61" i="34"/>
  <c r="K64" i="34"/>
  <c r="M62" i="34"/>
  <c r="T62" i="34"/>
  <c r="L63" i="34"/>
  <c r="S62" i="34"/>
  <c r="P62" i="34"/>
  <c r="N62" i="34"/>
  <c r="T63" i="33"/>
  <c r="M63" i="33"/>
  <c r="P63" i="33"/>
  <c r="R63" i="33" s="1"/>
  <c r="Q63" i="33" s="1"/>
  <c r="O63" i="33" s="1"/>
  <c r="L64" i="33"/>
  <c r="N63" i="33"/>
  <c r="K64" i="33"/>
  <c r="M62" i="32"/>
  <c r="T62" i="32"/>
  <c r="L63" i="32"/>
  <c r="P62" i="32"/>
  <c r="R62" i="32" s="1"/>
  <c r="Q62" i="32" s="1"/>
  <c r="O62" i="32" s="1"/>
  <c r="N62" i="32"/>
  <c r="K64" i="32"/>
  <c r="R54" i="25"/>
  <c r="Q54" i="25" s="1"/>
  <c r="O54" i="25" s="1"/>
  <c r="R54" i="24"/>
  <c r="Q54" i="24" s="1"/>
  <c r="O54" i="24" s="1"/>
  <c r="S60" i="31"/>
  <c r="U60" i="31" s="1"/>
  <c r="K63" i="31"/>
  <c r="N61" i="31"/>
  <c r="L62" i="31"/>
  <c r="T61" i="31"/>
  <c r="P61" i="31"/>
  <c r="M61" i="31"/>
  <c r="T55" i="28"/>
  <c r="P55" i="28"/>
  <c r="R55" i="28" s="1"/>
  <c r="Q55" i="28" s="1"/>
  <c r="O55" i="28" s="1"/>
  <c r="M55" i="28"/>
  <c r="S55" i="28" s="1"/>
  <c r="N55" i="28"/>
  <c r="L56" i="28"/>
  <c r="K59" i="28"/>
  <c r="S54" i="25"/>
  <c r="U54" i="25" s="1"/>
  <c r="K58" i="26"/>
  <c r="T55" i="26"/>
  <c r="P55" i="26"/>
  <c r="R55" i="26" s="1"/>
  <c r="Q55" i="26" s="1"/>
  <c r="O55" i="26" s="1"/>
  <c r="L56" i="26"/>
  <c r="M55" i="26"/>
  <c r="N55" i="26"/>
  <c r="K58" i="25"/>
  <c r="T55" i="25"/>
  <c r="P55" i="25"/>
  <c r="L56" i="25"/>
  <c r="M55" i="25"/>
  <c r="N55" i="25"/>
  <c r="K59" i="24"/>
  <c r="T55" i="24"/>
  <c r="P55" i="24"/>
  <c r="M55" i="24"/>
  <c r="L56" i="24"/>
  <c r="N55" i="24"/>
  <c r="S55" i="24" s="1"/>
  <c r="R52" i="22"/>
  <c r="Q52" i="22" s="1"/>
  <c r="O52" i="22" s="1"/>
  <c r="R52" i="23"/>
  <c r="Q52" i="23" s="1"/>
  <c r="O52" i="23" s="1"/>
  <c r="R52" i="21"/>
  <c r="Q52" i="21" s="1"/>
  <c r="O52" i="21" s="1"/>
  <c r="S52" i="23"/>
  <c r="U52" i="23" s="1"/>
  <c r="U52" i="22"/>
  <c r="K55" i="23"/>
  <c r="N53" i="23"/>
  <c r="M53" i="23"/>
  <c r="S53" i="23" s="1"/>
  <c r="L54" i="23"/>
  <c r="P53" i="23"/>
  <c r="T53" i="23"/>
  <c r="K55" i="22"/>
  <c r="N53" i="22"/>
  <c r="M53" i="22"/>
  <c r="T53" i="22"/>
  <c r="P53" i="22"/>
  <c r="L54" i="22"/>
  <c r="K57" i="21"/>
  <c r="N53" i="21"/>
  <c r="L54" i="21"/>
  <c r="T53" i="21"/>
  <c r="M53" i="21"/>
  <c r="P53" i="21"/>
  <c r="R62" i="34" l="1"/>
  <c r="Q62" i="34" s="1"/>
  <c r="O62" i="34" s="1"/>
  <c r="R60" i="31"/>
  <c r="Q60" i="31" s="1"/>
  <c r="O60" i="31" s="1"/>
  <c r="U63" i="38"/>
  <c r="L65" i="38"/>
  <c r="M64" i="38"/>
  <c r="T64" i="38"/>
  <c r="P64" i="38"/>
  <c r="R64" i="38" s="1"/>
  <c r="Q64" i="38" s="1"/>
  <c r="O64" i="38" s="1"/>
  <c r="N64" i="38"/>
  <c r="S64" i="38"/>
  <c r="K66" i="38"/>
  <c r="S62" i="36"/>
  <c r="U62" i="36" s="1"/>
  <c r="U62" i="37"/>
  <c r="S63" i="37"/>
  <c r="P63" i="37"/>
  <c r="R63" i="37" s="1"/>
  <c r="Q63" i="37" s="1"/>
  <c r="O63" i="37" s="1"/>
  <c r="N63" i="37"/>
  <c r="M63" i="37"/>
  <c r="L64" i="37"/>
  <c r="T63" i="37"/>
  <c r="K66" i="37"/>
  <c r="S63" i="33"/>
  <c r="U63" i="33" s="1"/>
  <c r="S62" i="32"/>
  <c r="U62" i="32" s="1"/>
  <c r="S53" i="22"/>
  <c r="U53" i="22" s="1"/>
  <c r="S53" i="21"/>
  <c r="U53" i="21" s="1"/>
  <c r="S55" i="26"/>
  <c r="U55" i="26" s="1"/>
  <c r="P63" i="36"/>
  <c r="R63" i="36" s="1"/>
  <c r="Q63" i="36" s="1"/>
  <c r="O63" i="36" s="1"/>
  <c r="L64" i="36"/>
  <c r="T63" i="36"/>
  <c r="N63" i="36"/>
  <c r="M63" i="36"/>
  <c r="K66" i="36"/>
  <c r="U62" i="35"/>
  <c r="S63" i="35"/>
  <c r="N63" i="35"/>
  <c r="L64" i="35"/>
  <c r="M63" i="35"/>
  <c r="T63" i="35"/>
  <c r="P63" i="35"/>
  <c r="R63" i="35" s="1"/>
  <c r="Q63" i="35" s="1"/>
  <c r="O63" i="35" s="1"/>
  <c r="K67" i="35"/>
  <c r="L64" i="34"/>
  <c r="M63" i="34"/>
  <c r="P63" i="34"/>
  <c r="N63" i="34"/>
  <c r="T63" i="34"/>
  <c r="S63" i="34"/>
  <c r="U62" i="34"/>
  <c r="K65" i="34"/>
  <c r="K65" i="33"/>
  <c r="N64" i="33"/>
  <c r="T64" i="33"/>
  <c r="P64" i="33"/>
  <c r="R64" i="33" s="1"/>
  <c r="Q64" i="33" s="1"/>
  <c r="O64" i="33" s="1"/>
  <c r="M64" i="33"/>
  <c r="L65" i="33"/>
  <c r="K65" i="32"/>
  <c r="P63" i="32"/>
  <c r="R63" i="32" s="1"/>
  <c r="Q63" i="32" s="1"/>
  <c r="O63" i="32" s="1"/>
  <c r="L64" i="32"/>
  <c r="T63" i="32"/>
  <c r="N63" i="32"/>
  <c r="M63" i="32"/>
  <c r="R53" i="22"/>
  <c r="Q53" i="22" s="1"/>
  <c r="O53" i="22" s="1"/>
  <c r="R55" i="25"/>
  <c r="Q55" i="25" s="1"/>
  <c r="O55" i="25" s="1"/>
  <c r="R55" i="24"/>
  <c r="Q55" i="24" s="1"/>
  <c r="O55" i="24" s="1"/>
  <c r="S61" i="31"/>
  <c r="U61" i="31" s="1"/>
  <c r="K64" i="31"/>
  <c r="L63" i="31"/>
  <c r="T62" i="31"/>
  <c r="P62" i="31"/>
  <c r="M62" i="31"/>
  <c r="N62" i="31"/>
  <c r="K60" i="28"/>
  <c r="U55" i="28"/>
  <c r="M56" i="28"/>
  <c r="N56" i="28"/>
  <c r="T56" i="28"/>
  <c r="L57" i="28"/>
  <c r="P56" i="28"/>
  <c r="R56" i="28" s="1"/>
  <c r="Q56" i="28" s="1"/>
  <c r="O56" i="28" s="1"/>
  <c r="S55" i="25"/>
  <c r="U55" i="25" s="1"/>
  <c r="M56" i="26"/>
  <c r="L57" i="26"/>
  <c r="N56" i="26"/>
  <c r="P56" i="26"/>
  <c r="R56" i="26" s="1"/>
  <c r="Q56" i="26" s="1"/>
  <c r="O56" i="26" s="1"/>
  <c r="T56" i="26"/>
  <c r="K59" i="26"/>
  <c r="M56" i="25"/>
  <c r="L57" i="25"/>
  <c r="N56" i="25"/>
  <c r="P56" i="25"/>
  <c r="T56" i="25"/>
  <c r="K59" i="25"/>
  <c r="M56" i="24"/>
  <c r="N56" i="24"/>
  <c r="T56" i="24"/>
  <c r="P56" i="24"/>
  <c r="L57" i="24"/>
  <c r="K60" i="24"/>
  <c r="U55" i="24"/>
  <c r="R53" i="21"/>
  <c r="Q53" i="21" s="1"/>
  <c r="O53" i="21" s="1"/>
  <c r="R53" i="23"/>
  <c r="Q53" i="23" s="1"/>
  <c r="O53" i="23" s="1"/>
  <c r="U53" i="23"/>
  <c r="M54" i="23"/>
  <c r="P54" i="23"/>
  <c r="T54" i="23"/>
  <c r="N54" i="23"/>
  <c r="L55" i="23"/>
  <c r="K56" i="23"/>
  <c r="L55" i="22"/>
  <c r="N54" i="22"/>
  <c r="M54" i="22"/>
  <c r="T54" i="22"/>
  <c r="P54" i="22"/>
  <c r="K56" i="22"/>
  <c r="L55" i="21"/>
  <c r="P54" i="21"/>
  <c r="N54" i="21"/>
  <c r="T54" i="21"/>
  <c r="M54" i="21"/>
  <c r="K58" i="21"/>
  <c r="R63" i="34" l="1"/>
  <c r="Q63" i="34" s="1"/>
  <c r="O63" i="34" s="1"/>
  <c r="R61" i="31"/>
  <c r="Q61" i="31" s="1"/>
  <c r="O61" i="31" s="1"/>
  <c r="K67" i="38"/>
  <c r="U64" i="38"/>
  <c r="T65" i="38"/>
  <c r="S65" i="38"/>
  <c r="N65" i="38"/>
  <c r="L66" i="38"/>
  <c r="P65" i="38"/>
  <c r="R65" i="38" s="1"/>
  <c r="Q65" i="38" s="1"/>
  <c r="O65" i="38" s="1"/>
  <c r="M65" i="38"/>
  <c r="R54" i="22"/>
  <c r="Q54" i="22" s="1"/>
  <c r="O54" i="22" s="1"/>
  <c r="U63" i="37"/>
  <c r="P64" i="37"/>
  <c r="R64" i="37" s="1"/>
  <c r="Q64" i="37" s="1"/>
  <c r="O64" i="37" s="1"/>
  <c r="L65" i="37"/>
  <c r="N64" i="37"/>
  <c r="M64" i="37"/>
  <c r="S64" i="37"/>
  <c r="T64" i="37"/>
  <c r="K67" i="37"/>
  <c r="S63" i="36"/>
  <c r="U63" i="36" s="1"/>
  <c r="S56" i="28"/>
  <c r="U56" i="28" s="1"/>
  <c r="S54" i="22"/>
  <c r="U54" i="22" s="1"/>
  <c r="S63" i="32"/>
  <c r="U63" i="32" s="1"/>
  <c r="S56" i="26"/>
  <c r="U56" i="26" s="1"/>
  <c r="S54" i="23"/>
  <c r="U54" i="23" s="1"/>
  <c r="S54" i="21"/>
  <c r="U54" i="21" s="1"/>
  <c r="S56" i="24"/>
  <c r="U56" i="24" s="1"/>
  <c r="S64" i="33"/>
  <c r="U64" i="33" s="1"/>
  <c r="U63" i="35"/>
  <c r="P64" i="36"/>
  <c r="R64" i="36" s="1"/>
  <c r="Q64" i="36" s="1"/>
  <c r="O64" i="36" s="1"/>
  <c r="N64" i="36"/>
  <c r="M64" i="36"/>
  <c r="T64" i="36"/>
  <c r="L65" i="36"/>
  <c r="K67" i="36"/>
  <c r="P64" i="35"/>
  <c r="R64" i="35" s="1"/>
  <c r="Q64" i="35" s="1"/>
  <c r="O64" i="35" s="1"/>
  <c r="L65" i="35"/>
  <c r="N64" i="35"/>
  <c r="M64" i="35"/>
  <c r="T64" i="35"/>
  <c r="S64" i="35"/>
  <c r="K68" i="35"/>
  <c r="U63" i="34"/>
  <c r="K66" i="34"/>
  <c r="L65" i="34"/>
  <c r="N64" i="34"/>
  <c r="T64" i="34"/>
  <c r="P64" i="34"/>
  <c r="M64" i="34"/>
  <c r="S64" i="34"/>
  <c r="N65" i="33"/>
  <c r="T65" i="33"/>
  <c r="M65" i="33"/>
  <c r="L66" i="33"/>
  <c r="P65" i="33"/>
  <c r="R65" i="33" s="1"/>
  <c r="Q65" i="33" s="1"/>
  <c r="O65" i="33" s="1"/>
  <c r="K66" i="33"/>
  <c r="L65" i="32"/>
  <c r="N64" i="32"/>
  <c r="M64" i="32"/>
  <c r="T64" i="32"/>
  <c r="P64" i="32"/>
  <c r="R64" i="32" s="1"/>
  <c r="Q64" i="32" s="1"/>
  <c r="O64" i="32" s="1"/>
  <c r="K66" i="32"/>
  <c r="R56" i="25"/>
  <c r="Q56" i="25" s="1"/>
  <c r="O56" i="25" s="1"/>
  <c r="R56" i="24"/>
  <c r="Q56" i="24" s="1"/>
  <c r="O56" i="24" s="1"/>
  <c r="S62" i="31"/>
  <c r="U62" i="31" s="1"/>
  <c r="K65" i="31"/>
  <c r="T63" i="31"/>
  <c r="P63" i="31"/>
  <c r="M63" i="31"/>
  <c r="N63" i="31"/>
  <c r="L64" i="31"/>
  <c r="K61" i="28"/>
  <c r="N57" i="28"/>
  <c r="L58" i="28"/>
  <c r="P57" i="28"/>
  <c r="R57" i="28" s="1"/>
  <c r="Q57" i="28" s="1"/>
  <c r="O57" i="28" s="1"/>
  <c r="T57" i="28"/>
  <c r="M57" i="28"/>
  <c r="S56" i="25"/>
  <c r="U56" i="25" s="1"/>
  <c r="K60" i="26"/>
  <c r="N57" i="26"/>
  <c r="L58" i="26"/>
  <c r="M57" i="26"/>
  <c r="P57" i="26"/>
  <c r="R57" i="26" s="1"/>
  <c r="Q57" i="26" s="1"/>
  <c r="O57" i="26" s="1"/>
  <c r="T57" i="26"/>
  <c r="K60" i="25"/>
  <c r="N57" i="25"/>
  <c r="L58" i="25"/>
  <c r="M57" i="25"/>
  <c r="P57" i="25"/>
  <c r="T57" i="25"/>
  <c r="K61" i="24"/>
  <c r="N57" i="24"/>
  <c r="L58" i="24"/>
  <c r="M57" i="24"/>
  <c r="P57" i="24"/>
  <c r="T57" i="24"/>
  <c r="R54" i="21"/>
  <c r="Q54" i="21" s="1"/>
  <c r="O54" i="21" s="1"/>
  <c r="R54" i="23"/>
  <c r="Q54" i="23" s="1"/>
  <c r="O54" i="23" s="1"/>
  <c r="K57" i="23"/>
  <c r="N55" i="23"/>
  <c r="P55" i="23"/>
  <c r="T55" i="23"/>
  <c r="M55" i="23"/>
  <c r="L56" i="23"/>
  <c r="K57" i="22"/>
  <c r="T55" i="22"/>
  <c r="P55" i="22"/>
  <c r="R55" i="22" s="1"/>
  <c r="Q55" i="22" s="1"/>
  <c r="O55" i="22" s="1"/>
  <c r="L56" i="22"/>
  <c r="N55" i="22"/>
  <c r="M55" i="22"/>
  <c r="K59" i="21"/>
  <c r="T55" i="21"/>
  <c r="P55" i="21"/>
  <c r="N55" i="21"/>
  <c r="M55" i="21"/>
  <c r="S55" i="21" s="1"/>
  <c r="L56" i="21"/>
  <c r="R64" i="34" l="1"/>
  <c r="Q64" i="34" s="1"/>
  <c r="O64" i="34" s="1"/>
  <c r="R62" i="31"/>
  <c r="Q62" i="31" s="1"/>
  <c r="O62" i="31" s="1"/>
  <c r="U65" i="38"/>
  <c r="P66" i="38"/>
  <c r="R66" i="38" s="1"/>
  <c r="Q66" i="38" s="1"/>
  <c r="O66" i="38" s="1"/>
  <c r="L67" i="38"/>
  <c r="N66" i="38"/>
  <c r="S66" i="38"/>
  <c r="M66" i="38"/>
  <c r="T66" i="38"/>
  <c r="K68" i="38"/>
  <c r="S64" i="36"/>
  <c r="U64" i="36" s="1"/>
  <c r="U64" i="37"/>
  <c r="M65" i="37"/>
  <c r="T65" i="37"/>
  <c r="S65" i="37"/>
  <c r="P65" i="37"/>
  <c r="R65" i="37" s="1"/>
  <c r="Q65" i="37" s="1"/>
  <c r="O65" i="37" s="1"/>
  <c r="L66" i="37"/>
  <c r="N65" i="37"/>
  <c r="K68" i="37"/>
  <c r="S57" i="24"/>
  <c r="U57" i="24" s="1"/>
  <c r="S63" i="31"/>
  <c r="U63" i="31" s="1"/>
  <c r="S64" i="32"/>
  <c r="U64" i="32" s="1"/>
  <c r="S57" i="28"/>
  <c r="U57" i="28" s="1"/>
  <c r="S55" i="22"/>
  <c r="U55" i="22" s="1"/>
  <c r="S65" i="33"/>
  <c r="U65" i="33" s="1"/>
  <c r="S55" i="23"/>
  <c r="U55" i="23" s="1"/>
  <c r="S57" i="26"/>
  <c r="U57" i="26" s="1"/>
  <c r="M65" i="36"/>
  <c r="T65" i="36"/>
  <c r="L66" i="36"/>
  <c r="N65" i="36"/>
  <c r="P65" i="36"/>
  <c r="R65" i="36" s="1"/>
  <c r="Q65" i="36" s="1"/>
  <c r="O65" i="36" s="1"/>
  <c r="K68" i="36"/>
  <c r="U64" i="35"/>
  <c r="M65" i="35"/>
  <c r="T65" i="35"/>
  <c r="N65" i="35"/>
  <c r="L66" i="35"/>
  <c r="S65" i="35"/>
  <c r="P65" i="35"/>
  <c r="R65" i="35" s="1"/>
  <c r="Q65" i="35" s="1"/>
  <c r="O65" i="35" s="1"/>
  <c r="K69" i="35"/>
  <c r="U64" i="34"/>
  <c r="T65" i="34"/>
  <c r="S65" i="34"/>
  <c r="P65" i="34"/>
  <c r="M65" i="34"/>
  <c r="L66" i="34"/>
  <c r="N65" i="34"/>
  <c r="K67" i="34"/>
  <c r="K67" i="33"/>
  <c r="P66" i="33"/>
  <c r="R66" i="33" s="1"/>
  <c r="Q66" i="33" s="1"/>
  <c r="O66" i="33" s="1"/>
  <c r="T66" i="33"/>
  <c r="M66" i="33"/>
  <c r="L67" i="33"/>
  <c r="N66" i="33"/>
  <c r="K67" i="32"/>
  <c r="T65" i="32"/>
  <c r="N65" i="32"/>
  <c r="M65" i="32"/>
  <c r="L66" i="32"/>
  <c r="P65" i="32"/>
  <c r="R65" i="32" s="1"/>
  <c r="Q65" i="32" s="1"/>
  <c r="O65" i="32" s="1"/>
  <c r="R57" i="25"/>
  <c r="Q57" i="25" s="1"/>
  <c r="O57" i="25" s="1"/>
  <c r="R57" i="24"/>
  <c r="Q57" i="24" s="1"/>
  <c r="O57" i="24" s="1"/>
  <c r="K66" i="31"/>
  <c r="M64" i="31"/>
  <c r="N64" i="31"/>
  <c r="L65" i="31"/>
  <c r="P64" i="31"/>
  <c r="T64" i="31"/>
  <c r="K62" i="28"/>
  <c r="L59" i="28"/>
  <c r="T58" i="28"/>
  <c r="P58" i="28"/>
  <c r="R58" i="28" s="1"/>
  <c r="Q58" i="28" s="1"/>
  <c r="O58" i="28" s="1"/>
  <c r="M58" i="28"/>
  <c r="N58" i="28"/>
  <c r="S57" i="25"/>
  <c r="U57" i="25" s="1"/>
  <c r="K61" i="26"/>
  <c r="L59" i="26"/>
  <c r="M58" i="26"/>
  <c r="N58" i="26"/>
  <c r="P58" i="26"/>
  <c r="R58" i="26" s="1"/>
  <c r="Q58" i="26" s="1"/>
  <c r="O58" i="26" s="1"/>
  <c r="T58" i="26"/>
  <c r="K61" i="25"/>
  <c r="L59" i="25"/>
  <c r="M58" i="25"/>
  <c r="N58" i="25"/>
  <c r="P58" i="25"/>
  <c r="T58" i="25"/>
  <c r="K62" i="24"/>
  <c r="L59" i="24"/>
  <c r="T58" i="24"/>
  <c r="P58" i="24"/>
  <c r="N58" i="24"/>
  <c r="M58" i="24"/>
  <c r="R55" i="21"/>
  <c r="Q55" i="21" s="1"/>
  <c r="O55" i="21" s="1"/>
  <c r="R55" i="23"/>
  <c r="Q55" i="23" s="1"/>
  <c r="O55" i="23" s="1"/>
  <c r="L57" i="23"/>
  <c r="P56" i="23"/>
  <c r="T56" i="23"/>
  <c r="N56" i="23"/>
  <c r="M56" i="23"/>
  <c r="K58" i="23"/>
  <c r="M56" i="22"/>
  <c r="T56" i="22"/>
  <c r="P56" i="22"/>
  <c r="R56" i="22" s="1"/>
  <c r="Q56" i="22" s="1"/>
  <c r="O56" i="22" s="1"/>
  <c r="L57" i="22"/>
  <c r="N56" i="22"/>
  <c r="K58" i="22"/>
  <c r="U55" i="21"/>
  <c r="K60" i="21"/>
  <c r="M56" i="21"/>
  <c r="P56" i="21"/>
  <c r="L57" i="21"/>
  <c r="T56" i="21"/>
  <c r="N56" i="21"/>
  <c r="R65" i="34" l="1"/>
  <c r="Q65" i="34" s="1"/>
  <c r="O65" i="34" s="1"/>
  <c r="R63" i="31"/>
  <c r="Q63" i="31" s="1"/>
  <c r="O63" i="31" s="1"/>
  <c r="U66" i="38"/>
  <c r="K69" i="38"/>
  <c r="N67" i="38"/>
  <c r="L68" i="38"/>
  <c r="M67" i="38"/>
  <c r="P67" i="38"/>
  <c r="T67" i="38"/>
  <c r="S67" i="38"/>
  <c r="O67" i="38"/>
  <c r="S65" i="36"/>
  <c r="U65" i="36" s="1"/>
  <c r="U65" i="37"/>
  <c r="P66" i="37"/>
  <c r="R66" i="37" s="1"/>
  <c r="Q66" i="37" s="1"/>
  <c r="O66" i="37" s="1"/>
  <c r="L67" i="37"/>
  <c r="M66" i="37"/>
  <c r="T66" i="37"/>
  <c r="S66" i="37"/>
  <c r="N66" i="37"/>
  <c r="K69" i="37"/>
  <c r="S56" i="22"/>
  <c r="U56" i="22" s="1"/>
  <c r="S64" i="31"/>
  <c r="U64" i="31" s="1"/>
  <c r="S58" i="24"/>
  <c r="U58" i="24" s="1"/>
  <c r="S58" i="26"/>
  <c r="U58" i="26" s="1"/>
  <c r="S58" i="28"/>
  <c r="U58" i="28" s="1"/>
  <c r="S65" i="32"/>
  <c r="U65" i="32" s="1"/>
  <c r="S66" i="33"/>
  <c r="U66" i="33" s="1"/>
  <c r="S56" i="21"/>
  <c r="U56" i="21" s="1"/>
  <c r="S56" i="23"/>
  <c r="U56" i="23" s="1"/>
  <c r="P66" i="36"/>
  <c r="R66" i="36" s="1"/>
  <c r="Q66" i="36" s="1"/>
  <c r="O66" i="36" s="1"/>
  <c r="L67" i="36"/>
  <c r="N66" i="36"/>
  <c r="T66" i="36"/>
  <c r="M66" i="36"/>
  <c r="K69" i="36"/>
  <c r="N66" i="35"/>
  <c r="L67" i="35"/>
  <c r="M66" i="35"/>
  <c r="T66" i="35"/>
  <c r="S66" i="35"/>
  <c r="P66" i="35"/>
  <c r="R66" i="35" s="1"/>
  <c r="Q66" i="35" s="1"/>
  <c r="O66" i="35" s="1"/>
  <c r="U65" i="35"/>
  <c r="K70" i="35"/>
  <c r="U65" i="34"/>
  <c r="P66" i="34"/>
  <c r="N66" i="34"/>
  <c r="S66" i="34"/>
  <c r="M66" i="34"/>
  <c r="L67" i="34"/>
  <c r="O67" i="34" s="1"/>
  <c r="T66" i="34"/>
  <c r="K68" i="34"/>
  <c r="L68" i="33"/>
  <c r="M67" i="33"/>
  <c r="P67" i="33"/>
  <c r="T67" i="33"/>
  <c r="N67" i="33"/>
  <c r="K68" i="33"/>
  <c r="O67" i="33"/>
  <c r="P66" i="32"/>
  <c r="R66" i="32" s="1"/>
  <c r="Q66" i="32" s="1"/>
  <c r="O66" i="32" s="1"/>
  <c r="L67" i="32"/>
  <c r="O67" i="32" s="1"/>
  <c r="N66" i="32"/>
  <c r="T66" i="32"/>
  <c r="M66" i="32"/>
  <c r="K68" i="32"/>
  <c r="R58" i="24"/>
  <c r="Q58" i="24" s="1"/>
  <c r="O58" i="24" s="1"/>
  <c r="R58" i="25"/>
  <c r="Q58" i="25" s="1"/>
  <c r="O58" i="25" s="1"/>
  <c r="N65" i="31"/>
  <c r="L66" i="31"/>
  <c r="P65" i="31"/>
  <c r="T65" i="31"/>
  <c r="M65" i="31"/>
  <c r="K67" i="31"/>
  <c r="K63" i="28"/>
  <c r="T59" i="28"/>
  <c r="P59" i="28"/>
  <c r="R59" i="28" s="1"/>
  <c r="Q59" i="28" s="1"/>
  <c r="O59" i="28" s="1"/>
  <c r="M59" i="28"/>
  <c r="N59" i="28"/>
  <c r="L60" i="28"/>
  <c r="S58" i="25"/>
  <c r="U58" i="25" s="1"/>
  <c r="K62" i="26"/>
  <c r="T59" i="26"/>
  <c r="P59" i="26"/>
  <c r="R59" i="26" s="1"/>
  <c r="Q59" i="26" s="1"/>
  <c r="O59" i="26" s="1"/>
  <c r="L60" i="26"/>
  <c r="M59" i="26"/>
  <c r="N59" i="26"/>
  <c r="K62" i="25"/>
  <c r="T59" i="25"/>
  <c r="P59" i="25"/>
  <c r="L60" i="25"/>
  <c r="M59" i="25"/>
  <c r="N59" i="25"/>
  <c r="K63" i="24"/>
  <c r="T59" i="24"/>
  <c r="P59" i="24"/>
  <c r="M59" i="24"/>
  <c r="L60" i="24"/>
  <c r="N59" i="24"/>
  <c r="R56" i="21"/>
  <c r="Q56" i="21" s="1"/>
  <c r="O56" i="21" s="1"/>
  <c r="R56" i="23"/>
  <c r="Q56" i="23" s="1"/>
  <c r="O56" i="23" s="1"/>
  <c r="K59" i="23"/>
  <c r="T57" i="23"/>
  <c r="P57" i="23"/>
  <c r="N57" i="23"/>
  <c r="L58" i="23"/>
  <c r="M57" i="23"/>
  <c r="N57" i="22"/>
  <c r="M57" i="22"/>
  <c r="T57" i="22"/>
  <c r="P57" i="22"/>
  <c r="R57" i="22" s="1"/>
  <c r="Q57" i="22" s="1"/>
  <c r="O57" i="22" s="1"/>
  <c r="L58" i="22"/>
  <c r="K59" i="22"/>
  <c r="K61" i="21"/>
  <c r="N57" i="21"/>
  <c r="P57" i="21"/>
  <c r="T57" i="21"/>
  <c r="M57" i="21"/>
  <c r="L58" i="21"/>
  <c r="R66" i="34" l="1"/>
  <c r="Q66" i="34" s="1"/>
  <c r="O66" i="34" s="1"/>
  <c r="R64" i="31"/>
  <c r="Q64" i="31" s="1"/>
  <c r="O64" i="31" s="1"/>
  <c r="U67" i="38"/>
  <c r="L69" i="38"/>
  <c r="O69" i="38" s="1"/>
  <c r="M68" i="38"/>
  <c r="T68" i="38"/>
  <c r="P68" i="38"/>
  <c r="N68" i="38"/>
  <c r="S68" i="38"/>
  <c r="O68" i="38"/>
  <c r="K70" i="38"/>
  <c r="S66" i="36"/>
  <c r="U66" i="36" s="1"/>
  <c r="U66" i="37"/>
  <c r="K70" i="37"/>
  <c r="N67" i="37"/>
  <c r="L68" i="37"/>
  <c r="M67" i="37"/>
  <c r="T67" i="37"/>
  <c r="S67" i="37"/>
  <c r="P67" i="37"/>
  <c r="O67" i="37"/>
  <c r="S57" i="21"/>
  <c r="U57" i="21" s="1"/>
  <c r="S59" i="28"/>
  <c r="U59" i="28" s="1"/>
  <c r="S65" i="31"/>
  <c r="U65" i="31" s="1"/>
  <c r="S57" i="22"/>
  <c r="U57" i="22" s="1"/>
  <c r="S66" i="32"/>
  <c r="U66" i="32" s="1"/>
  <c r="S67" i="33"/>
  <c r="U67" i="33" s="1"/>
  <c r="S57" i="23"/>
  <c r="U57" i="23" s="1"/>
  <c r="S59" i="24"/>
  <c r="U59" i="24" s="1"/>
  <c r="S59" i="26"/>
  <c r="U59" i="26" s="1"/>
  <c r="K70" i="36"/>
  <c r="N67" i="36"/>
  <c r="L68" i="36"/>
  <c r="M67" i="36"/>
  <c r="T67" i="36"/>
  <c r="P67" i="36"/>
  <c r="O67" i="36"/>
  <c r="U66" i="35"/>
  <c r="U66" i="34"/>
  <c r="N67" i="35"/>
  <c r="M67" i="35"/>
  <c r="L68" i="35"/>
  <c r="T67" i="35"/>
  <c r="S67" i="35"/>
  <c r="P67" i="35"/>
  <c r="O67" i="35"/>
  <c r="K71" i="35"/>
  <c r="N67" i="34"/>
  <c r="L68" i="34"/>
  <c r="O68" i="34" s="1"/>
  <c r="M67" i="34"/>
  <c r="T67" i="34"/>
  <c r="P67" i="34"/>
  <c r="S67" i="34"/>
  <c r="K69" i="34"/>
  <c r="K69" i="33"/>
  <c r="O68" i="33"/>
  <c r="L69" i="33"/>
  <c r="T68" i="33"/>
  <c r="P68" i="33"/>
  <c r="N68" i="33"/>
  <c r="M68" i="33"/>
  <c r="K69" i="32"/>
  <c r="N67" i="32"/>
  <c r="L68" i="32"/>
  <c r="M67" i="32"/>
  <c r="S67" i="32" s="1"/>
  <c r="P67" i="32"/>
  <c r="T67" i="32"/>
  <c r="R59" i="25"/>
  <c r="Q59" i="25" s="1"/>
  <c r="O59" i="25" s="1"/>
  <c r="R59" i="24"/>
  <c r="Q59" i="24" s="1"/>
  <c r="O59" i="24" s="1"/>
  <c r="L67" i="31"/>
  <c r="T66" i="31"/>
  <c r="P66" i="31"/>
  <c r="M66" i="31"/>
  <c r="N66" i="31"/>
  <c r="K68" i="31"/>
  <c r="K64" i="28"/>
  <c r="M60" i="28"/>
  <c r="N60" i="28"/>
  <c r="L61" i="28"/>
  <c r="T60" i="28"/>
  <c r="P60" i="28"/>
  <c r="R60" i="28" s="1"/>
  <c r="Q60" i="28" s="1"/>
  <c r="O60" i="28" s="1"/>
  <c r="S59" i="25"/>
  <c r="U59" i="25" s="1"/>
  <c r="M60" i="26"/>
  <c r="P60" i="26"/>
  <c r="R60" i="26" s="1"/>
  <c r="Q60" i="26" s="1"/>
  <c r="O60" i="26" s="1"/>
  <c r="L61" i="26"/>
  <c r="N60" i="26"/>
  <c r="T60" i="26"/>
  <c r="K63" i="26"/>
  <c r="M60" i="25"/>
  <c r="P60" i="25"/>
  <c r="L61" i="25"/>
  <c r="N60" i="25"/>
  <c r="T60" i="25"/>
  <c r="K63" i="25"/>
  <c r="M60" i="24"/>
  <c r="N60" i="24"/>
  <c r="T60" i="24"/>
  <c r="P60" i="24"/>
  <c r="L61" i="24"/>
  <c r="K64" i="24"/>
  <c r="R57" i="21"/>
  <c r="Q57" i="21" s="1"/>
  <c r="O57" i="21" s="1"/>
  <c r="R57" i="23"/>
  <c r="Q57" i="23" s="1"/>
  <c r="O57" i="23" s="1"/>
  <c r="M58" i="23"/>
  <c r="T58" i="23"/>
  <c r="N58" i="23"/>
  <c r="L59" i="23"/>
  <c r="P58" i="23"/>
  <c r="K60" i="23"/>
  <c r="K60" i="22"/>
  <c r="L59" i="22"/>
  <c r="N58" i="22"/>
  <c r="M58" i="22"/>
  <c r="T58" i="22"/>
  <c r="P58" i="22"/>
  <c r="R58" i="22" s="1"/>
  <c r="Q58" i="22" s="1"/>
  <c r="O58" i="22" s="1"/>
  <c r="K62" i="21"/>
  <c r="L59" i="21"/>
  <c r="P58" i="21"/>
  <c r="N58" i="21"/>
  <c r="T58" i="21"/>
  <c r="M58" i="21"/>
  <c r="R65" i="31" l="1"/>
  <c r="Q65" i="31" s="1"/>
  <c r="O65" i="31" s="1"/>
  <c r="K71" i="38"/>
  <c r="U68" i="38"/>
  <c r="T69" i="38"/>
  <c r="S69" i="38"/>
  <c r="P69" i="38"/>
  <c r="N69" i="38"/>
  <c r="L70" i="38"/>
  <c r="M69" i="38"/>
  <c r="S67" i="36"/>
  <c r="U67" i="36" s="1"/>
  <c r="U67" i="37"/>
  <c r="N68" i="37"/>
  <c r="L69" i="37"/>
  <c r="M68" i="37"/>
  <c r="S68" i="37"/>
  <c r="P68" i="37"/>
  <c r="T68" i="37"/>
  <c r="O68" i="37"/>
  <c r="K71" i="37"/>
  <c r="S58" i="23"/>
  <c r="U58" i="23" s="1"/>
  <c r="S58" i="21"/>
  <c r="U58" i="21" s="1"/>
  <c r="S66" i="31"/>
  <c r="U66" i="31" s="1"/>
  <c r="S68" i="33"/>
  <c r="U68" i="33" s="1"/>
  <c r="S58" i="22"/>
  <c r="U58" i="22" s="1"/>
  <c r="S60" i="24"/>
  <c r="U60" i="24" s="1"/>
  <c r="S60" i="28"/>
  <c r="U60" i="28" s="1"/>
  <c r="S60" i="26"/>
  <c r="U60" i="26" s="1"/>
  <c r="N68" i="36"/>
  <c r="L69" i="36"/>
  <c r="M68" i="36"/>
  <c r="T68" i="36"/>
  <c r="P68" i="36"/>
  <c r="O68" i="36"/>
  <c r="K71" i="36"/>
  <c r="U67" i="35"/>
  <c r="N68" i="35"/>
  <c r="L69" i="35"/>
  <c r="M68" i="35"/>
  <c r="P68" i="35"/>
  <c r="T68" i="35"/>
  <c r="S68" i="35"/>
  <c r="O68" i="35"/>
  <c r="K72" i="35"/>
  <c r="K70" i="34"/>
  <c r="U67" i="34"/>
  <c r="L69" i="34"/>
  <c r="M68" i="34"/>
  <c r="T68" i="34"/>
  <c r="N68" i="34"/>
  <c r="S68" i="34"/>
  <c r="P68" i="34"/>
  <c r="N69" i="33"/>
  <c r="M69" i="33"/>
  <c r="L70" i="33"/>
  <c r="T69" i="33"/>
  <c r="P69" i="33"/>
  <c r="K70" i="33"/>
  <c r="O69" i="33"/>
  <c r="U67" i="32"/>
  <c r="K70" i="32"/>
  <c r="L69" i="32"/>
  <c r="M68" i="32"/>
  <c r="T68" i="32"/>
  <c r="P68" i="32"/>
  <c r="N68" i="32"/>
  <c r="O68" i="32"/>
  <c r="R60" i="25"/>
  <c r="Q60" i="25" s="1"/>
  <c r="O60" i="25" s="1"/>
  <c r="R60" i="24"/>
  <c r="Q60" i="24" s="1"/>
  <c r="O60" i="24" s="1"/>
  <c r="K69" i="31"/>
  <c r="P67" i="31"/>
  <c r="L68" i="31"/>
  <c r="M67" i="31"/>
  <c r="T67" i="31"/>
  <c r="N67" i="31"/>
  <c r="O67" i="31"/>
  <c r="N61" i="28"/>
  <c r="L62" i="28"/>
  <c r="T61" i="28"/>
  <c r="M61" i="28"/>
  <c r="P61" i="28"/>
  <c r="R61" i="28" s="1"/>
  <c r="Q61" i="28" s="1"/>
  <c r="O61" i="28" s="1"/>
  <c r="K65" i="28"/>
  <c r="S60" i="25"/>
  <c r="U60" i="25" s="1"/>
  <c r="K64" i="26"/>
  <c r="N61" i="26"/>
  <c r="P61" i="26"/>
  <c r="R61" i="26" s="1"/>
  <c r="Q61" i="26" s="1"/>
  <c r="O61" i="26" s="1"/>
  <c r="L62" i="26"/>
  <c r="M61" i="26"/>
  <c r="T61" i="26"/>
  <c r="K64" i="25"/>
  <c r="N61" i="25"/>
  <c r="P61" i="25"/>
  <c r="L62" i="25"/>
  <c r="M61" i="25"/>
  <c r="T61" i="25"/>
  <c r="K65" i="24"/>
  <c r="N61" i="24"/>
  <c r="L62" i="24"/>
  <c r="M61" i="24"/>
  <c r="P61" i="24"/>
  <c r="T61" i="24"/>
  <c r="R58" i="21"/>
  <c r="Q58" i="21" s="1"/>
  <c r="O58" i="21" s="1"/>
  <c r="R58" i="23"/>
  <c r="Q58" i="23" s="1"/>
  <c r="O58" i="23" s="1"/>
  <c r="K61" i="23"/>
  <c r="N59" i="23"/>
  <c r="T59" i="23"/>
  <c r="M59" i="23"/>
  <c r="S59" i="23" s="1"/>
  <c r="L60" i="23"/>
  <c r="P59" i="23"/>
  <c r="K61" i="22"/>
  <c r="T59" i="22"/>
  <c r="P59" i="22"/>
  <c r="R59" i="22" s="1"/>
  <c r="Q59" i="22" s="1"/>
  <c r="O59" i="22" s="1"/>
  <c r="L60" i="22"/>
  <c r="N59" i="22"/>
  <c r="M59" i="22"/>
  <c r="T59" i="21"/>
  <c r="P59" i="21"/>
  <c r="N59" i="21"/>
  <c r="L60" i="21"/>
  <c r="M59" i="21"/>
  <c r="K63" i="21"/>
  <c r="R66" i="31" l="1"/>
  <c r="Q66" i="31" s="1"/>
  <c r="O66" i="31" s="1"/>
  <c r="T70" i="38"/>
  <c r="S70" i="38"/>
  <c r="P70" i="38"/>
  <c r="L71" i="38"/>
  <c r="O71" i="38" s="1"/>
  <c r="M70" i="38"/>
  <c r="N70" i="38"/>
  <c r="U69" i="38"/>
  <c r="K72" i="38"/>
  <c r="O70" i="38"/>
  <c r="U68" i="37"/>
  <c r="S68" i="36"/>
  <c r="U68" i="36" s="1"/>
  <c r="L70" i="37"/>
  <c r="M69" i="37"/>
  <c r="T69" i="37"/>
  <c r="P69" i="37"/>
  <c r="S69" i="37"/>
  <c r="N69" i="37"/>
  <c r="O69" i="37"/>
  <c r="K72" i="37"/>
  <c r="S68" i="32"/>
  <c r="U68" i="32" s="1"/>
  <c r="S59" i="21"/>
  <c r="U59" i="21" s="1"/>
  <c r="S61" i="26"/>
  <c r="U61" i="26" s="1"/>
  <c r="S61" i="28"/>
  <c r="U61" i="28" s="1"/>
  <c r="S67" i="31"/>
  <c r="U67" i="31" s="1"/>
  <c r="S69" i="33"/>
  <c r="U69" i="33" s="1"/>
  <c r="S61" i="24"/>
  <c r="U61" i="24" s="1"/>
  <c r="S59" i="22"/>
  <c r="U59" i="22" s="1"/>
  <c r="K72" i="36"/>
  <c r="L70" i="36"/>
  <c r="M69" i="36"/>
  <c r="T69" i="36"/>
  <c r="N69" i="36"/>
  <c r="P69" i="36"/>
  <c r="O69" i="36"/>
  <c r="U68" i="35"/>
  <c r="K73" i="35"/>
  <c r="L70" i="35"/>
  <c r="M69" i="35"/>
  <c r="S69" i="35"/>
  <c r="P69" i="35"/>
  <c r="N69" i="35"/>
  <c r="T69" i="35"/>
  <c r="O69" i="35"/>
  <c r="U68" i="34"/>
  <c r="S69" i="34"/>
  <c r="N69" i="34"/>
  <c r="T69" i="34"/>
  <c r="L70" i="34"/>
  <c r="P69" i="34"/>
  <c r="M69" i="34"/>
  <c r="O69" i="34"/>
  <c r="K71" i="34"/>
  <c r="T70" i="33"/>
  <c r="L71" i="33"/>
  <c r="M70" i="33"/>
  <c r="N70" i="33"/>
  <c r="P70" i="33"/>
  <c r="O70" i="33"/>
  <c r="K71" i="33"/>
  <c r="T69" i="32"/>
  <c r="N69" i="32"/>
  <c r="P69" i="32"/>
  <c r="M69" i="32"/>
  <c r="L70" i="32"/>
  <c r="O69" i="32"/>
  <c r="K71" i="32"/>
  <c r="R61" i="24"/>
  <c r="Q61" i="24" s="1"/>
  <c r="O61" i="24" s="1"/>
  <c r="R61" i="25"/>
  <c r="Q61" i="25" s="1"/>
  <c r="O61" i="25" s="1"/>
  <c r="P68" i="31"/>
  <c r="M68" i="31"/>
  <c r="S68" i="31" s="1"/>
  <c r="T68" i="31"/>
  <c r="L69" i="31"/>
  <c r="O69" i="31" s="1"/>
  <c r="N68" i="31"/>
  <c r="K70" i="31"/>
  <c r="O68" i="31"/>
  <c r="L63" i="28"/>
  <c r="T62" i="28"/>
  <c r="P62" i="28"/>
  <c r="R62" i="28" s="1"/>
  <c r="Q62" i="28" s="1"/>
  <c r="O62" i="28" s="1"/>
  <c r="M62" i="28"/>
  <c r="N62" i="28"/>
  <c r="K66" i="28"/>
  <c r="S61" i="25"/>
  <c r="U61" i="25" s="1"/>
  <c r="L63" i="26"/>
  <c r="P62" i="26"/>
  <c r="R62" i="26" s="1"/>
  <c r="Q62" i="26" s="1"/>
  <c r="O62" i="26" s="1"/>
  <c r="M62" i="26"/>
  <c r="N62" i="26"/>
  <c r="T62" i="26"/>
  <c r="K65" i="26"/>
  <c r="L63" i="25"/>
  <c r="P62" i="25"/>
  <c r="M62" i="25"/>
  <c r="N62" i="25"/>
  <c r="T62" i="25"/>
  <c r="K65" i="25"/>
  <c r="K66" i="24"/>
  <c r="L63" i="24"/>
  <c r="T62" i="24"/>
  <c r="P62" i="24"/>
  <c r="N62" i="24"/>
  <c r="M62" i="24"/>
  <c r="R59" i="21"/>
  <c r="Q59" i="21" s="1"/>
  <c r="O59" i="21" s="1"/>
  <c r="R59" i="23"/>
  <c r="Q59" i="23" s="1"/>
  <c r="O59" i="23" s="1"/>
  <c r="U59" i="23"/>
  <c r="L61" i="23"/>
  <c r="T60" i="23"/>
  <c r="N60" i="23"/>
  <c r="M60" i="23"/>
  <c r="P60" i="23"/>
  <c r="K62" i="23"/>
  <c r="K62" i="22"/>
  <c r="M60" i="22"/>
  <c r="T60" i="22"/>
  <c r="P60" i="22"/>
  <c r="R60" i="22" s="1"/>
  <c r="Q60" i="22" s="1"/>
  <c r="O60" i="22" s="1"/>
  <c r="L61" i="22"/>
  <c r="N60" i="22"/>
  <c r="K64" i="21"/>
  <c r="M60" i="21"/>
  <c r="T60" i="21"/>
  <c r="N60" i="21"/>
  <c r="L61" i="21"/>
  <c r="P60" i="21"/>
  <c r="T71" i="38" l="1"/>
  <c r="S71" i="38"/>
  <c r="P71" i="38"/>
  <c r="N71" i="38"/>
  <c r="M71" i="38"/>
  <c r="L72" i="38"/>
  <c r="O72" i="38" s="1"/>
  <c r="K73" i="38"/>
  <c r="U70" i="38"/>
  <c r="S69" i="36"/>
  <c r="U69" i="36" s="1"/>
  <c r="U69" i="37"/>
  <c r="K73" i="37"/>
  <c r="T70" i="37"/>
  <c r="S70" i="37"/>
  <c r="N70" i="37"/>
  <c r="L71" i="37"/>
  <c r="P70" i="37"/>
  <c r="M70" i="37"/>
  <c r="O70" i="37"/>
  <c r="R60" i="21"/>
  <c r="Q60" i="21" s="1"/>
  <c r="O60" i="21" s="1"/>
  <c r="S62" i="26"/>
  <c r="U62" i="26" s="1"/>
  <c r="S70" i="33"/>
  <c r="U70" i="33" s="1"/>
  <c r="S69" i="32"/>
  <c r="U69" i="32" s="1"/>
  <c r="S60" i="21"/>
  <c r="U60" i="21" s="1"/>
  <c r="S60" i="22"/>
  <c r="U60" i="22" s="1"/>
  <c r="S62" i="28"/>
  <c r="U62" i="28" s="1"/>
  <c r="S60" i="23"/>
  <c r="U60" i="23" s="1"/>
  <c r="S62" i="24"/>
  <c r="U62" i="24" s="1"/>
  <c r="U69" i="34"/>
  <c r="T70" i="36"/>
  <c r="P70" i="36"/>
  <c r="N70" i="36"/>
  <c r="L71" i="36"/>
  <c r="M70" i="36"/>
  <c r="O70" i="36"/>
  <c r="K73" i="36"/>
  <c r="U69" i="35"/>
  <c r="T70" i="35"/>
  <c r="S70" i="35"/>
  <c r="P70" i="35"/>
  <c r="N70" i="35"/>
  <c r="M70" i="35"/>
  <c r="L71" i="35"/>
  <c r="O70" i="35"/>
  <c r="K74" i="35"/>
  <c r="T70" i="34"/>
  <c r="P70" i="34"/>
  <c r="S70" i="34"/>
  <c r="N70" i="34"/>
  <c r="M70" i="34"/>
  <c r="L71" i="34"/>
  <c r="O71" i="34" s="1"/>
  <c r="O70" i="34"/>
  <c r="K72" i="34"/>
  <c r="K72" i="33"/>
  <c r="O71" i="33"/>
  <c r="P71" i="33"/>
  <c r="M71" i="33"/>
  <c r="T71" i="33"/>
  <c r="L72" i="33"/>
  <c r="N71" i="33"/>
  <c r="K72" i="32"/>
  <c r="T70" i="32"/>
  <c r="P70" i="32"/>
  <c r="L71" i="32"/>
  <c r="M70" i="32"/>
  <c r="N70" i="32"/>
  <c r="O70" i="32"/>
  <c r="R62" i="24"/>
  <c r="Q62" i="24" s="1"/>
  <c r="O62" i="24" s="1"/>
  <c r="R62" i="25"/>
  <c r="Q62" i="25" s="1"/>
  <c r="O62" i="25" s="1"/>
  <c r="T69" i="31"/>
  <c r="N69" i="31"/>
  <c r="P69" i="31"/>
  <c r="L70" i="31"/>
  <c r="O70" i="31" s="1"/>
  <c r="M69" i="31"/>
  <c r="K71" i="31"/>
  <c r="U68" i="31"/>
  <c r="T63" i="28"/>
  <c r="P63" i="28"/>
  <c r="R63" i="28" s="1"/>
  <c r="Q63" i="28" s="1"/>
  <c r="O63" i="28" s="1"/>
  <c r="M63" i="28"/>
  <c r="N63" i="28"/>
  <c r="L64" i="28"/>
  <c r="K67" i="28"/>
  <c r="S62" i="25"/>
  <c r="U62" i="25" s="1"/>
  <c r="K66" i="26"/>
  <c r="T63" i="26"/>
  <c r="P63" i="26"/>
  <c r="R63" i="26" s="1"/>
  <c r="Q63" i="26" s="1"/>
  <c r="O63" i="26" s="1"/>
  <c r="L64" i="26"/>
  <c r="M63" i="26"/>
  <c r="N63" i="26"/>
  <c r="K66" i="25"/>
  <c r="T63" i="25"/>
  <c r="P63" i="25"/>
  <c r="L64" i="25"/>
  <c r="M63" i="25"/>
  <c r="N63" i="25"/>
  <c r="K67" i="24"/>
  <c r="T63" i="24"/>
  <c r="P63" i="24"/>
  <c r="M63" i="24"/>
  <c r="L64" i="24"/>
  <c r="N63" i="24"/>
  <c r="R60" i="23"/>
  <c r="Q60" i="23" s="1"/>
  <c r="O60" i="23" s="1"/>
  <c r="K63" i="23"/>
  <c r="T61" i="23"/>
  <c r="P61" i="23"/>
  <c r="N61" i="23"/>
  <c r="L62" i="23"/>
  <c r="M61" i="23"/>
  <c r="N61" i="22"/>
  <c r="M61" i="22"/>
  <c r="T61" i="22"/>
  <c r="P61" i="22"/>
  <c r="R61" i="22" s="1"/>
  <c r="Q61" i="22" s="1"/>
  <c r="O61" i="22" s="1"/>
  <c r="L62" i="22"/>
  <c r="K63" i="22"/>
  <c r="N61" i="21"/>
  <c r="T61" i="21"/>
  <c r="M61" i="21"/>
  <c r="L62" i="21"/>
  <c r="P61" i="21"/>
  <c r="K65" i="21"/>
  <c r="K74" i="38" l="1"/>
  <c r="S72" i="38"/>
  <c r="P72" i="38"/>
  <c r="N72" i="38"/>
  <c r="L73" i="38"/>
  <c r="M72" i="38"/>
  <c r="T72" i="38"/>
  <c r="U71" i="38"/>
  <c r="R61" i="21"/>
  <c r="Q61" i="21" s="1"/>
  <c r="O61" i="21" s="1"/>
  <c r="U70" i="37"/>
  <c r="K74" i="37"/>
  <c r="T71" i="37"/>
  <c r="S71" i="37"/>
  <c r="P71" i="37"/>
  <c r="N71" i="37"/>
  <c r="L72" i="37"/>
  <c r="M71" i="37"/>
  <c r="O71" i="37"/>
  <c r="S70" i="36"/>
  <c r="U70" i="36" s="1"/>
  <c r="S63" i="28"/>
  <c r="U63" i="28" s="1"/>
  <c r="S70" i="32"/>
  <c r="U70" i="32" s="1"/>
  <c r="S69" i="31"/>
  <c r="U69" i="31" s="1"/>
  <c r="S63" i="26"/>
  <c r="U63" i="26" s="1"/>
  <c r="S61" i="23"/>
  <c r="U61" i="23" s="1"/>
  <c r="S61" i="21"/>
  <c r="U61" i="21" s="1"/>
  <c r="S61" i="22"/>
  <c r="U61" i="22" s="1"/>
  <c r="S63" i="24"/>
  <c r="U63" i="24" s="1"/>
  <c r="S71" i="33"/>
  <c r="U71" i="33" s="1"/>
  <c r="T71" i="36"/>
  <c r="P71" i="36"/>
  <c r="N71" i="36"/>
  <c r="M71" i="36"/>
  <c r="L72" i="36"/>
  <c r="O71" i="36"/>
  <c r="K74" i="36"/>
  <c r="T71" i="35"/>
  <c r="L72" i="35"/>
  <c r="S71" i="35"/>
  <c r="P71" i="35"/>
  <c r="N71" i="35"/>
  <c r="M71" i="35"/>
  <c r="O71" i="35"/>
  <c r="K75" i="35"/>
  <c r="U70" i="35"/>
  <c r="T71" i="34"/>
  <c r="S71" i="34"/>
  <c r="L72" i="34"/>
  <c r="O72" i="34" s="1"/>
  <c r="M71" i="34"/>
  <c r="P71" i="34"/>
  <c r="N71" i="34"/>
  <c r="K73" i="34"/>
  <c r="U70" i="34"/>
  <c r="P72" i="33"/>
  <c r="T72" i="33"/>
  <c r="N72" i="33"/>
  <c r="L73" i="33"/>
  <c r="M72" i="33"/>
  <c r="K73" i="33"/>
  <c r="O72" i="33"/>
  <c r="T71" i="32"/>
  <c r="P71" i="32"/>
  <c r="L72" i="32"/>
  <c r="O72" i="32" s="1"/>
  <c r="N71" i="32"/>
  <c r="M71" i="32"/>
  <c r="K73" i="32"/>
  <c r="O71" i="32"/>
  <c r="R63" i="25"/>
  <c r="Q63" i="25" s="1"/>
  <c r="O63" i="25" s="1"/>
  <c r="R63" i="24"/>
  <c r="Q63" i="24" s="1"/>
  <c r="O63" i="24" s="1"/>
  <c r="K72" i="31"/>
  <c r="L71" i="31"/>
  <c r="O71" i="31" s="1"/>
  <c r="M70" i="31"/>
  <c r="T70" i="31"/>
  <c r="N70" i="31"/>
  <c r="P70" i="31"/>
  <c r="K68" i="28"/>
  <c r="M64" i="28"/>
  <c r="N64" i="28"/>
  <c r="T64" i="28"/>
  <c r="L65" i="28"/>
  <c r="P64" i="28"/>
  <c r="R64" i="28" s="1"/>
  <c r="Q64" i="28" s="1"/>
  <c r="O64" i="28" s="1"/>
  <c r="S63" i="25"/>
  <c r="U63" i="25" s="1"/>
  <c r="M64" i="26"/>
  <c r="T64" i="26"/>
  <c r="P64" i="26"/>
  <c r="R64" i="26" s="1"/>
  <c r="Q64" i="26" s="1"/>
  <c r="O64" i="26" s="1"/>
  <c r="L65" i="26"/>
  <c r="N64" i="26"/>
  <c r="K67" i="26"/>
  <c r="M64" i="25"/>
  <c r="T64" i="25"/>
  <c r="P64" i="25"/>
  <c r="L65" i="25"/>
  <c r="N64" i="25"/>
  <c r="K67" i="25"/>
  <c r="M64" i="24"/>
  <c r="S64" i="24" s="1"/>
  <c r="N64" i="24"/>
  <c r="T64" i="24"/>
  <c r="P64" i="24"/>
  <c r="L65" i="24"/>
  <c r="K68" i="24"/>
  <c r="R61" i="23"/>
  <c r="Q61" i="23" s="1"/>
  <c r="O61" i="23" s="1"/>
  <c r="M62" i="23"/>
  <c r="N62" i="23"/>
  <c r="L63" i="23"/>
  <c r="T62" i="23"/>
  <c r="P62" i="23"/>
  <c r="K64" i="23"/>
  <c r="K64" i="22"/>
  <c r="L63" i="22"/>
  <c r="N62" i="22"/>
  <c r="M62" i="22"/>
  <c r="P62" i="22"/>
  <c r="R62" i="22" s="1"/>
  <c r="Q62" i="22" s="1"/>
  <c r="O62" i="22" s="1"/>
  <c r="T62" i="22"/>
  <c r="K66" i="21"/>
  <c r="L63" i="21"/>
  <c r="T62" i="21"/>
  <c r="N62" i="21"/>
  <c r="M62" i="21"/>
  <c r="P62" i="21"/>
  <c r="U72" i="38" l="1"/>
  <c r="P73" i="38"/>
  <c r="N73" i="38"/>
  <c r="L74" i="38"/>
  <c r="O74" i="38" s="1"/>
  <c r="M73" i="38"/>
  <c r="T73" i="38"/>
  <c r="S73" i="38"/>
  <c r="K75" i="38"/>
  <c r="O73" i="38"/>
  <c r="R62" i="21"/>
  <c r="Q62" i="21" s="1"/>
  <c r="O62" i="21" s="1"/>
  <c r="S71" i="36"/>
  <c r="U71" i="36" s="1"/>
  <c r="T72" i="37"/>
  <c r="S72" i="37"/>
  <c r="P72" i="37"/>
  <c r="L73" i="37"/>
  <c r="M72" i="37"/>
  <c r="N72" i="37"/>
  <c r="O72" i="37"/>
  <c r="U71" i="37"/>
  <c r="K75" i="37"/>
  <c r="S64" i="26"/>
  <c r="U64" i="26" s="1"/>
  <c r="S62" i="21"/>
  <c r="U62" i="21" s="1"/>
  <c r="S62" i="22"/>
  <c r="U62" i="22" s="1"/>
  <c r="S72" i="33"/>
  <c r="U72" i="33" s="1"/>
  <c r="S62" i="23"/>
  <c r="U62" i="23" s="1"/>
  <c r="S64" i="28"/>
  <c r="U64" i="28" s="1"/>
  <c r="S70" i="31"/>
  <c r="U70" i="31" s="1"/>
  <c r="S71" i="32"/>
  <c r="U71" i="32" s="1"/>
  <c r="T72" i="36"/>
  <c r="P72" i="36"/>
  <c r="N72" i="36"/>
  <c r="L73" i="36"/>
  <c r="M72" i="36"/>
  <c r="O72" i="36"/>
  <c r="K75" i="36"/>
  <c r="T72" i="35"/>
  <c r="S72" i="35"/>
  <c r="N72" i="35"/>
  <c r="L73" i="35"/>
  <c r="P72" i="35"/>
  <c r="M72" i="35"/>
  <c r="O72" i="35"/>
  <c r="K76" i="35"/>
  <c r="U71" i="35"/>
  <c r="K74" i="34"/>
  <c r="S72" i="34"/>
  <c r="P72" i="34"/>
  <c r="N72" i="34"/>
  <c r="M72" i="34"/>
  <c r="L73" i="34"/>
  <c r="T72" i="34"/>
  <c r="U71" i="34"/>
  <c r="O73" i="33"/>
  <c r="K74" i="33"/>
  <c r="T73" i="33"/>
  <c r="P73" i="33"/>
  <c r="L74" i="33"/>
  <c r="N73" i="33"/>
  <c r="S73" i="33" s="1"/>
  <c r="M73" i="33"/>
  <c r="P72" i="32"/>
  <c r="N72" i="32"/>
  <c r="L73" i="32"/>
  <c r="O73" i="32" s="1"/>
  <c r="T72" i="32"/>
  <c r="M72" i="32"/>
  <c r="K74" i="32"/>
  <c r="R64" i="24"/>
  <c r="Q64" i="24" s="1"/>
  <c r="O64" i="24" s="1"/>
  <c r="R64" i="25"/>
  <c r="Q64" i="25" s="1"/>
  <c r="O64" i="25" s="1"/>
  <c r="K73" i="31"/>
  <c r="P71" i="31"/>
  <c r="L72" i="31"/>
  <c r="O72" i="31" s="1"/>
  <c r="M71" i="31"/>
  <c r="N71" i="31"/>
  <c r="T71" i="31"/>
  <c r="K69" i="28"/>
  <c r="N65" i="28"/>
  <c r="L66" i="28"/>
  <c r="P65" i="28"/>
  <c r="R65" i="28" s="1"/>
  <c r="Q65" i="28" s="1"/>
  <c r="O65" i="28" s="1"/>
  <c r="M65" i="28"/>
  <c r="S65" i="28" s="1"/>
  <c r="T65" i="28"/>
  <c r="K68" i="26"/>
  <c r="N65" i="26"/>
  <c r="T65" i="26"/>
  <c r="P65" i="26"/>
  <c r="R65" i="26" s="1"/>
  <c r="Q65" i="26" s="1"/>
  <c r="O65" i="26" s="1"/>
  <c r="L66" i="26"/>
  <c r="M65" i="26"/>
  <c r="S64" i="25"/>
  <c r="U64" i="25" s="1"/>
  <c r="K68" i="25"/>
  <c r="N65" i="25"/>
  <c r="T65" i="25"/>
  <c r="P65" i="25"/>
  <c r="L66" i="25"/>
  <c r="M65" i="25"/>
  <c r="U64" i="24"/>
  <c r="N65" i="24"/>
  <c r="L66" i="24"/>
  <c r="M65" i="24"/>
  <c r="P65" i="24"/>
  <c r="T65" i="24"/>
  <c r="K69" i="24"/>
  <c r="R62" i="23"/>
  <c r="Q62" i="23" s="1"/>
  <c r="O62" i="23" s="1"/>
  <c r="K65" i="23"/>
  <c r="N63" i="23"/>
  <c r="M63" i="23"/>
  <c r="L64" i="23"/>
  <c r="T63" i="23"/>
  <c r="P63" i="23"/>
  <c r="T63" i="22"/>
  <c r="P63" i="22"/>
  <c r="R63" i="22" s="1"/>
  <c r="Q63" i="22" s="1"/>
  <c r="O63" i="22" s="1"/>
  <c r="L64" i="22"/>
  <c r="N63" i="22"/>
  <c r="M63" i="22"/>
  <c r="K65" i="22"/>
  <c r="T63" i="21"/>
  <c r="P63" i="21"/>
  <c r="R63" i="21" s="1"/>
  <c r="Q63" i="21" s="1"/>
  <c r="O63" i="21" s="1"/>
  <c r="N63" i="21"/>
  <c r="L64" i="21"/>
  <c r="M63" i="21"/>
  <c r="K67" i="21"/>
  <c r="N74" i="38" l="1"/>
  <c r="L75" i="38"/>
  <c r="O75" i="38" s="1"/>
  <c r="M74" i="38"/>
  <c r="S74" i="38"/>
  <c r="T74" i="38"/>
  <c r="P74" i="38"/>
  <c r="K76" i="38"/>
  <c r="U73" i="38"/>
  <c r="S72" i="36"/>
  <c r="U72" i="36" s="1"/>
  <c r="S73" i="37"/>
  <c r="P73" i="37"/>
  <c r="N73" i="37"/>
  <c r="L74" i="37"/>
  <c r="T73" i="37"/>
  <c r="M73" i="37"/>
  <c r="O73" i="37"/>
  <c r="K76" i="37"/>
  <c r="U72" i="37"/>
  <c r="S65" i="26"/>
  <c r="U65" i="26" s="1"/>
  <c r="S63" i="22"/>
  <c r="U63" i="22" s="1"/>
  <c r="S63" i="23"/>
  <c r="U63" i="23" s="1"/>
  <c r="S63" i="21"/>
  <c r="U63" i="21" s="1"/>
  <c r="S65" i="24"/>
  <c r="U65" i="24" s="1"/>
  <c r="S72" i="32"/>
  <c r="U72" i="32" s="1"/>
  <c r="S71" i="31"/>
  <c r="U71" i="31" s="1"/>
  <c r="S65" i="25"/>
  <c r="U65" i="25" s="1"/>
  <c r="P73" i="36"/>
  <c r="N73" i="36"/>
  <c r="L74" i="36"/>
  <c r="M73" i="36"/>
  <c r="T73" i="36"/>
  <c r="O73" i="36"/>
  <c r="K76" i="36"/>
  <c r="S73" i="35"/>
  <c r="P73" i="35"/>
  <c r="L74" i="35"/>
  <c r="M73" i="35"/>
  <c r="N73" i="35"/>
  <c r="T73" i="35"/>
  <c r="O73" i="35"/>
  <c r="U72" i="34"/>
  <c r="K77" i="35"/>
  <c r="U72" i="35"/>
  <c r="P73" i="34"/>
  <c r="L74" i="34"/>
  <c r="O74" i="34" s="1"/>
  <c r="M73" i="34"/>
  <c r="T73" i="34"/>
  <c r="S73" i="34"/>
  <c r="N73" i="34"/>
  <c r="K75" i="34"/>
  <c r="O73" i="34"/>
  <c r="N74" i="33"/>
  <c r="L75" i="33"/>
  <c r="T74" i="33"/>
  <c r="M74" i="33"/>
  <c r="S74" i="33" s="1"/>
  <c r="P74" i="33"/>
  <c r="U73" i="33"/>
  <c r="K75" i="33"/>
  <c r="O74" i="33"/>
  <c r="K75" i="32"/>
  <c r="P73" i="32"/>
  <c r="N73" i="32"/>
  <c r="L74" i="32"/>
  <c r="M73" i="32"/>
  <c r="T73" i="32"/>
  <c r="R65" i="24"/>
  <c r="Q65" i="24" s="1"/>
  <c r="O65" i="24" s="1"/>
  <c r="R65" i="25"/>
  <c r="Q65" i="25" s="1"/>
  <c r="O65" i="25" s="1"/>
  <c r="K74" i="31"/>
  <c r="P72" i="31"/>
  <c r="L73" i="31"/>
  <c r="O73" i="31" s="1"/>
  <c r="M72" i="31"/>
  <c r="N72" i="31"/>
  <c r="T72" i="31"/>
  <c r="K70" i="28"/>
  <c r="L67" i="28"/>
  <c r="T66" i="28"/>
  <c r="P66" i="28"/>
  <c r="R66" i="28" s="1"/>
  <c r="Q66" i="28" s="1"/>
  <c r="O66" i="28" s="1"/>
  <c r="M66" i="28"/>
  <c r="N66" i="28"/>
  <c r="U65" i="28"/>
  <c r="K69" i="26"/>
  <c r="L67" i="26"/>
  <c r="T66" i="26"/>
  <c r="N66" i="26"/>
  <c r="P66" i="26"/>
  <c r="R66" i="26" s="1"/>
  <c r="Q66" i="26" s="1"/>
  <c r="O66" i="26" s="1"/>
  <c r="M66" i="26"/>
  <c r="K69" i="25"/>
  <c r="L67" i="25"/>
  <c r="T66" i="25"/>
  <c r="N66" i="25"/>
  <c r="P66" i="25"/>
  <c r="M66" i="25"/>
  <c r="K70" i="24"/>
  <c r="L67" i="24"/>
  <c r="T66" i="24"/>
  <c r="P66" i="24"/>
  <c r="N66" i="24"/>
  <c r="M66" i="24"/>
  <c r="R63" i="23"/>
  <c r="Q63" i="23" s="1"/>
  <c r="O63" i="23" s="1"/>
  <c r="L65" i="23"/>
  <c r="M64" i="23"/>
  <c r="T64" i="23"/>
  <c r="P64" i="23"/>
  <c r="N64" i="23"/>
  <c r="K66" i="23"/>
  <c r="M64" i="22"/>
  <c r="T64" i="22"/>
  <c r="P64" i="22"/>
  <c r="R64" i="22" s="1"/>
  <c r="Q64" i="22" s="1"/>
  <c r="O64" i="22" s="1"/>
  <c r="L65" i="22"/>
  <c r="N64" i="22"/>
  <c r="K66" i="22"/>
  <c r="K68" i="21"/>
  <c r="M64" i="21"/>
  <c r="N64" i="21"/>
  <c r="L65" i="21"/>
  <c r="T64" i="21"/>
  <c r="P64" i="21"/>
  <c r="R64" i="21" s="1"/>
  <c r="Q64" i="21" s="1"/>
  <c r="O64" i="21" s="1"/>
  <c r="U74" i="38" l="1"/>
  <c r="K77" i="38"/>
  <c r="N75" i="38"/>
  <c r="L76" i="38"/>
  <c r="M75" i="38"/>
  <c r="T75" i="38"/>
  <c r="P75" i="38"/>
  <c r="S75" i="38"/>
  <c r="U73" i="37"/>
  <c r="P74" i="37"/>
  <c r="N74" i="37"/>
  <c r="L75" i="37"/>
  <c r="M74" i="37"/>
  <c r="T74" i="37"/>
  <c r="S74" i="37"/>
  <c r="O74" i="37"/>
  <c r="K77" i="37"/>
  <c r="U73" i="35"/>
  <c r="S73" i="36"/>
  <c r="U73" i="36" s="1"/>
  <c r="S73" i="32"/>
  <c r="U73" i="32" s="1"/>
  <c r="S66" i="24"/>
  <c r="U66" i="24" s="1"/>
  <c r="S66" i="28"/>
  <c r="U66" i="28" s="1"/>
  <c r="S66" i="26"/>
  <c r="U66" i="26" s="1"/>
  <c r="S64" i="23"/>
  <c r="U64" i="23" s="1"/>
  <c r="S64" i="22"/>
  <c r="U64" i="22" s="1"/>
  <c r="S64" i="21"/>
  <c r="U64" i="21" s="1"/>
  <c r="S72" i="31"/>
  <c r="U72" i="31" s="1"/>
  <c r="P74" i="36"/>
  <c r="N74" i="36"/>
  <c r="L75" i="36"/>
  <c r="M74" i="36"/>
  <c r="T74" i="36"/>
  <c r="O74" i="36"/>
  <c r="K77" i="36"/>
  <c r="U74" i="33"/>
  <c r="P74" i="35"/>
  <c r="N74" i="35"/>
  <c r="S74" i="35"/>
  <c r="L75" i="35"/>
  <c r="T74" i="35"/>
  <c r="M74" i="35"/>
  <c r="O74" i="35"/>
  <c r="K78" i="35"/>
  <c r="K76" i="34"/>
  <c r="U73" i="34"/>
  <c r="N74" i="34"/>
  <c r="L75" i="34"/>
  <c r="S74" i="34"/>
  <c r="T74" i="34"/>
  <c r="P74" i="34"/>
  <c r="M74" i="34"/>
  <c r="O75" i="33"/>
  <c r="K76" i="33"/>
  <c r="L76" i="33"/>
  <c r="M75" i="33"/>
  <c r="P75" i="33"/>
  <c r="T75" i="33"/>
  <c r="N75" i="33"/>
  <c r="N74" i="32"/>
  <c r="L75" i="32"/>
  <c r="O75" i="32" s="1"/>
  <c r="M74" i="32"/>
  <c r="P74" i="32"/>
  <c r="T74" i="32"/>
  <c r="K76" i="32"/>
  <c r="O74" i="32"/>
  <c r="R66" i="25"/>
  <c r="Q66" i="25" s="1"/>
  <c r="O66" i="25" s="1"/>
  <c r="R66" i="24"/>
  <c r="Q66" i="24" s="1"/>
  <c r="O66" i="24" s="1"/>
  <c r="K75" i="31"/>
  <c r="T73" i="31"/>
  <c r="N73" i="31"/>
  <c r="P73" i="31"/>
  <c r="L74" i="31"/>
  <c r="O74" i="31" s="1"/>
  <c r="M73" i="31"/>
  <c r="K71" i="28"/>
  <c r="P67" i="28"/>
  <c r="L68" i="28"/>
  <c r="M67" i="28"/>
  <c r="T67" i="28"/>
  <c r="N67" i="28"/>
  <c r="O67" i="28"/>
  <c r="K70" i="26"/>
  <c r="P67" i="26"/>
  <c r="N67" i="26"/>
  <c r="L68" i="26"/>
  <c r="M67" i="26"/>
  <c r="T67" i="26"/>
  <c r="O67" i="26"/>
  <c r="S66" i="25"/>
  <c r="U66" i="25" s="1"/>
  <c r="K70" i="25"/>
  <c r="P67" i="25"/>
  <c r="N67" i="25"/>
  <c r="L68" i="25"/>
  <c r="M67" i="25"/>
  <c r="T67" i="25"/>
  <c r="O67" i="25"/>
  <c r="K71" i="24"/>
  <c r="P67" i="24"/>
  <c r="L68" i="24"/>
  <c r="M67" i="24"/>
  <c r="N67" i="24"/>
  <c r="T67" i="24"/>
  <c r="O67" i="24"/>
  <c r="R64" i="23"/>
  <c r="Q64" i="23" s="1"/>
  <c r="O64" i="23" s="1"/>
  <c r="K67" i="23"/>
  <c r="T65" i="23"/>
  <c r="P65" i="23"/>
  <c r="L66" i="23"/>
  <c r="M65" i="23"/>
  <c r="N65" i="23"/>
  <c r="N65" i="22"/>
  <c r="M65" i="22"/>
  <c r="T65" i="22"/>
  <c r="P65" i="22"/>
  <c r="R65" i="22" s="1"/>
  <c r="Q65" i="22" s="1"/>
  <c r="O65" i="22" s="1"/>
  <c r="L66" i="22"/>
  <c r="S65" i="22"/>
  <c r="K67" i="22"/>
  <c r="N65" i="21"/>
  <c r="M65" i="21"/>
  <c r="L66" i="21"/>
  <c r="T65" i="21"/>
  <c r="P65" i="21"/>
  <c r="R65" i="21" s="1"/>
  <c r="Q65" i="21" s="1"/>
  <c r="O65" i="21" s="1"/>
  <c r="K69" i="21"/>
  <c r="U75" i="38" l="1"/>
  <c r="L77" i="38"/>
  <c r="O77" i="38" s="1"/>
  <c r="M76" i="38"/>
  <c r="T76" i="38"/>
  <c r="S76" i="38"/>
  <c r="P76" i="38"/>
  <c r="N76" i="38"/>
  <c r="O76" i="38"/>
  <c r="K78" i="38"/>
  <c r="S74" i="36"/>
  <c r="U74" i="36" s="1"/>
  <c r="U74" i="37"/>
  <c r="K78" i="37"/>
  <c r="N75" i="37"/>
  <c r="L76" i="37"/>
  <c r="M75" i="37"/>
  <c r="T75" i="37"/>
  <c r="S75" i="37"/>
  <c r="P75" i="37"/>
  <c r="O75" i="37"/>
  <c r="S65" i="21"/>
  <c r="U65" i="21" s="1"/>
  <c r="S67" i="26"/>
  <c r="U67" i="26" s="1"/>
  <c r="S65" i="23"/>
  <c r="U65" i="23" s="1"/>
  <c r="S67" i="28"/>
  <c r="U67" i="28" s="1"/>
  <c r="S74" i="32"/>
  <c r="U74" i="32" s="1"/>
  <c r="S67" i="24"/>
  <c r="U67" i="24" s="1"/>
  <c r="S75" i="33"/>
  <c r="U75" i="33" s="1"/>
  <c r="S73" i="31"/>
  <c r="U73" i="31" s="1"/>
  <c r="K78" i="36"/>
  <c r="N75" i="36"/>
  <c r="L76" i="36"/>
  <c r="M75" i="36"/>
  <c r="T75" i="36"/>
  <c r="P75" i="36"/>
  <c r="O75" i="36"/>
  <c r="U74" i="35"/>
  <c r="K79" i="35"/>
  <c r="N75" i="35"/>
  <c r="L76" i="35"/>
  <c r="M75" i="35"/>
  <c r="P75" i="35"/>
  <c r="S75" i="35"/>
  <c r="T75" i="35"/>
  <c r="O75" i="35"/>
  <c r="U74" i="34"/>
  <c r="N75" i="34"/>
  <c r="L76" i="34"/>
  <c r="O76" i="34" s="1"/>
  <c r="M75" i="34"/>
  <c r="P75" i="34"/>
  <c r="T75" i="34"/>
  <c r="S75" i="34"/>
  <c r="O75" i="34"/>
  <c r="K77" i="34"/>
  <c r="N76" i="33"/>
  <c r="M76" i="33"/>
  <c r="L77" i="33"/>
  <c r="P76" i="33"/>
  <c r="T76" i="33"/>
  <c r="K77" i="33"/>
  <c r="O76" i="33"/>
  <c r="K77" i="32"/>
  <c r="N75" i="32"/>
  <c r="L76" i="32"/>
  <c r="M75" i="32"/>
  <c r="P75" i="32"/>
  <c r="T75" i="32"/>
  <c r="K76" i="31"/>
  <c r="L75" i="31"/>
  <c r="O75" i="31" s="1"/>
  <c r="M74" i="31"/>
  <c r="T74" i="31"/>
  <c r="N74" i="31"/>
  <c r="S74" i="31" s="1"/>
  <c r="P74" i="31"/>
  <c r="K72" i="28"/>
  <c r="P68" i="28"/>
  <c r="T68" i="28"/>
  <c r="L69" i="28"/>
  <c r="M68" i="28"/>
  <c r="N68" i="28"/>
  <c r="O68" i="28"/>
  <c r="L69" i="26"/>
  <c r="P68" i="26"/>
  <c r="M68" i="26"/>
  <c r="N68" i="26"/>
  <c r="T68" i="26"/>
  <c r="O68" i="26"/>
  <c r="K71" i="26"/>
  <c r="S67" i="25"/>
  <c r="U67" i="25" s="1"/>
  <c r="L69" i="25"/>
  <c r="P68" i="25"/>
  <c r="M68" i="25"/>
  <c r="N68" i="25"/>
  <c r="T68" i="25"/>
  <c r="O68" i="25"/>
  <c r="K71" i="25"/>
  <c r="K72" i="24"/>
  <c r="P68" i="24"/>
  <c r="T68" i="24"/>
  <c r="N68" i="24"/>
  <c r="L69" i="24"/>
  <c r="M68" i="24"/>
  <c r="O68" i="24"/>
  <c r="R65" i="23"/>
  <c r="Q65" i="23" s="1"/>
  <c r="O65" i="23" s="1"/>
  <c r="U65" i="22"/>
  <c r="M66" i="23"/>
  <c r="L67" i="23"/>
  <c r="O67" i="23" s="1"/>
  <c r="P66" i="23"/>
  <c r="T66" i="23"/>
  <c r="N66" i="23"/>
  <c r="K68" i="23"/>
  <c r="K68" i="22"/>
  <c r="L67" i="22"/>
  <c r="N66" i="22"/>
  <c r="M66" i="22"/>
  <c r="T66" i="22"/>
  <c r="P66" i="22"/>
  <c r="R66" i="22" s="1"/>
  <c r="Q66" i="22" s="1"/>
  <c r="O66" i="22" s="1"/>
  <c r="K70" i="21"/>
  <c r="L67" i="21"/>
  <c r="M66" i="21"/>
  <c r="T66" i="21"/>
  <c r="P66" i="21"/>
  <c r="R66" i="21" s="1"/>
  <c r="Q66" i="21" s="1"/>
  <c r="O66" i="21" s="1"/>
  <c r="N66" i="21"/>
  <c r="U76" i="38" l="1"/>
  <c r="T77" i="38"/>
  <c r="S77" i="38"/>
  <c r="P77" i="38"/>
  <c r="N77" i="38"/>
  <c r="L78" i="38"/>
  <c r="O78" i="38" s="1"/>
  <c r="M77" i="38"/>
  <c r="K79" i="38"/>
  <c r="S75" i="36"/>
  <c r="U75" i="36" s="1"/>
  <c r="U75" i="37"/>
  <c r="N76" i="37"/>
  <c r="L77" i="37"/>
  <c r="M76" i="37"/>
  <c r="S76" i="37"/>
  <c r="P76" i="37"/>
  <c r="T76" i="37"/>
  <c r="O76" i="37"/>
  <c r="K79" i="37"/>
  <c r="S76" i="33"/>
  <c r="U76" i="33" s="1"/>
  <c r="S75" i="32"/>
  <c r="U75" i="32" s="1"/>
  <c r="S68" i="28"/>
  <c r="U68" i="28" s="1"/>
  <c r="S66" i="22"/>
  <c r="U66" i="22" s="1"/>
  <c r="S68" i="24"/>
  <c r="U68" i="24" s="1"/>
  <c r="S66" i="23"/>
  <c r="U66" i="23" s="1"/>
  <c r="S66" i="21"/>
  <c r="U66" i="21" s="1"/>
  <c r="S68" i="26"/>
  <c r="U68" i="26" s="1"/>
  <c r="N76" i="36"/>
  <c r="L77" i="36"/>
  <c r="M76" i="36"/>
  <c r="T76" i="36"/>
  <c r="P76" i="36"/>
  <c r="O76" i="36"/>
  <c r="K79" i="36"/>
  <c r="U75" i="35"/>
  <c r="N76" i="35"/>
  <c r="L77" i="35"/>
  <c r="M76" i="35"/>
  <c r="T76" i="35"/>
  <c r="S76" i="35"/>
  <c r="P76" i="35"/>
  <c r="O76" i="35"/>
  <c r="K80" i="35"/>
  <c r="U75" i="34"/>
  <c r="K78" i="34"/>
  <c r="L77" i="34"/>
  <c r="M76" i="34"/>
  <c r="T76" i="34"/>
  <c r="P76" i="34"/>
  <c r="S76" i="34"/>
  <c r="N76" i="34"/>
  <c r="O77" i="33"/>
  <c r="K78" i="33"/>
  <c r="N77" i="33"/>
  <c r="P77" i="33"/>
  <c r="T77" i="33"/>
  <c r="L78" i="33"/>
  <c r="M77" i="33"/>
  <c r="L77" i="32"/>
  <c r="O77" i="32" s="1"/>
  <c r="M76" i="32"/>
  <c r="T76" i="32"/>
  <c r="P76" i="32"/>
  <c r="N76" i="32"/>
  <c r="S76" i="32" s="1"/>
  <c r="O76" i="32"/>
  <c r="K78" i="32"/>
  <c r="U74" i="31"/>
  <c r="K77" i="31"/>
  <c r="P75" i="31"/>
  <c r="L76" i="31"/>
  <c r="O76" i="31" s="1"/>
  <c r="M75" i="31"/>
  <c r="T75" i="31"/>
  <c r="N75" i="31"/>
  <c r="T69" i="28"/>
  <c r="N69" i="28"/>
  <c r="P69" i="28"/>
  <c r="M69" i="28"/>
  <c r="S69" i="28" s="1"/>
  <c r="L70" i="28"/>
  <c r="O69" i="28"/>
  <c r="K73" i="28"/>
  <c r="S68" i="25"/>
  <c r="U68" i="25" s="1"/>
  <c r="T69" i="26"/>
  <c r="N69" i="26"/>
  <c r="M69" i="26"/>
  <c r="P69" i="26"/>
  <c r="L70" i="26"/>
  <c r="O69" i="26"/>
  <c r="K72" i="26"/>
  <c r="T69" i="25"/>
  <c r="N69" i="25"/>
  <c r="M69" i="25"/>
  <c r="P69" i="25"/>
  <c r="L70" i="25"/>
  <c r="O69" i="25"/>
  <c r="K72" i="25"/>
  <c r="K73" i="24"/>
  <c r="T69" i="24"/>
  <c r="N69" i="24"/>
  <c r="L70" i="24"/>
  <c r="M69" i="24"/>
  <c r="P69" i="24"/>
  <c r="O69" i="24"/>
  <c r="R66" i="23"/>
  <c r="Q66" i="23" s="1"/>
  <c r="O66" i="23" s="1"/>
  <c r="K69" i="23"/>
  <c r="T67" i="23"/>
  <c r="N67" i="23"/>
  <c r="L68" i="23"/>
  <c r="P67" i="23"/>
  <c r="M67" i="23"/>
  <c r="P67" i="22"/>
  <c r="T67" i="22"/>
  <c r="N67" i="22"/>
  <c r="L68" i="22"/>
  <c r="O68" i="22" s="1"/>
  <c r="M67" i="22"/>
  <c r="O67" i="22"/>
  <c r="K69" i="22"/>
  <c r="P67" i="21"/>
  <c r="T67" i="21"/>
  <c r="M67" i="21"/>
  <c r="L68" i="21"/>
  <c r="N67" i="21"/>
  <c r="O67" i="21"/>
  <c r="K71" i="21"/>
  <c r="U77" i="38" l="1"/>
  <c r="T78" i="38"/>
  <c r="S78" i="38"/>
  <c r="P78" i="38"/>
  <c r="L79" i="38"/>
  <c r="O79" i="38" s="1"/>
  <c r="M78" i="38"/>
  <c r="N78" i="38"/>
  <c r="K80" i="38"/>
  <c r="S76" i="36"/>
  <c r="U76" i="36" s="1"/>
  <c r="U76" i="37"/>
  <c r="K80" i="37"/>
  <c r="L78" i="37"/>
  <c r="M77" i="37"/>
  <c r="T77" i="37"/>
  <c r="P77" i="37"/>
  <c r="S77" i="37"/>
  <c r="N77" i="37"/>
  <c r="O77" i="37"/>
  <c r="S67" i="22"/>
  <c r="U67" i="22" s="1"/>
  <c r="S75" i="31"/>
  <c r="U75" i="31" s="1"/>
  <c r="S77" i="33"/>
  <c r="U77" i="33" s="1"/>
  <c r="S69" i="26"/>
  <c r="U69" i="26" s="1"/>
  <c r="S67" i="23"/>
  <c r="U67" i="23" s="1"/>
  <c r="S67" i="21"/>
  <c r="U67" i="21" s="1"/>
  <c r="S69" i="24"/>
  <c r="U69" i="24" s="1"/>
  <c r="L78" i="36"/>
  <c r="M77" i="36"/>
  <c r="T77" i="36"/>
  <c r="P77" i="36"/>
  <c r="N77" i="36"/>
  <c r="O77" i="36"/>
  <c r="K80" i="36"/>
  <c r="U76" i="35"/>
  <c r="L78" i="35"/>
  <c r="M77" i="35"/>
  <c r="S77" i="35"/>
  <c r="N77" i="35"/>
  <c r="T77" i="35"/>
  <c r="P77" i="35"/>
  <c r="O77" i="35"/>
  <c r="K81" i="35"/>
  <c r="U76" i="34"/>
  <c r="S77" i="34"/>
  <c r="L78" i="34"/>
  <c r="O78" i="34" s="1"/>
  <c r="T77" i="34"/>
  <c r="P77" i="34"/>
  <c r="N77" i="34"/>
  <c r="M77" i="34"/>
  <c r="O77" i="34"/>
  <c r="K79" i="34"/>
  <c r="T78" i="33"/>
  <c r="L79" i="33"/>
  <c r="M78" i="33"/>
  <c r="P78" i="33"/>
  <c r="N78" i="33"/>
  <c r="K79" i="33"/>
  <c r="O78" i="33"/>
  <c r="U76" i="32"/>
  <c r="K79" i="32"/>
  <c r="T77" i="32"/>
  <c r="N77" i="32"/>
  <c r="L78" i="32"/>
  <c r="P77" i="32"/>
  <c r="M77" i="32"/>
  <c r="K78" i="31"/>
  <c r="P76" i="31"/>
  <c r="L77" i="31"/>
  <c r="O77" i="31" s="1"/>
  <c r="M76" i="31"/>
  <c r="T76" i="31"/>
  <c r="N76" i="31"/>
  <c r="L71" i="28"/>
  <c r="M70" i="28"/>
  <c r="T70" i="28"/>
  <c r="N70" i="28"/>
  <c r="P70" i="28"/>
  <c r="O70" i="28"/>
  <c r="K74" i="28"/>
  <c r="U69" i="28"/>
  <c r="S69" i="25"/>
  <c r="U69" i="25" s="1"/>
  <c r="L71" i="26"/>
  <c r="M70" i="26"/>
  <c r="N70" i="26"/>
  <c r="S70" i="26" s="1"/>
  <c r="P70" i="26"/>
  <c r="T70" i="26"/>
  <c r="O70" i="26"/>
  <c r="K73" i="26"/>
  <c r="L71" i="25"/>
  <c r="M70" i="25"/>
  <c r="N70" i="25"/>
  <c r="P70" i="25"/>
  <c r="T70" i="25"/>
  <c r="O70" i="25"/>
  <c r="K73" i="25"/>
  <c r="L71" i="24"/>
  <c r="M70" i="24"/>
  <c r="T70" i="24"/>
  <c r="N70" i="24"/>
  <c r="S70" i="24" s="1"/>
  <c r="P70" i="24"/>
  <c r="O70" i="24"/>
  <c r="K74" i="24"/>
  <c r="L69" i="23"/>
  <c r="O69" i="23" s="1"/>
  <c r="M68" i="23"/>
  <c r="N68" i="23"/>
  <c r="T68" i="23"/>
  <c r="P68" i="23"/>
  <c r="O68" i="23"/>
  <c r="K70" i="23"/>
  <c r="K70" i="22"/>
  <c r="T68" i="22"/>
  <c r="N68" i="22"/>
  <c r="L69" i="22"/>
  <c r="O69" i="22" s="1"/>
  <c r="M68" i="22"/>
  <c r="P68" i="22"/>
  <c r="K72" i="21"/>
  <c r="N68" i="21"/>
  <c r="T68" i="21"/>
  <c r="M68" i="21"/>
  <c r="L69" i="21"/>
  <c r="P68" i="21"/>
  <c r="O68" i="21"/>
  <c r="U78" i="38" l="1"/>
  <c r="K81" i="38"/>
  <c r="T79" i="38"/>
  <c r="S79" i="38"/>
  <c r="P79" i="38"/>
  <c r="N79" i="38"/>
  <c r="L80" i="38"/>
  <c r="M79" i="38"/>
  <c r="S77" i="36"/>
  <c r="U77" i="36" s="1"/>
  <c r="U77" i="37"/>
  <c r="T78" i="37"/>
  <c r="S78" i="37"/>
  <c r="N78" i="37"/>
  <c r="P78" i="37"/>
  <c r="M78" i="37"/>
  <c r="L79" i="37"/>
  <c r="O78" i="37"/>
  <c r="K81" i="37"/>
  <c r="U77" i="35"/>
  <c r="S76" i="31"/>
  <c r="U76" i="31" s="1"/>
  <c r="S78" i="33"/>
  <c r="U78" i="33" s="1"/>
  <c r="S77" i="32"/>
  <c r="U77" i="32" s="1"/>
  <c r="S68" i="21"/>
  <c r="U68" i="21" s="1"/>
  <c r="S68" i="22"/>
  <c r="U68" i="22" s="1"/>
  <c r="S68" i="23"/>
  <c r="U68" i="23" s="1"/>
  <c r="S70" i="28"/>
  <c r="U70" i="28" s="1"/>
  <c r="K81" i="36"/>
  <c r="T78" i="36"/>
  <c r="P78" i="36"/>
  <c r="N78" i="36"/>
  <c r="M78" i="36"/>
  <c r="L79" i="36"/>
  <c r="O78" i="36"/>
  <c r="T78" i="35"/>
  <c r="P78" i="35"/>
  <c r="L79" i="35"/>
  <c r="M78" i="35"/>
  <c r="S78" i="35"/>
  <c r="N78" i="35"/>
  <c r="O78" i="35"/>
  <c r="K82" i="35"/>
  <c r="U77" i="34"/>
  <c r="T78" i="34"/>
  <c r="P78" i="34"/>
  <c r="N78" i="34"/>
  <c r="S78" i="34"/>
  <c r="M78" i="34"/>
  <c r="L79" i="34"/>
  <c r="O79" i="34" s="1"/>
  <c r="K80" i="34"/>
  <c r="T79" i="33"/>
  <c r="L80" i="33"/>
  <c r="P79" i="33"/>
  <c r="N79" i="33"/>
  <c r="M79" i="33"/>
  <c r="K80" i="33"/>
  <c r="O79" i="33"/>
  <c r="T78" i="32"/>
  <c r="P78" i="32"/>
  <c r="L79" i="32"/>
  <c r="M78" i="32"/>
  <c r="N78" i="32"/>
  <c r="O78" i="32"/>
  <c r="K80" i="32"/>
  <c r="U70" i="26"/>
  <c r="T77" i="31"/>
  <c r="N77" i="31"/>
  <c r="P77" i="31"/>
  <c r="M77" i="31"/>
  <c r="L78" i="31"/>
  <c r="K79" i="31"/>
  <c r="K75" i="28"/>
  <c r="P71" i="28"/>
  <c r="L72" i="28"/>
  <c r="M71" i="28"/>
  <c r="N71" i="28"/>
  <c r="T71" i="28"/>
  <c r="O71" i="28"/>
  <c r="K74" i="26"/>
  <c r="P71" i="26"/>
  <c r="L72" i="26"/>
  <c r="T71" i="26"/>
  <c r="M71" i="26"/>
  <c r="N71" i="26"/>
  <c r="O71" i="26"/>
  <c r="S70" i="25"/>
  <c r="U70" i="25" s="1"/>
  <c r="K74" i="25"/>
  <c r="P71" i="25"/>
  <c r="L72" i="25"/>
  <c r="T71" i="25"/>
  <c r="M71" i="25"/>
  <c r="N71" i="25"/>
  <c r="O71" i="25"/>
  <c r="K75" i="24"/>
  <c r="P71" i="24"/>
  <c r="L72" i="24"/>
  <c r="M71" i="24"/>
  <c r="N71" i="24"/>
  <c r="T71" i="24"/>
  <c r="O71" i="24"/>
  <c r="U70" i="24"/>
  <c r="K71" i="23"/>
  <c r="P69" i="23"/>
  <c r="L70" i="23"/>
  <c r="N69" i="23"/>
  <c r="M69" i="23"/>
  <c r="T69" i="23"/>
  <c r="L70" i="22"/>
  <c r="O70" i="22" s="1"/>
  <c r="T69" i="22"/>
  <c r="N69" i="22"/>
  <c r="M69" i="22"/>
  <c r="S69" i="22" s="1"/>
  <c r="P69" i="22"/>
  <c r="K71" i="22"/>
  <c r="T69" i="21"/>
  <c r="N69" i="21"/>
  <c r="L70" i="21"/>
  <c r="P69" i="21"/>
  <c r="M69" i="21"/>
  <c r="O69" i="21"/>
  <c r="K73" i="21"/>
  <c r="S80" i="38" l="1"/>
  <c r="P80" i="38"/>
  <c r="N80" i="38"/>
  <c r="L81" i="38"/>
  <c r="O81" i="38" s="1"/>
  <c r="M80" i="38"/>
  <c r="T80" i="38"/>
  <c r="U79" i="38"/>
  <c r="K82" i="38"/>
  <c r="O80" i="38"/>
  <c r="T79" i="37"/>
  <c r="S79" i="37"/>
  <c r="P79" i="37"/>
  <c r="N79" i="37"/>
  <c r="L80" i="37"/>
  <c r="M79" i="37"/>
  <c r="O79" i="37"/>
  <c r="S78" i="36"/>
  <c r="U78" i="36" s="1"/>
  <c r="K82" i="37"/>
  <c r="U78" i="37"/>
  <c r="S71" i="24"/>
  <c r="U71" i="24" s="1"/>
  <c r="S69" i="23"/>
  <c r="U69" i="23" s="1"/>
  <c r="S71" i="26"/>
  <c r="U71" i="26" s="1"/>
  <c r="S79" i="33"/>
  <c r="U79" i="33" s="1"/>
  <c r="S71" i="28"/>
  <c r="U71" i="28" s="1"/>
  <c r="S77" i="31"/>
  <c r="U77" i="31" s="1"/>
  <c r="S78" i="32"/>
  <c r="U78" i="32" s="1"/>
  <c r="S69" i="21"/>
  <c r="U69" i="21" s="1"/>
  <c r="K82" i="36"/>
  <c r="T79" i="36"/>
  <c r="P79" i="36"/>
  <c r="L80" i="36"/>
  <c r="M79" i="36"/>
  <c r="N79" i="36"/>
  <c r="O79" i="36"/>
  <c r="T79" i="35"/>
  <c r="S79" i="35"/>
  <c r="L80" i="35"/>
  <c r="P79" i="35"/>
  <c r="N79" i="35"/>
  <c r="M79" i="35"/>
  <c r="O79" i="35"/>
  <c r="K83" i="35"/>
  <c r="U78" i="35"/>
  <c r="T79" i="34"/>
  <c r="S79" i="34"/>
  <c r="N79" i="34"/>
  <c r="M79" i="34"/>
  <c r="L80" i="34"/>
  <c r="P79" i="34"/>
  <c r="U78" i="34"/>
  <c r="K81" i="34"/>
  <c r="P80" i="33"/>
  <c r="L81" i="33"/>
  <c r="M80" i="33"/>
  <c r="N80" i="33"/>
  <c r="T80" i="33"/>
  <c r="K81" i="33"/>
  <c r="O80" i="33"/>
  <c r="T79" i="32"/>
  <c r="P79" i="32"/>
  <c r="M79" i="32"/>
  <c r="L80" i="32"/>
  <c r="O80" i="32" s="1"/>
  <c r="N79" i="32"/>
  <c r="K81" i="32"/>
  <c r="O79" i="32"/>
  <c r="L79" i="31"/>
  <c r="O79" i="31" s="1"/>
  <c r="M78" i="31"/>
  <c r="T78" i="31"/>
  <c r="N78" i="31"/>
  <c r="P78" i="31"/>
  <c r="O78" i="31"/>
  <c r="K80" i="31"/>
  <c r="K76" i="28"/>
  <c r="P72" i="28"/>
  <c r="L73" i="28"/>
  <c r="M72" i="28"/>
  <c r="T72" i="28"/>
  <c r="N72" i="28"/>
  <c r="O72" i="28"/>
  <c r="S71" i="25"/>
  <c r="U71" i="25" s="1"/>
  <c r="K75" i="26"/>
  <c r="T72" i="26"/>
  <c r="M72" i="26"/>
  <c r="L73" i="26"/>
  <c r="N72" i="26"/>
  <c r="P72" i="26"/>
  <c r="O72" i="26"/>
  <c r="K75" i="25"/>
  <c r="T72" i="25"/>
  <c r="M72" i="25"/>
  <c r="L73" i="25"/>
  <c r="N72" i="25"/>
  <c r="P72" i="25"/>
  <c r="O72" i="25"/>
  <c r="K76" i="24"/>
  <c r="P72" i="24"/>
  <c r="T72" i="24"/>
  <c r="N72" i="24"/>
  <c r="M72" i="24"/>
  <c r="S72" i="24" s="1"/>
  <c r="L73" i="24"/>
  <c r="O72" i="24"/>
  <c r="L71" i="23"/>
  <c r="O71" i="23" s="1"/>
  <c r="P70" i="23"/>
  <c r="N70" i="23"/>
  <c r="M70" i="23"/>
  <c r="T70" i="23"/>
  <c r="K72" i="23"/>
  <c r="O70" i="23"/>
  <c r="K72" i="22"/>
  <c r="U69" i="22"/>
  <c r="T70" i="22"/>
  <c r="N70" i="22"/>
  <c r="P70" i="22"/>
  <c r="L71" i="22"/>
  <c r="O71" i="22" s="1"/>
  <c r="M70" i="22"/>
  <c r="L71" i="21"/>
  <c r="M70" i="21"/>
  <c r="T70" i="21"/>
  <c r="P70" i="21"/>
  <c r="N70" i="21"/>
  <c r="O70" i="21"/>
  <c r="K74" i="21"/>
  <c r="U80" i="38" l="1"/>
  <c r="P81" i="38"/>
  <c r="N81" i="38"/>
  <c r="L82" i="38"/>
  <c r="O82" i="38" s="1"/>
  <c r="M81" i="38"/>
  <c r="T81" i="38"/>
  <c r="S81" i="38"/>
  <c r="K83" i="38"/>
  <c r="U79" i="37"/>
  <c r="T80" i="37"/>
  <c r="S80" i="37"/>
  <c r="P80" i="37"/>
  <c r="L81" i="37"/>
  <c r="M80" i="37"/>
  <c r="N80" i="37"/>
  <c r="O80" i="37"/>
  <c r="K83" i="37"/>
  <c r="S79" i="36"/>
  <c r="U79" i="36" s="1"/>
  <c r="S70" i="22"/>
  <c r="U70" i="22" s="1"/>
  <c r="S72" i="28"/>
  <c r="U72" i="28" s="1"/>
  <c r="S78" i="31"/>
  <c r="U78" i="31" s="1"/>
  <c r="S79" i="32"/>
  <c r="U79" i="32" s="1"/>
  <c r="S70" i="21"/>
  <c r="U70" i="21" s="1"/>
  <c r="S70" i="23"/>
  <c r="U70" i="23" s="1"/>
  <c r="S72" i="26"/>
  <c r="U72" i="26" s="1"/>
  <c r="S80" i="33"/>
  <c r="U80" i="33" s="1"/>
  <c r="K83" i="36"/>
  <c r="T80" i="36"/>
  <c r="P80" i="36"/>
  <c r="N80" i="36"/>
  <c r="L81" i="36"/>
  <c r="M80" i="36"/>
  <c r="O80" i="36"/>
  <c r="T80" i="35"/>
  <c r="S80" i="35"/>
  <c r="P80" i="35"/>
  <c r="N80" i="35"/>
  <c r="M80" i="35"/>
  <c r="L81" i="35"/>
  <c r="O80" i="35"/>
  <c r="K84" i="35"/>
  <c r="U79" i="35"/>
  <c r="K82" i="34"/>
  <c r="S80" i="34"/>
  <c r="P80" i="34"/>
  <c r="N80" i="34"/>
  <c r="T80" i="34"/>
  <c r="M80" i="34"/>
  <c r="L81" i="34"/>
  <c r="O80" i="34"/>
  <c r="U79" i="34"/>
  <c r="O81" i="33"/>
  <c r="K82" i="33"/>
  <c r="T81" i="33"/>
  <c r="L82" i="33"/>
  <c r="N81" i="33"/>
  <c r="M81" i="33"/>
  <c r="P81" i="33"/>
  <c r="P80" i="32"/>
  <c r="N80" i="32"/>
  <c r="L81" i="32"/>
  <c r="O81" i="32" s="1"/>
  <c r="T80" i="32"/>
  <c r="M80" i="32"/>
  <c r="K82" i="32"/>
  <c r="P79" i="31"/>
  <c r="L80" i="31"/>
  <c r="M79" i="31"/>
  <c r="N79" i="31"/>
  <c r="T79" i="31"/>
  <c r="K81" i="31"/>
  <c r="K77" i="28"/>
  <c r="T73" i="28"/>
  <c r="N73" i="28"/>
  <c r="L74" i="28"/>
  <c r="M73" i="28"/>
  <c r="P73" i="28"/>
  <c r="O73" i="28"/>
  <c r="K76" i="26"/>
  <c r="T73" i="26"/>
  <c r="N73" i="26"/>
  <c r="M73" i="26"/>
  <c r="L74" i="26"/>
  <c r="P73" i="26"/>
  <c r="O73" i="26"/>
  <c r="S72" i="25"/>
  <c r="U72" i="25" s="1"/>
  <c r="K76" i="25"/>
  <c r="T73" i="25"/>
  <c r="N73" i="25"/>
  <c r="M73" i="25"/>
  <c r="L74" i="25"/>
  <c r="P73" i="25"/>
  <c r="O73" i="25"/>
  <c r="K77" i="24"/>
  <c r="T73" i="24"/>
  <c r="N73" i="24"/>
  <c r="L74" i="24"/>
  <c r="M73" i="24"/>
  <c r="P73" i="24"/>
  <c r="O73" i="24"/>
  <c r="U72" i="24"/>
  <c r="T71" i="23"/>
  <c r="N71" i="23"/>
  <c r="M71" i="23"/>
  <c r="P71" i="23"/>
  <c r="L72" i="23"/>
  <c r="O72" i="23" s="1"/>
  <c r="K73" i="23"/>
  <c r="L72" i="22"/>
  <c r="O72" i="22" s="1"/>
  <c r="M71" i="22"/>
  <c r="P71" i="22"/>
  <c r="T71" i="22"/>
  <c r="N71" i="22"/>
  <c r="K73" i="22"/>
  <c r="K75" i="21"/>
  <c r="P71" i="21"/>
  <c r="N71" i="21"/>
  <c r="T71" i="21"/>
  <c r="M71" i="21"/>
  <c r="L72" i="21"/>
  <c r="O71" i="21"/>
  <c r="U81" i="38" l="1"/>
  <c r="N82" i="38"/>
  <c r="L83" i="38"/>
  <c r="M82" i="38"/>
  <c r="S82" i="38"/>
  <c r="P82" i="38"/>
  <c r="T82" i="38"/>
  <c r="K84" i="38"/>
  <c r="S81" i="37"/>
  <c r="P81" i="37"/>
  <c r="N81" i="37"/>
  <c r="L82" i="37"/>
  <c r="T81" i="37"/>
  <c r="M81" i="37"/>
  <c r="O81" i="37"/>
  <c r="K84" i="37"/>
  <c r="U80" i="37"/>
  <c r="S80" i="36"/>
  <c r="U80" i="36" s="1"/>
  <c r="S81" i="33"/>
  <c r="U81" i="33" s="1"/>
  <c r="S79" i="31"/>
  <c r="U79" i="31" s="1"/>
  <c r="S71" i="21"/>
  <c r="U71" i="21" s="1"/>
  <c r="S80" i="32"/>
  <c r="U80" i="32" s="1"/>
  <c r="S73" i="24"/>
  <c r="U73" i="24" s="1"/>
  <c r="S71" i="23"/>
  <c r="U71" i="23" s="1"/>
  <c r="S73" i="28"/>
  <c r="U73" i="28" s="1"/>
  <c r="S71" i="22"/>
  <c r="U71" i="22" s="1"/>
  <c r="S73" i="26"/>
  <c r="U73" i="26" s="1"/>
  <c r="P81" i="36"/>
  <c r="N81" i="36"/>
  <c r="L82" i="36"/>
  <c r="M81" i="36"/>
  <c r="T81" i="36"/>
  <c r="O81" i="36"/>
  <c r="K84" i="36"/>
  <c r="U80" i="34"/>
  <c r="S81" i="35"/>
  <c r="P81" i="35"/>
  <c r="L82" i="35"/>
  <c r="M81" i="35"/>
  <c r="T81" i="35"/>
  <c r="N81" i="35"/>
  <c r="O81" i="35"/>
  <c r="K85" i="35"/>
  <c r="U80" i="35"/>
  <c r="P81" i="34"/>
  <c r="L82" i="34"/>
  <c r="O82" i="34" s="1"/>
  <c r="M81" i="34"/>
  <c r="T81" i="34"/>
  <c r="S81" i="34"/>
  <c r="N81" i="34"/>
  <c r="K83" i="34"/>
  <c r="O81" i="34"/>
  <c r="N82" i="33"/>
  <c r="M82" i="33"/>
  <c r="P82" i="33"/>
  <c r="L83" i="33"/>
  <c r="T82" i="33"/>
  <c r="K83" i="33"/>
  <c r="O82" i="33"/>
  <c r="K83" i="32"/>
  <c r="P81" i="32"/>
  <c r="N81" i="32"/>
  <c r="L82" i="32"/>
  <c r="M81" i="32"/>
  <c r="T81" i="32"/>
  <c r="P80" i="31"/>
  <c r="L81" i="31"/>
  <c r="M80" i="31"/>
  <c r="T80" i="31"/>
  <c r="N80" i="31"/>
  <c r="O80" i="31"/>
  <c r="K82" i="31"/>
  <c r="L75" i="28"/>
  <c r="M74" i="28"/>
  <c r="T74" i="28"/>
  <c r="N74" i="28"/>
  <c r="P74" i="28"/>
  <c r="O74" i="28"/>
  <c r="K78" i="28"/>
  <c r="S73" i="25"/>
  <c r="U73" i="25" s="1"/>
  <c r="K77" i="26"/>
  <c r="L75" i="26"/>
  <c r="M74" i="26"/>
  <c r="P74" i="26"/>
  <c r="N74" i="26"/>
  <c r="T74" i="26"/>
  <c r="O74" i="26"/>
  <c r="K77" i="25"/>
  <c r="L75" i="25"/>
  <c r="M74" i="25"/>
  <c r="P74" i="25"/>
  <c r="N74" i="25"/>
  <c r="T74" i="25"/>
  <c r="O74" i="25"/>
  <c r="L75" i="24"/>
  <c r="M74" i="24"/>
  <c r="T74" i="24"/>
  <c r="N74" i="24"/>
  <c r="P74" i="24"/>
  <c r="O74" i="24"/>
  <c r="K78" i="24"/>
  <c r="K74" i="23"/>
  <c r="L73" i="23"/>
  <c r="M72" i="23"/>
  <c r="N72" i="23"/>
  <c r="T72" i="23"/>
  <c r="P72" i="23"/>
  <c r="K74" i="22"/>
  <c r="P72" i="22"/>
  <c r="T72" i="22"/>
  <c r="N72" i="22"/>
  <c r="L73" i="22"/>
  <c r="M72" i="22"/>
  <c r="L73" i="21"/>
  <c r="P72" i="21"/>
  <c r="N72" i="21"/>
  <c r="T72" i="21"/>
  <c r="M72" i="21"/>
  <c r="O72" i="21"/>
  <c r="K76" i="21"/>
  <c r="U82" i="38" l="1"/>
  <c r="K85" i="38"/>
  <c r="N83" i="38"/>
  <c r="L84" i="38"/>
  <c r="M83" i="38"/>
  <c r="T83" i="38"/>
  <c r="P83" i="38"/>
  <c r="S83" i="38"/>
  <c r="O83" i="38"/>
  <c r="U81" i="37"/>
  <c r="P82" i="37"/>
  <c r="N82" i="37"/>
  <c r="L83" i="37"/>
  <c r="M82" i="37"/>
  <c r="T82" i="37"/>
  <c r="S82" i="37"/>
  <c r="O82" i="37"/>
  <c r="S81" i="36"/>
  <c r="U81" i="36" s="1"/>
  <c r="K85" i="37"/>
  <c r="S74" i="26"/>
  <c r="U74" i="26" s="1"/>
  <c r="S81" i="32"/>
  <c r="U81" i="32" s="1"/>
  <c r="S82" i="33"/>
  <c r="U82" i="33" s="1"/>
  <c r="U81" i="35"/>
  <c r="S72" i="21"/>
  <c r="U72" i="21" s="1"/>
  <c r="S72" i="22"/>
  <c r="U72" i="22" s="1"/>
  <c r="S80" i="31"/>
  <c r="U80" i="31" s="1"/>
  <c r="S74" i="24"/>
  <c r="U74" i="24" s="1"/>
  <c r="S74" i="28"/>
  <c r="U74" i="28" s="1"/>
  <c r="S72" i="23"/>
  <c r="U72" i="23" s="1"/>
  <c r="P82" i="36"/>
  <c r="N82" i="36"/>
  <c r="L83" i="36"/>
  <c r="M82" i="36"/>
  <c r="S82" i="36"/>
  <c r="T82" i="36"/>
  <c r="O82" i="36"/>
  <c r="K85" i="36"/>
  <c r="P82" i="35"/>
  <c r="N82" i="35"/>
  <c r="S82" i="35"/>
  <c r="T82" i="35"/>
  <c r="M82" i="35"/>
  <c r="L83" i="35"/>
  <c r="O82" i="35"/>
  <c r="K86" i="35"/>
  <c r="U81" i="34"/>
  <c r="K84" i="34"/>
  <c r="N82" i="34"/>
  <c r="M82" i="34"/>
  <c r="L83" i="34"/>
  <c r="S82" i="34"/>
  <c r="P82" i="34"/>
  <c r="T82" i="34"/>
  <c r="O83" i="33"/>
  <c r="K84" i="33"/>
  <c r="L84" i="33"/>
  <c r="M83" i="33"/>
  <c r="P83" i="33"/>
  <c r="N83" i="33"/>
  <c r="T83" i="33"/>
  <c r="N82" i="32"/>
  <c r="L83" i="32"/>
  <c r="M82" i="32"/>
  <c r="T82" i="32"/>
  <c r="P82" i="32"/>
  <c r="K84" i="32"/>
  <c r="O82" i="32"/>
  <c r="K83" i="31"/>
  <c r="T81" i="31"/>
  <c r="N81" i="31"/>
  <c r="P81" i="31"/>
  <c r="L82" i="31"/>
  <c r="O82" i="31" s="1"/>
  <c r="M81" i="31"/>
  <c r="O81" i="31"/>
  <c r="K79" i="28"/>
  <c r="P75" i="28"/>
  <c r="L76" i="28"/>
  <c r="M75" i="28"/>
  <c r="T75" i="28"/>
  <c r="N75" i="28"/>
  <c r="O75" i="28"/>
  <c r="K78" i="26"/>
  <c r="P75" i="26"/>
  <c r="T75" i="26"/>
  <c r="M75" i="26"/>
  <c r="N75" i="26"/>
  <c r="L76" i="26"/>
  <c r="O75" i="26"/>
  <c r="S74" i="25"/>
  <c r="U74" i="25" s="1"/>
  <c r="K78" i="25"/>
  <c r="P75" i="25"/>
  <c r="T75" i="25"/>
  <c r="M75" i="25"/>
  <c r="N75" i="25"/>
  <c r="L76" i="25"/>
  <c r="O75" i="25"/>
  <c r="K79" i="24"/>
  <c r="P75" i="24"/>
  <c r="L76" i="24"/>
  <c r="M75" i="24"/>
  <c r="T75" i="24"/>
  <c r="N75" i="24"/>
  <c r="O75" i="24"/>
  <c r="P73" i="23"/>
  <c r="L74" i="23"/>
  <c r="T73" i="23"/>
  <c r="N73" i="23"/>
  <c r="M73" i="23"/>
  <c r="O73" i="23"/>
  <c r="K75" i="23"/>
  <c r="K75" i="22"/>
  <c r="T73" i="22"/>
  <c r="N73" i="22"/>
  <c r="L74" i="22"/>
  <c r="O74" i="22" s="1"/>
  <c r="M73" i="22"/>
  <c r="P73" i="22"/>
  <c r="O73" i="22"/>
  <c r="K77" i="21"/>
  <c r="T73" i="21"/>
  <c r="N73" i="21"/>
  <c r="L74" i="21"/>
  <c r="P73" i="21"/>
  <c r="M73" i="21"/>
  <c r="O73" i="21"/>
  <c r="U83" i="38" l="1"/>
  <c r="L85" i="38"/>
  <c r="O85" i="38" s="1"/>
  <c r="M84" i="38"/>
  <c r="T84" i="38"/>
  <c r="S84" i="38"/>
  <c r="P84" i="38"/>
  <c r="N84" i="38"/>
  <c r="O84" i="38"/>
  <c r="K86" i="38"/>
  <c r="U82" i="37"/>
  <c r="N83" i="37"/>
  <c r="L84" i="37"/>
  <c r="M83" i="37"/>
  <c r="T83" i="37"/>
  <c r="S83" i="37"/>
  <c r="P83" i="37"/>
  <c r="O83" i="37"/>
  <c r="K86" i="37"/>
  <c r="S73" i="23"/>
  <c r="U73" i="23" s="1"/>
  <c r="S75" i="26"/>
  <c r="U75" i="26" s="1"/>
  <c r="S75" i="24"/>
  <c r="U75" i="24" s="1"/>
  <c r="S73" i="22"/>
  <c r="U73" i="22" s="1"/>
  <c r="S81" i="31"/>
  <c r="U81" i="31" s="1"/>
  <c r="S82" i="32"/>
  <c r="U82" i="32" s="1"/>
  <c r="S75" i="28"/>
  <c r="U75" i="28" s="1"/>
  <c r="S83" i="33"/>
  <c r="U83" i="33" s="1"/>
  <c r="S73" i="21"/>
  <c r="U73" i="21" s="1"/>
  <c r="U82" i="36"/>
  <c r="K86" i="36"/>
  <c r="N83" i="36"/>
  <c r="L84" i="36"/>
  <c r="M83" i="36"/>
  <c r="P83" i="36"/>
  <c r="S83" i="36"/>
  <c r="T83" i="36"/>
  <c r="O83" i="36"/>
  <c r="U82" i="35"/>
  <c r="N83" i="35"/>
  <c r="L84" i="35"/>
  <c r="M83" i="35"/>
  <c r="P83" i="35"/>
  <c r="T83" i="35"/>
  <c r="S83" i="35"/>
  <c r="O83" i="35"/>
  <c r="K87" i="35"/>
  <c r="N83" i="34"/>
  <c r="L84" i="34"/>
  <c r="M83" i="34"/>
  <c r="S83" i="34"/>
  <c r="P83" i="34"/>
  <c r="T83" i="34"/>
  <c r="O83" i="34"/>
  <c r="K85" i="34"/>
  <c r="U82" i="34"/>
  <c r="P84" i="33"/>
  <c r="M84" i="33"/>
  <c r="T84" i="33"/>
  <c r="N84" i="33"/>
  <c r="L85" i="33"/>
  <c r="K85" i="33"/>
  <c r="O84" i="33"/>
  <c r="K85" i="32"/>
  <c r="N83" i="32"/>
  <c r="L84" i="32"/>
  <c r="M83" i="32"/>
  <c r="P83" i="32"/>
  <c r="T83" i="32"/>
  <c r="O83" i="32"/>
  <c r="L83" i="31"/>
  <c r="M82" i="31"/>
  <c r="T82" i="31"/>
  <c r="N82" i="31"/>
  <c r="P82" i="31"/>
  <c r="K84" i="31"/>
  <c r="K80" i="28"/>
  <c r="P76" i="28"/>
  <c r="N76" i="28"/>
  <c r="T76" i="28"/>
  <c r="L77" i="28"/>
  <c r="M76" i="28"/>
  <c r="O76" i="28"/>
  <c r="S75" i="25"/>
  <c r="U75" i="25" s="1"/>
  <c r="K79" i="26"/>
  <c r="T76" i="26"/>
  <c r="M76" i="26"/>
  <c r="N76" i="26"/>
  <c r="P76" i="26"/>
  <c r="L77" i="26"/>
  <c r="O76" i="26"/>
  <c r="K79" i="25"/>
  <c r="T76" i="25"/>
  <c r="M76" i="25"/>
  <c r="N76" i="25"/>
  <c r="P76" i="25"/>
  <c r="L77" i="25"/>
  <c r="O76" i="25"/>
  <c r="K80" i="24"/>
  <c r="P76" i="24"/>
  <c r="T76" i="24"/>
  <c r="N76" i="24"/>
  <c r="M76" i="24"/>
  <c r="L77" i="24"/>
  <c r="O76" i="24"/>
  <c r="T74" i="23"/>
  <c r="M74" i="23"/>
  <c r="L75" i="23"/>
  <c r="O75" i="23" s="1"/>
  <c r="P74" i="23"/>
  <c r="N74" i="23"/>
  <c r="K76" i="23"/>
  <c r="O74" i="23"/>
  <c r="T74" i="22"/>
  <c r="N74" i="22"/>
  <c r="L75" i="22"/>
  <c r="O75" i="22" s="1"/>
  <c r="M74" i="22"/>
  <c r="P74" i="22"/>
  <c r="K76" i="22"/>
  <c r="L75" i="21"/>
  <c r="M74" i="21"/>
  <c r="N74" i="21"/>
  <c r="T74" i="21"/>
  <c r="P74" i="21"/>
  <c r="O74" i="21"/>
  <c r="K78" i="21"/>
  <c r="U84" i="38" l="1"/>
  <c r="K87" i="38"/>
  <c r="T85" i="38"/>
  <c r="S85" i="38"/>
  <c r="P85" i="38"/>
  <c r="N85" i="38"/>
  <c r="L86" i="38"/>
  <c r="M85" i="38"/>
  <c r="N84" i="37"/>
  <c r="L85" i="37"/>
  <c r="M84" i="37"/>
  <c r="S84" i="37"/>
  <c r="P84" i="37"/>
  <c r="T84" i="37"/>
  <c r="O84" i="37"/>
  <c r="U83" i="37"/>
  <c r="K87" i="37"/>
  <c r="S76" i="26"/>
  <c r="U76" i="26" s="1"/>
  <c r="S76" i="28"/>
  <c r="U76" i="28" s="1"/>
  <c r="S84" i="33"/>
  <c r="U84" i="33" s="1"/>
  <c r="S76" i="24"/>
  <c r="U76" i="24" s="1"/>
  <c r="S82" i="31"/>
  <c r="U82" i="31" s="1"/>
  <c r="S74" i="21"/>
  <c r="U74" i="21" s="1"/>
  <c r="S74" i="22"/>
  <c r="U74" i="22" s="1"/>
  <c r="S74" i="23"/>
  <c r="U74" i="23" s="1"/>
  <c r="S83" i="32"/>
  <c r="U83" i="32" s="1"/>
  <c r="U83" i="36"/>
  <c r="N84" i="36"/>
  <c r="L85" i="36"/>
  <c r="M84" i="36"/>
  <c r="T84" i="36"/>
  <c r="S84" i="36"/>
  <c r="P84" i="36"/>
  <c r="O84" i="36"/>
  <c r="K87" i="36"/>
  <c r="K88" i="35"/>
  <c r="U83" i="35"/>
  <c r="N84" i="35"/>
  <c r="L85" i="35"/>
  <c r="M84" i="35"/>
  <c r="T84" i="35"/>
  <c r="S84" i="35"/>
  <c r="P84" i="35"/>
  <c r="O84" i="35"/>
  <c r="U83" i="34"/>
  <c r="K86" i="34"/>
  <c r="L85" i="34"/>
  <c r="M84" i="34"/>
  <c r="T84" i="34"/>
  <c r="P84" i="34"/>
  <c r="N84" i="34"/>
  <c r="S84" i="34"/>
  <c r="O84" i="34"/>
  <c r="O85" i="33"/>
  <c r="K86" i="33"/>
  <c r="N85" i="33"/>
  <c r="S85" i="33" s="1"/>
  <c r="T85" i="33"/>
  <c r="L86" i="33"/>
  <c r="M85" i="33"/>
  <c r="P85" i="33"/>
  <c r="L85" i="32"/>
  <c r="O85" i="32" s="1"/>
  <c r="M84" i="32"/>
  <c r="T84" i="32"/>
  <c r="P84" i="32"/>
  <c r="N84" i="32"/>
  <c r="O84" i="32"/>
  <c r="K86" i="32"/>
  <c r="P83" i="31"/>
  <c r="L84" i="31"/>
  <c r="M83" i="31"/>
  <c r="T83" i="31"/>
  <c r="N83" i="31"/>
  <c r="K85" i="31"/>
  <c r="O83" i="31"/>
  <c r="T77" i="28"/>
  <c r="N77" i="28"/>
  <c r="P77" i="28"/>
  <c r="L78" i="28"/>
  <c r="M77" i="28"/>
  <c r="O77" i="28"/>
  <c r="K81" i="28"/>
  <c r="S76" i="25"/>
  <c r="U76" i="25" s="1"/>
  <c r="K80" i="26"/>
  <c r="T77" i="26"/>
  <c r="N77" i="26"/>
  <c r="S77" i="26" s="1"/>
  <c r="L78" i="26"/>
  <c r="P77" i="26"/>
  <c r="M77" i="26"/>
  <c r="O77" i="26"/>
  <c r="K80" i="25"/>
  <c r="T77" i="25"/>
  <c r="N77" i="25"/>
  <c r="L78" i="25"/>
  <c r="P77" i="25"/>
  <c r="M77" i="25"/>
  <c r="O77" i="25"/>
  <c r="T77" i="24"/>
  <c r="N77" i="24"/>
  <c r="L78" i="24"/>
  <c r="M77" i="24"/>
  <c r="P77" i="24"/>
  <c r="O77" i="24"/>
  <c r="K81" i="24"/>
  <c r="K77" i="23"/>
  <c r="T75" i="23"/>
  <c r="N75" i="23"/>
  <c r="M75" i="23"/>
  <c r="L76" i="23"/>
  <c r="P75" i="23"/>
  <c r="K77" i="22"/>
  <c r="L76" i="22"/>
  <c r="O76" i="22" s="1"/>
  <c r="M75" i="22"/>
  <c r="P75" i="22"/>
  <c r="N75" i="22"/>
  <c r="T75" i="22"/>
  <c r="K79" i="21"/>
  <c r="P75" i="21"/>
  <c r="L76" i="21"/>
  <c r="N75" i="21"/>
  <c r="M75" i="21"/>
  <c r="S75" i="21" s="1"/>
  <c r="T75" i="21"/>
  <c r="O75" i="21"/>
  <c r="T86" i="38" l="1"/>
  <c r="S86" i="38"/>
  <c r="P86" i="38"/>
  <c r="L87" i="38"/>
  <c r="O87" i="38" s="1"/>
  <c r="M86" i="38"/>
  <c r="N86" i="38"/>
  <c r="U85" i="38"/>
  <c r="K88" i="38"/>
  <c r="O86" i="38"/>
  <c r="U84" i="37"/>
  <c r="L86" i="37"/>
  <c r="M85" i="37"/>
  <c r="T85" i="37"/>
  <c r="P85" i="37"/>
  <c r="S85" i="37"/>
  <c r="N85" i="37"/>
  <c r="O85" i="37"/>
  <c r="K88" i="37"/>
  <c r="S83" i="31"/>
  <c r="U83" i="31" s="1"/>
  <c r="S77" i="24"/>
  <c r="U77" i="24" s="1"/>
  <c r="S77" i="28"/>
  <c r="U77" i="28" s="1"/>
  <c r="S75" i="23"/>
  <c r="U75" i="23" s="1"/>
  <c r="S75" i="22"/>
  <c r="U75" i="22" s="1"/>
  <c r="S84" i="32"/>
  <c r="U84" i="32" s="1"/>
  <c r="U84" i="36"/>
  <c r="L86" i="36"/>
  <c r="M85" i="36"/>
  <c r="T85" i="36"/>
  <c r="S85" i="36"/>
  <c r="P85" i="36"/>
  <c r="N85" i="36"/>
  <c r="O85" i="36"/>
  <c r="K88" i="36"/>
  <c r="U84" i="35"/>
  <c r="L86" i="35"/>
  <c r="M85" i="35"/>
  <c r="S85" i="35"/>
  <c r="N85" i="35"/>
  <c r="T85" i="35"/>
  <c r="P85" i="35"/>
  <c r="O85" i="35"/>
  <c r="K89" i="35"/>
  <c r="U84" i="34"/>
  <c r="L86" i="34"/>
  <c r="O86" i="34" s="1"/>
  <c r="T85" i="34"/>
  <c r="S85" i="34"/>
  <c r="M85" i="34"/>
  <c r="N85" i="34"/>
  <c r="P85" i="34"/>
  <c r="O85" i="34"/>
  <c r="K87" i="34"/>
  <c r="T86" i="33"/>
  <c r="L87" i="33"/>
  <c r="M86" i="33"/>
  <c r="P86" i="33"/>
  <c r="N86" i="33"/>
  <c r="U85" i="33"/>
  <c r="K87" i="33"/>
  <c r="O86" i="33"/>
  <c r="K87" i="32"/>
  <c r="T85" i="32"/>
  <c r="N85" i="32"/>
  <c r="L86" i="32"/>
  <c r="P85" i="32"/>
  <c r="M85" i="32"/>
  <c r="P84" i="31"/>
  <c r="L85" i="31"/>
  <c r="O85" i="31" s="1"/>
  <c r="M84" i="31"/>
  <c r="N84" i="31"/>
  <c r="T84" i="31"/>
  <c r="O84" i="31"/>
  <c r="K86" i="31"/>
  <c r="K82" i="28"/>
  <c r="L79" i="28"/>
  <c r="M78" i="28"/>
  <c r="T78" i="28"/>
  <c r="N78" i="28"/>
  <c r="P78" i="28"/>
  <c r="O78" i="28"/>
  <c r="S77" i="25"/>
  <c r="U77" i="25" s="1"/>
  <c r="L79" i="26"/>
  <c r="M78" i="26"/>
  <c r="P78" i="26"/>
  <c r="T78" i="26"/>
  <c r="N78" i="26"/>
  <c r="O78" i="26"/>
  <c r="K81" i="26"/>
  <c r="U77" i="26"/>
  <c r="L79" i="25"/>
  <c r="M78" i="25"/>
  <c r="P78" i="25"/>
  <c r="T78" i="25"/>
  <c r="N78" i="25"/>
  <c r="O78" i="25"/>
  <c r="K81" i="25"/>
  <c r="K82" i="24"/>
  <c r="L79" i="24"/>
  <c r="M78" i="24"/>
  <c r="T78" i="24"/>
  <c r="N78" i="24"/>
  <c r="P78" i="24"/>
  <c r="O78" i="24"/>
  <c r="L77" i="23"/>
  <c r="O77" i="23" s="1"/>
  <c r="M76" i="23"/>
  <c r="P76" i="23"/>
  <c r="N76" i="23"/>
  <c r="T76" i="23"/>
  <c r="O76" i="23"/>
  <c r="K78" i="23"/>
  <c r="P76" i="22"/>
  <c r="T76" i="22"/>
  <c r="N76" i="22"/>
  <c r="L77" i="22"/>
  <c r="M76" i="22"/>
  <c r="K78" i="22"/>
  <c r="L77" i="21"/>
  <c r="P76" i="21"/>
  <c r="N76" i="21"/>
  <c r="M76" i="21"/>
  <c r="T76" i="21"/>
  <c r="O76" i="21"/>
  <c r="U75" i="21"/>
  <c r="K80" i="21"/>
  <c r="U86" i="38" l="1"/>
  <c r="T87" i="38"/>
  <c r="S87" i="38"/>
  <c r="P87" i="38"/>
  <c r="N87" i="38"/>
  <c r="L88" i="38"/>
  <c r="O88" i="38" s="1"/>
  <c r="M87" i="38"/>
  <c r="K89" i="38"/>
  <c r="K89" i="37"/>
  <c r="U85" i="37"/>
  <c r="T86" i="37"/>
  <c r="S86" i="37"/>
  <c r="N86" i="37"/>
  <c r="L87" i="37"/>
  <c r="P86" i="37"/>
  <c r="M86" i="37"/>
  <c r="O86" i="37"/>
  <c r="S76" i="21"/>
  <c r="U76" i="21" s="1"/>
  <c r="S76" i="22"/>
  <c r="U76" i="22" s="1"/>
  <c r="S76" i="23"/>
  <c r="U76" i="23" s="1"/>
  <c r="S78" i="24"/>
  <c r="U78" i="24" s="1"/>
  <c r="S84" i="31"/>
  <c r="U84" i="31" s="1"/>
  <c r="S86" i="33"/>
  <c r="U86" i="33" s="1"/>
  <c r="S85" i="32"/>
  <c r="U85" i="32" s="1"/>
  <c r="S78" i="26"/>
  <c r="U78" i="26" s="1"/>
  <c r="S78" i="28"/>
  <c r="U78" i="28" s="1"/>
  <c r="U85" i="36"/>
  <c r="K89" i="36"/>
  <c r="T86" i="36"/>
  <c r="S86" i="36"/>
  <c r="P86" i="36"/>
  <c r="L87" i="36"/>
  <c r="N86" i="36"/>
  <c r="M86" i="36"/>
  <c r="O86" i="36"/>
  <c r="U85" i="35"/>
  <c r="K90" i="35"/>
  <c r="T86" i="35"/>
  <c r="P86" i="35"/>
  <c r="L87" i="35"/>
  <c r="M86" i="35"/>
  <c r="S86" i="35"/>
  <c r="N86" i="35"/>
  <c r="O86" i="35"/>
  <c r="U85" i="34"/>
  <c r="T86" i="34"/>
  <c r="S86" i="34"/>
  <c r="P86" i="34"/>
  <c r="L87" i="34"/>
  <c r="O87" i="34" s="1"/>
  <c r="N86" i="34"/>
  <c r="M86" i="34"/>
  <c r="K88" i="34"/>
  <c r="K88" i="33"/>
  <c r="O87" i="33"/>
  <c r="L88" i="33"/>
  <c r="T87" i="33"/>
  <c r="N87" i="33"/>
  <c r="P87" i="33"/>
  <c r="M87" i="33"/>
  <c r="T86" i="32"/>
  <c r="P86" i="32"/>
  <c r="L87" i="32"/>
  <c r="M86" i="32"/>
  <c r="N86" i="32"/>
  <c r="O86" i="32"/>
  <c r="K88" i="32"/>
  <c r="K87" i="31"/>
  <c r="T85" i="31"/>
  <c r="N85" i="31"/>
  <c r="P85" i="31"/>
  <c r="L86" i="31"/>
  <c r="O86" i="31" s="1"/>
  <c r="M85" i="31"/>
  <c r="K83" i="28"/>
  <c r="P79" i="28"/>
  <c r="L80" i="28"/>
  <c r="M79" i="28"/>
  <c r="N79" i="28"/>
  <c r="T79" i="28"/>
  <c r="O79" i="28"/>
  <c r="S78" i="25"/>
  <c r="U78" i="25" s="1"/>
  <c r="K82" i="26"/>
  <c r="P79" i="26"/>
  <c r="T79" i="26"/>
  <c r="M79" i="26"/>
  <c r="N79" i="26"/>
  <c r="L80" i="26"/>
  <c r="O79" i="26"/>
  <c r="K82" i="25"/>
  <c r="P79" i="25"/>
  <c r="T79" i="25"/>
  <c r="M79" i="25"/>
  <c r="N79" i="25"/>
  <c r="L80" i="25"/>
  <c r="O79" i="25"/>
  <c r="K83" i="24"/>
  <c r="P79" i="24"/>
  <c r="L80" i="24"/>
  <c r="M79" i="24"/>
  <c r="N79" i="24"/>
  <c r="T79" i="24"/>
  <c r="O79" i="24"/>
  <c r="P77" i="23"/>
  <c r="T77" i="23"/>
  <c r="M77" i="23"/>
  <c r="N77" i="23"/>
  <c r="L78" i="23"/>
  <c r="O78" i="23" s="1"/>
  <c r="K79" i="23"/>
  <c r="T77" i="22"/>
  <c r="N77" i="22"/>
  <c r="L78" i="22"/>
  <c r="O78" i="22" s="1"/>
  <c r="M77" i="22"/>
  <c r="S77" i="22" s="1"/>
  <c r="P77" i="22"/>
  <c r="K79" i="22"/>
  <c r="O77" i="22"/>
  <c r="T77" i="21"/>
  <c r="N77" i="21"/>
  <c r="M77" i="21"/>
  <c r="S77" i="21" s="1"/>
  <c r="P77" i="21"/>
  <c r="L78" i="21"/>
  <c r="O77" i="21"/>
  <c r="K81" i="21"/>
  <c r="S88" i="38" l="1"/>
  <c r="P88" i="38"/>
  <c r="N88" i="38"/>
  <c r="L89" i="38"/>
  <c r="O89" i="38" s="1"/>
  <c r="M88" i="38"/>
  <c r="T88" i="38"/>
  <c r="K90" i="38"/>
  <c r="U87" i="38"/>
  <c r="T87" i="37"/>
  <c r="S87" i="37"/>
  <c r="P87" i="37"/>
  <c r="N87" i="37"/>
  <c r="L88" i="37"/>
  <c r="M87" i="37"/>
  <c r="O87" i="37"/>
  <c r="U86" i="37"/>
  <c r="K90" i="37"/>
  <c r="S87" i="33"/>
  <c r="U87" i="33" s="1"/>
  <c r="S79" i="26"/>
  <c r="U79" i="26" s="1"/>
  <c r="S77" i="23"/>
  <c r="U77" i="23" s="1"/>
  <c r="S79" i="24"/>
  <c r="U79" i="24" s="1"/>
  <c r="S79" i="28"/>
  <c r="U79" i="28" s="1"/>
  <c r="S85" i="31"/>
  <c r="U85" i="31" s="1"/>
  <c r="S86" i="32"/>
  <c r="U86" i="32" s="1"/>
  <c r="T87" i="36"/>
  <c r="S87" i="36"/>
  <c r="P87" i="36"/>
  <c r="L88" i="36"/>
  <c r="M87" i="36"/>
  <c r="N87" i="36"/>
  <c r="O87" i="36"/>
  <c r="U86" i="36"/>
  <c r="K90" i="36"/>
  <c r="T87" i="35"/>
  <c r="S87" i="35"/>
  <c r="N87" i="35"/>
  <c r="M87" i="35"/>
  <c r="L88" i="35"/>
  <c r="P87" i="35"/>
  <c r="O87" i="35"/>
  <c r="U86" i="35"/>
  <c r="K91" i="35"/>
  <c r="T87" i="34"/>
  <c r="S87" i="34"/>
  <c r="P87" i="34"/>
  <c r="M87" i="34"/>
  <c r="L88" i="34"/>
  <c r="O88" i="34" s="1"/>
  <c r="N87" i="34"/>
  <c r="U86" i="34"/>
  <c r="K89" i="34"/>
  <c r="P88" i="33"/>
  <c r="M88" i="33"/>
  <c r="N88" i="33"/>
  <c r="L89" i="33"/>
  <c r="T88" i="33"/>
  <c r="K89" i="33"/>
  <c r="O88" i="33"/>
  <c r="T87" i="32"/>
  <c r="P87" i="32"/>
  <c r="L88" i="32"/>
  <c r="O88" i="32" s="1"/>
  <c r="N87" i="32"/>
  <c r="M87" i="32"/>
  <c r="K89" i="32"/>
  <c r="O87" i="32"/>
  <c r="L87" i="31"/>
  <c r="O87" i="31" s="1"/>
  <c r="M86" i="31"/>
  <c r="T86" i="31"/>
  <c r="N86" i="31"/>
  <c r="P86" i="31"/>
  <c r="K88" i="31"/>
  <c r="K84" i="28"/>
  <c r="P80" i="28"/>
  <c r="L81" i="28"/>
  <c r="M80" i="28"/>
  <c r="N80" i="28"/>
  <c r="T80" i="28"/>
  <c r="O80" i="28"/>
  <c r="S79" i="25"/>
  <c r="U79" i="25" s="1"/>
  <c r="K83" i="26"/>
  <c r="N80" i="26"/>
  <c r="L81" i="26"/>
  <c r="P80" i="26"/>
  <c r="M80" i="26"/>
  <c r="T80" i="26"/>
  <c r="O80" i="26"/>
  <c r="K83" i="25"/>
  <c r="N80" i="25"/>
  <c r="L81" i="25"/>
  <c r="P80" i="25"/>
  <c r="M80" i="25"/>
  <c r="T80" i="25"/>
  <c r="O80" i="25"/>
  <c r="K84" i="24"/>
  <c r="P80" i="24"/>
  <c r="T80" i="24"/>
  <c r="N80" i="24"/>
  <c r="L81" i="24"/>
  <c r="M80" i="24"/>
  <c r="O80" i="24"/>
  <c r="K80" i="23"/>
  <c r="N78" i="23"/>
  <c r="T78" i="23"/>
  <c r="M78" i="23"/>
  <c r="S78" i="23" s="1"/>
  <c r="P78" i="23"/>
  <c r="L79" i="23"/>
  <c r="T78" i="22"/>
  <c r="N78" i="22"/>
  <c r="L79" i="22"/>
  <c r="O79" i="22" s="1"/>
  <c r="M78" i="22"/>
  <c r="S78" i="22" s="1"/>
  <c r="P78" i="22"/>
  <c r="K80" i="22"/>
  <c r="U77" i="22"/>
  <c r="L79" i="21"/>
  <c r="M78" i="21"/>
  <c r="N78" i="21"/>
  <c r="T78" i="21"/>
  <c r="P78" i="21"/>
  <c r="O78" i="21"/>
  <c r="K82" i="21"/>
  <c r="U77" i="21"/>
  <c r="U88" i="38" l="1"/>
  <c r="K91" i="38"/>
  <c r="P89" i="38"/>
  <c r="N89" i="38"/>
  <c r="L90" i="38"/>
  <c r="M89" i="38"/>
  <c r="T89" i="38"/>
  <c r="S89" i="38"/>
  <c r="U87" i="37"/>
  <c r="T88" i="37"/>
  <c r="S88" i="37"/>
  <c r="P88" i="37"/>
  <c r="L89" i="37"/>
  <c r="M88" i="37"/>
  <c r="N88" i="37"/>
  <c r="O88" i="37"/>
  <c r="K91" i="37"/>
  <c r="S80" i="28"/>
  <c r="U80" i="28" s="1"/>
  <c r="S86" i="31"/>
  <c r="U86" i="31" s="1"/>
  <c r="S80" i="24"/>
  <c r="U80" i="24" s="1"/>
  <c r="S88" i="33"/>
  <c r="U88" i="33" s="1"/>
  <c r="S80" i="26"/>
  <c r="U80" i="26" s="1"/>
  <c r="S87" i="32"/>
  <c r="U87" i="32" s="1"/>
  <c r="S78" i="21"/>
  <c r="U78" i="21" s="1"/>
  <c r="U87" i="36"/>
  <c r="T88" i="36"/>
  <c r="S88" i="36"/>
  <c r="P88" i="36"/>
  <c r="N88" i="36"/>
  <c r="L89" i="36"/>
  <c r="M88" i="36"/>
  <c r="O88" i="36"/>
  <c r="K91" i="36"/>
  <c r="T88" i="35"/>
  <c r="S88" i="35"/>
  <c r="P88" i="35"/>
  <c r="N88" i="35"/>
  <c r="L89" i="35"/>
  <c r="M88" i="35"/>
  <c r="O88" i="35"/>
  <c r="K92" i="35"/>
  <c r="U87" i="35"/>
  <c r="T88" i="34"/>
  <c r="S88" i="34"/>
  <c r="P88" i="34"/>
  <c r="N88" i="34"/>
  <c r="L89" i="34"/>
  <c r="O89" i="34" s="1"/>
  <c r="M88" i="34"/>
  <c r="K90" i="34"/>
  <c r="U87" i="34"/>
  <c r="T89" i="33"/>
  <c r="N89" i="33"/>
  <c r="M89" i="33"/>
  <c r="L90" i="33"/>
  <c r="P89" i="33"/>
  <c r="O89" i="33"/>
  <c r="K90" i="33"/>
  <c r="P88" i="32"/>
  <c r="N88" i="32"/>
  <c r="T88" i="32"/>
  <c r="M88" i="32"/>
  <c r="S88" i="32" s="1"/>
  <c r="L89" i="32"/>
  <c r="O89" i="32" s="1"/>
  <c r="K90" i="32"/>
  <c r="P87" i="31"/>
  <c r="L88" i="31"/>
  <c r="M87" i="31"/>
  <c r="N87" i="31"/>
  <c r="T87" i="31"/>
  <c r="K89" i="31"/>
  <c r="K85" i="28"/>
  <c r="T81" i="28"/>
  <c r="N81" i="28"/>
  <c r="L82" i="28"/>
  <c r="M81" i="28"/>
  <c r="P81" i="28"/>
  <c r="O81" i="28"/>
  <c r="S80" i="25"/>
  <c r="U80" i="25" s="1"/>
  <c r="K84" i="26"/>
  <c r="T81" i="26"/>
  <c r="N81" i="26"/>
  <c r="L82" i="26"/>
  <c r="P81" i="26"/>
  <c r="M81" i="26"/>
  <c r="O81" i="26"/>
  <c r="K84" i="25"/>
  <c r="T81" i="25"/>
  <c r="N81" i="25"/>
  <c r="L82" i="25"/>
  <c r="P81" i="25"/>
  <c r="M81" i="25"/>
  <c r="O81" i="25"/>
  <c r="K85" i="24"/>
  <c r="T81" i="24"/>
  <c r="N81" i="24"/>
  <c r="L82" i="24"/>
  <c r="M81" i="24"/>
  <c r="P81" i="24"/>
  <c r="O81" i="24"/>
  <c r="U78" i="23"/>
  <c r="T79" i="23"/>
  <c r="N79" i="23"/>
  <c r="L80" i="23"/>
  <c r="P79" i="23"/>
  <c r="M79" i="23"/>
  <c r="O79" i="23"/>
  <c r="K81" i="23"/>
  <c r="K81" i="22"/>
  <c r="L80" i="22"/>
  <c r="M79" i="22"/>
  <c r="P79" i="22"/>
  <c r="T79" i="22"/>
  <c r="N79" i="22"/>
  <c r="U78" i="22"/>
  <c r="K83" i="21"/>
  <c r="P79" i="21"/>
  <c r="L80" i="21"/>
  <c r="T79" i="21"/>
  <c r="N79" i="21"/>
  <c r="M79" i="21"/>
  <c r="S79" i="21" s="1"/>
  <c r="O79" i="21"/>
  <c r="U89" i="38" l="1"/>
  <c r="N90" i="38"/>
  <c r="L91" i="38"/>
  <c r="O91" i="38" s="1"/>
  <c r="M90" i="38"/>
  <c r="S90" i="38"/>
  <c r="T90" i="38"/>
  <c r="P90" i="38"/>
  <c r="K92" i="38"/>
  <c r="O90" i="38"/>
  <c r="U88" i="37"/>
  <c r="S89" i="37"/>
  <c r="P89" i="37"/>
  <c r="N89" i="37"/>
  <c r="M89" i="37"/>
  <c r="L90" i="37"/>
  <c r="T89" i="37"/>
  <c r="O89" i="37"/>
  <c r="K92" i="37"/>
  <c r="S89" i="33"/>
  <c r="U89" i="33" s="1"/>
  <c r="S79" i="22"/>
  <c r="U79" i="22" s="1"/>
  <c r="S79" i="23"/>
  <c r="U79" i="23" s="1"/>
  <c r="S81" i="28"/>
  <c r="U81" i="28" s="1"/>
  <c r="S87" i="31"/>
  <c r="U87" i="31" s="1"/>
  <c r="S81" i="24"/>
  <c r="U81" i="24" s="1"/>
  <c r="S81" i="26"/>
  <c r="U81" i="26" s="1"/>
  <c r="U88" i="36"/>
  <c r="S89" i="36"/>
  <c r="P89" i="36"/>
  <c r="N89" i="36"/>
  <c r="L90" i="36"/>
  <c r="M89" i="36"/>
  <c r="T89" i="36"/>
  <c r="O89" i="36"/>
  <c r="K92" i="36"/>
  <c r="S89" i="35"/>
  <c r="P89" i="35"/>
  <c r="L90" i="35"/>
  <c r="M89" i="35"/>
  <c r="T89" i="35"/>
  <c r="N89" i="35"/>
  <c r="O89" i="35"/>
  <c r="K93" i="35"/>
  <c r="U88" i="35"/>
  <c r="K91" i="34"/>
  <c r="S89" i="34"/>
  <c r="P89" i="34"/>
  <c r="N89" i="34"/>
  <c r="L90" i="34"/>
  <c r="M89" i="34"/>
  <c r="T89" i="34"/>
  <c r="U88" i="34"/>
  <c r="U88" i="32"/>
  <c r="N90" i="33"/>
  <c r="P90" i="33"/>
  <c r="T90" i="33"/>
  <c r="L91" i="33"/>
  <c r="M90" i="33"/>
  <c r="O90" i="33"/>
  <c r="K91" i="33"/>
  <c r="K91" i="32"/>
  <c r="P89" i="32"/>
  <c r="N89" i="32"/>
  <c r="L90" i="32"/>
  <c r="M89" i="32"/>
  <c r="T89" i="32"/>
  <c r="P88" i="31"/>
  <c r="L89" i="31"/>
  <c r="M88" i="31"/>
  <c r="N88" i="31"/>
  <c r="T88" i="31"/>
  <c r="O88" i="31"/>
  <c r="K90" i="31"/>
  <c r="K86" i="28"/>
  <c r="L83" i="28"/>
  <c r="M82" i="28"/>
  <c r="T82" i="28"/>
  <c r="N82" i="28"/>
  <c r="P82" i="28"/>
  <c r="O82" i="28"/>
  <c r="S81" i="25"/>
  <c r="U81" i="25" s="1"/>
  <c r="L83" i="26"/>
  <c r="M82" i="26"/>
  <c r="T82" i="26"/>
  <c r="N82" i="26"/>
  <c r="P82" i="26"/>
  <c r="O82" i="26"/>
  <c r="K85" i="26"/>
  <c r="L83" i="25"/>
  <c r="M82" i="25"/>
  <c r="T82" i="25"/>
  <c r="N82" i="25"/>
  <c r="P82" i="25"/>
  <c r="O82" i="25"/>
  <c r="K85" i="25"/>
  <c r="L83" i="24"/>
  <c r="M82" i="24"/>
  <c r="T82" i="24"/>
  <c r="N82" i="24"/>
  <c r="P82" i="24"/>
  <c r="O82" i="24"/>
  <c r="K86" i="24"/>
  <c r="K82" i="23"/>
  <c r="L81" i="23"/>
  <c r="M80" i="23"/>
  <c r="T80" i="23"/>
  <c r="P80" i="23"/>
  <c r="N80" i="23"/>
  <c r="O80" i="23"/>
  <c r="P80" i="22"/>
  <c r="T80" i="22"/>
  <c r="N80" i="22"/>
  <c r="M80" i="22"/>
  <c r="L81" i="22"/>
  <c r="O80" i="22"/>
  <c r="K82" i="22"/>
  <c r="U79" i="21"/>
  <c r="T80" i="21"/>
  <c r="M80" i="21"/>
  <c r="L81" i="21"/>
  <c r="P80" i="21"/>
  <c r="N80" i="21"/>
  <c r="O80" i="21"/>
  <c r="K84" i="21"/>
  <c r="U90" i="38" l="1"/>
  <c r="K93" i="38"/>
  <c r="N91" i="38"/>
  <c r="L92" i="38"/>
  <c r="M91" i="38"/>
  <c r="T91" i="38"/>
  <c r="P91" i="38"/>
  <c r="S91" i="38"/>
  <c r="U89" i="37"/>
  <c r="P90" i="37"/>
  <c r="N90" i="37"/>
  <c r="L91" i="37"/>
  <c r="M90" i="37"/>
  <c r="T90" i="37"/>
  <c r="S90" i="37"/>
  <c r="O90" i="37"/>
  <c r="K93" i="37"/>
  <c r="S90" i="33"/>
  <c r="U90" i="33" s="1"/>
  <c r="S82" i="26"/>
  <c r="U82" i="26" s="1"/>
  <c r="S89" i="32"/>
  <c r="U89" i="36"/>
  <c r="S80" i="21"/>
  <c r="U80" i="21" s="1"/>
  <c r="S82" i="24"/>
  <c r="U82" i="24" s="1"/>
  <c r="S82" i="28"/>
  <c r="U82" i="28" s="1"/>
  <c r="S88" i="31"/>
  <c r="U88" i="31" s="1"/>
  <c r="S80" i="23"/>
  <c r="U80" i="23" s="1"/>
  <c r="S80" i="22"/>
  <c r="U80" i="22" s="1"/>
  <c r="P90" i="36"/>
  <c r="N90" i="36"/>
  <c r="L91" i="36"/>
  <c r="M90" i="36"/>
  <c r="S90" i="36"/>
  <c r="T90" i="36"/>
  <c r="O90" i="36"/>
  <c r="K93" i="36"/>
  <c r="U89" i="35"/>
  <c r="K94" i="35"/>
  <c r="P90" i="35"/>
  <c r="N90" i="35"/>
  <c r="S90" i="35"/>
  <c r="L91" i="35"/>
  <c r="T90" i="35"/>
  <c r="M90" i="35"/>
  <c r="O90" i="35"/>
  <c r="U89" i="34"/>
  <c r="P90" i="34"/>
  <c r="N90" i="34"/>
  <c r="L91" i="34"/>
  <c r="O91" i="34" s="1"/>
  <c r="M90" i="34"/>
  <c r="T90" i="34"/>
  <c r="S90" i="34"/>
  <c r="K92" i="34"/>
  <c r="O90" i="34"/>
  <c r="L92" i="33"/>
  <c r="M91" i="33"/>
  <c r="P91" i="33"/>
  <c r="T91" i="33"/>
  <c r="N91" i="33"/>
  <c r="K92" i="33"/>
  <c r="O91" i="33"/>
  <c r="N90" i="32"/>
  <c r="L91" i="32"/>
  <c r="O91" i="32" s="1"/>
  <c r="M90" i="32"/>
  <c r="S90" i="32"/>
  <c r="T90" i="32"/>
  <c r="P90" i="32"/>
  <c r="K92" i="32"/>
  <c r="U89" i="32"/>
  <c r="O90" i="32"/>
  <c r="K91" i="31"/>
  <c r="T89" i="31"/>
  <c r="N89" i="31"/>
  <c r="P89" i="31"/>
  <c r="L90" i="31"/>
  <c r="O90" i="31" s="1"/>
  <c r="M89" i="31"/>
  <c r="O89" i="31"/>
  <c r="K87" i="28"/>
  <c r="P83" i="28"/>
  <c r="L84" i="28"/>
  <c r="M83" i="28"/>
  <c r="S83" i="28" s="1"/>
  <c r="T83" i="28"/>
  <c r="N83" i="28"/>
  <c r="O83" i="28"/>
  <c r="S82" i="25"/>
  <c r="U82" i="25" s="1"/>
  <c r="K86" i="26"/>
  <c r="P83" i="26"/>
  <c r="N83" i="26"/>
  <c r="L84" i="26"/>
  <c r="T83" i="26"/>
  <c r="M83" i="26"/>
  <c r="O83" i="26"/>
  <c r="K86" i="25"/>
  <c r="P83" i="25"/>
  <c r="N83" i="25"/>
  <c r="L84" i="25"/>
  <c r="T83" i="25"/>
  <c r="M83" i="25"/>
  <c r="O83" i="25"/>
  <c r="K87" i="24"/>
  <c r="P83" i="24"/>
  <c r="L84" i="24"/>
  <c r="M83" i="24"/>
  <c r="N83" i="24"/>
  <c r="T83" i="24"/>
  <c r="O83" i="24"/>
  <c r="P81" i="23"/>
  <c r="N81" i="23"/>
  <c r="T81" i="23"/>
  <c r="M81" i="23"/>
  <c r="S81" i="23" s="1"/>
  <c r="L82" i="23"/>
  <c r="O82" i="23" s="1"/>
  <c r="O81" i="23"/>
  <c r="K83" i="23"/>
  <c r="K83" i="22"/>
  <c r="T81" i="22"/>
  <c r="N81" i="22"/>
  <c r="L82" i="22"/>
  <c r="O82" i="22" s="1"/>
  <c r="M81" i="22"/>
  <c r="S81" i="22" s="1"/>
  <c r="P81" i="22"/>
  <c r="O81" i="22"/>
  <c r="K85" i="21"/>
  <c r="T81" i="21"/>
  <c r="N81" i="21"/>
  <c r="M81" i="21"/>
  <c r="S81" i="21" s="1"/>
  <c r="L82" i="21"/>
  <c r="P81" i="21"/>
  <c r="O81" i="21"/>
  <c r="U91" i="38" l="1"/>
  <c r="L93" i="38"/>
  <c r="O93" i="38" s="1"/>
  <c r="M92" i="38"/>
  <c r="T92" i="38"/>
  <c r="S92" i="38"/>
  <c r="P92" i="38"/>
  <c r="N92" i="38"/>
  <c r="O92" i="38"/>
  <c r="K94" i="38"/>
  <c r="K94" i="37"/>
  <c r="U90" i="37"/>
  <c r="N91" i="37"/>
  <c r="L92" i="37"/>
  <c r="M91" i="37"/>
  <c r="T91" i="37"/>
  <c r="S91" i="37"/>
  <c r="P91" i="37"/>
  <c r="O91" i="37"/>
  <c r="S91" i="33"/>
  <c r="U91" i="33" s="1"/>
  <c r="S89" i="31"/>
  <c r="U89" i="31" s="1"/>
  <c r="S83" i="24"/>
  <c r="U83" i="24" s="1"/>
  <c r="S83" i="26"/>
  <c r="U83" i="26" s="1"/>
  <c r="U90" i="36"/>
  <c r="K94" i="36"/>
  <c r="N91" i="36"/>
  <c r="L92" i="36"/>
  <c r="M91" i="36"/>
  <c r="T91" i="36"/>
  <c r="S91" i="36"/>
  <c r="P91" i="36"/>
  <c r="O91" i="36"/>
  <c r="U90" i="35"/>
  <c r="N91" i="35"/>
  <c r="L92" i="35"/>
  <c r="M91" i="35"/>
  <c r="P91" i="35"/>
  <c r="T91" i="35"/>
  <c r="S91" i="35"/>
  <c r="O91" i="35"/>
  <c r="K95" i="35"/>
  <c r="K93" i="34"/>
  <c r="U90" i="34"/>
  <c r="N91" i="34"/>
  <c r="L92" i="34"/>
  <c r="M91" i="34"/>
  <c r="T91" i="34"/>
  <c r="S91" i="34"/>
  <c r="P91" i="34"/>
  <c r="U90" i="32"/>
  <c r="K93" i="33"/>
  <c r="O92" i="33"/>
  <c r="T92" i="33"/>
  <c r="P92" i="33"/>
  <c r="L93" i="33"/>
  <c r="N92" i="33"/>
  <c r="M92" i="33"/>
  <c r="S92" i="33" s="1"/>
  <c r="N91" i="32"/>
  <c r="L92" i="32"/>
  <c r="O92" i="32" s="1"/>
  <c r="M91" i="32"/>
  <c r="P91" i="32"/>
  <c r="T91" i="32"/>
  <c r="K93" i="32"/>
  <c r="K92" i="31"/>
  <c r="L91" i="31"/>
  <c r="O91" i="31" s="1"/>
  <c r="M90" i="31"/>
  <c r="T90" i="31"/>
  <c r="N90" i="31"/>
  <c r="P90" i="31"/>
  <c r="U83" i="28"/>
  <c r="K88" i="28"/>
  <c r="P84" i="28"/>
  <c r="T84" i="28"/>
  <c r="L85" i="28"/>
  <c r="M84" i="28"/>
  <c r="N84" i="28"/>
  <c r="O84" i="28"/>
  <c r="S83" i="25"/>
  <c r="U83" i="25" s="1"/>
  <c r="L85" i="26"/>
  <c r="P84" i="26"/>
  <c r="T84" i="26"/>
  <c r="M84" i="26"/>
  <c r="S84" i="26" s="1"/>
  <c r="N84" i="26"/>
  <c r="O84" i="26"/>
  <c r="K87" i="26"/>
  <c r="L85" i="25"/>
  <c r="P84" i="25"/>
  <c r="T84" i="25"/>
  <c r="M84" i="25"/>
  <c r="N84" i="25"/>
  <c r="O84" i="25"/>
  <c r="K87" i="25"/>
  <c r="K88" i="24"/>
  <c r="P84" i="24"/>
  <c r="T84" i="24"/>
  <c r="N84" i="24"/>
  <c r="L85" i="24"/>
  <c r="M84" i="24"/>
  <c r="O84" i="24"/>
  <c r="U81" i="23"/>
  <c r="K84" i="23"/>
  <c r="L83" i="23"/>
  <c r="P82" i="23"/>
  <c r="N82" i="23"/>
  <c r="M82" i="23"/>
  <c r="T82" i="23"/>
  <c r="U81" i="22"/>
  <c r="T82" i="22"/>
  <c r="N82" i="22"/>
  <c r="L83" i="22"/>
  <c r="O83" i="22" s="1"/>
  <c r="M82" i="22"/>
  <c r="P82" i="22"/>
  <c r="K84" i="22"/>
  <c r="U81" i="21"/>
  <c r="L83" i="21"/>
  <c r="M82" i="21"/>
  <c r="P82" i="21"/>
  <c r="N82" i="21"/>
  <c r="T82" i="21"/>
  <c r="O82" i="21"/>
  <c r="K86" i="21"/>
  <c r="U92" i="38" l="1"/>
  <c r="T93" i="38"/>
  <c r="S93" i="38"/>
  <c r="P93" i="38"/>
  <c r="N93" i="38"/>
  <c r="M93" i="38"/>
  <c r="L94" i="38"/>
  <c r="O94" i="38" s="1"/>
  <c r="K95" i="38"/>
  <c r="U91" i="37"/>
  <c r="N92" i="37"/>
  <c r="L93" i="37"/>
  <c r="M92" i="37"/>
  <c r="S92" i="37"/>
  <c r="P92" i="37"/>
  <c r="T92" i="37"/>
  <c r="O92" i="37"/>
  <c r="K95" i="37"/>
  <c r="S91" i="32"/>
  <c r="U91" i="32" s="1"/>
  <c r="S82" i="23"/>
  <c r="U82" i="23" s="1"/>
  <c r="S84" i="28"/>
  <c r="U84" i="28" s="1"/>
  <c r="S82" i="22"/>
  <c r="U82" i="22" s="1"/>
  <c r="S82" i="21"/>
  <c r="U82" i="21" s="1"/>
  <c r="S90" i="31"/>
  <c r="U90" i="31" s="1"/>
  <c r="S84" i="24"/>
  <c r="U84" i="24" s="1"/>
  <c r="U91" i="36"/>
  <c r="N92" i="36"/>
  <c r="L93" i="36"/>
  <c r="M92" i="36"/>
  <c r="T92" i="36"/>
  <c r="S92" i="36"/>
  <c r="P92" i="36"/>
  <c r="O92" i="36"/>
  <c r="K95" i="36"/>
  <c r="K96" i="35"/>
  <c r="U91" i="35"/>
  <c r="N92" i="35"/>
  <c r="L93" i="35"/>
  <c r="M92" i="35"/>
  <c r="T92" i="35"/>
  <c r="S92" i="35"/>
  <c r="P92" i="35"/>
  <c r="O92" i="35"/>
  <c r="U91" i="34"/>
  <c r="N92" i="34"/>
  <c r="L93" i="34"/>
  <c r="O93" i="34" s="1"/>
  <c r="M92" i="34"/>
  <c r="T92" i="34"/>
  <c r="P92" i="34"/>
  <c r="S92" i="34"/>
  <c r="O92" i="34"/>
  <c r="K94" i="34"/>
  <c r="N93" i="33"/>
  <c r="L94" i="33"/>
  <c r="M93" i="33"/>
  <c r="S93" i="33" s="1"/>
  <c r="T93" i="33"/>
  <c r="P93" i="33"/>
  <c r="U92" i="33"/>
  <c r="K94" i="33"/>
  <c r="O93" i="33"/>
  <c r="L93" i="32"/>
  <c r="M92" i="32"/>
  <c r="T92" i="32"/>
  <c r="P92" i="32"/>
  <c r="N92" i="32"/>
  <c r="K94" i="32"/>
  <c r="K93" i="31"/>
  <c r="P91" i="31"/>
  <c r="L92" i="31"/>
  <c r="O92" i="31" s="1"/>
  <c r="M91" i="31"/>
  <c r="T91" i="31"/>
  <c r="N91" i="31"/>
  <c r="K89" i="28"/>
  <c r="T85" i="28"/>
  <c r="N85" i="28"/>
  <c r="P85" i="28"/>
  <c r="M85" i="28"/>
  <c r="L86" i="28"/>
  <c r="O85" i="28"/>
  <c r="T85" i="26"/>
  <c r="N85" i="26"/>
  <c r="M85" i="26"/>
  <c r="P85" i="26"/>
  <c r="L86" i="26"/>
  <c r="O85" i="26"/>
  <c r="K88" i="26"/>
  <c r="S84" i="25"/>
  <c r="U84" i="25" s="1"/>
  <c r="U84" i="26"/>
  <c r="T85" i="25"/>
  <c r="N85" i="25"/>
  <c r="M85" i="25"/>
  <c r="P85" i="25"/>
  <c r="L86" i="25"/>
  <c r="O85" i="25"/>
  <c r="K88" i="25"/>
  <c r="K89" i="24"/>
  <c r="T85" i="24"/>
  <c r="N85" i="24"/>
  <c r="L86" i="24"/>
  <c r="M85" i="24"/>
  <c r="S85" i="24" s="1"/>
  <c r="P85" i="24"/>
  <c r="O85" i="24"/>
  <c r="T83" i="23"/>
  <c r="N83" i="23"/>
  <c r="L84" i="23"/>
  <c r="O84" i="23" s="1"/>
  <c r="P83" i="23"/>
  <c r="M83" i="23"/>
  <c r="K85" i="23"/>
  <c r="O83" i="23"/>
  <c r="K85" i="22"/>
  <c r="L84" i="22"/>
  <c r="O84" i="22" s="1"/>
  <c r="M83" i="22"/>
  <c r="P83" i="22"/>
  <c r="T83" i="22"/>
  <c r="N83" i="22"/>
  <c r="K87" i="21"/>
  <c r="P83" i="21"/>
  <c r="T83" i="21"/>
  <c r="M83" i="21"/>
  <c r="N83" i="21"/>
  <c r="S83" i="21" s="1"/>
  <c r="L84" i="21"/>
  <c r="O83" i="21"/>
  <c r="T94" i="38" l="1"/>
  <c r="S94" i="38"/>
  <c r="P94" i="38"/>
  <c r="L95" i="38"/>
  <c r="O95" i="38" s="1"/>
  <c r="M94" i="38"/>
  <c r="N94" i="38"/>
  <c r="U93" i="38"/>
  <c r="K96" i="38"/>
  <c r="U92" i="37"/>
  <c r="L94" i="37"/>
  <c r="M93" i="37"/>
  <c r="T93" i="37"/>
  <c r="P93" i="37"/>
  <c r="S93" i="37"/>
  <c r="N93" i="37"/>
  <c r="O93" i="37"/>
  <c r="K96" i="37"/>
  <c r="S91" i="31"/>
  <c r="U91" i="31" s="1"/>
  <c r="S92" i="32"/>
  <c r="U92" i="32" s="1"/>
  <c r="S85" i="26"/>
  <c r="U85" i="26" s="1"/>
  <c r="S83" i="22"/>
  <c r="U83" i="22" s="1"/>
  <c r="S83" i="23"/>
  <c r="S85" i="28"/>
  <c r="U85" i="28" s="1"/>
  <c r="U92" i="36"/>
  <c r="L94" i="36"/>
  <c r="M93" i="36"/>
  <c r="T93" i="36"/>
  <c r="S93" i="36"/>
  <c r="N93" i="36"/>
  <c r="P93" i="36"/>
  <c r="O93" i="36"/>
  <c r="K96" i="36"/>
  <c r="U92" i="35"/>
  <c r="L94" i="35"/>
  <c r="M93" i="35"/>
  <c r="S93" i="35"/>
  <c r="N93" i="35"/>
  <c r="T93" i="35"/>
  <c r="P93" i="35"/>
  <c r="O93" i="35"/>
  <c r="K97" i="35"/>
  <c r="K95" i="34"/>
  <c r="U92" i="34"/>
  <c r="L94" i="34"/>
  <c r="M93" i="34"/>
  <c r="T93" i="34"/>
  <c r="S93" i="34"/>
  <c r="N93" i="34"/>
  <c r="P93" i="34"/>
  <c r="O94" i="33"/>
  <c r="K95" i="33"/>
  <c r="U93" i="33"/>
  <c r="T94" i="33"/>
  <c r="L95" i="33"/>
  <c r="M94" i="33"/>
  <c r="N94" i="33"/>
  <c r="P94" i="33"/>
  <c r="K95" i="32"/>
  <c r="T93" i="32"/>
  <c r="N93" i="32"/>
  <c r="M93" i="32"/>
  <c r="L94" i="32"/>
  <c r="P93" i="32"/>
  <c r="O93" i="32"/>
  <c r="K94" i="31"/>
  <c r="P92" i="31"/>
  <c r="L93" i="31"/>
  <c r="M92" i="31"/>
  <c r="T92" i="31"/>
  <c r="N92" i="31"/>
  <c r="K90" i="28"/>
  <c r="L87" i="28"/>
  <c r="M86" i="28"/>
  <c r="T86" i="28"/>
  <c r="N86" i="28"/>
  <c r="P86" i="28"/>
  <c r="O86" i="28"/>
  <c r="L87" i="26"/>
  <c r="M86" i="26"/>
  <c r="N86" i="26"/>
  <c r="P86" i="26"/>
  <c r="T86" i="26"/>
  <c r="O86" i="26"/>
  <c r="K89" i="26"/>
  <c r="S85" i="25"/>
  <c r="U85" i="25" s="1"/>
  <c r="L87" i="25"/>
  <c r="M86" i="25"/>
  <c r="N86" i="25"/>
  <c r="P86" i="25"/>
  <c r="T86" i="25"/>
  <c r="O86" i="25"/>
  <c r="K89" i="25"/>
  <c r="L87" i="24"/>
  <c r="M86" i="24"/>
  <c r="T86" i="24"/>
  <c r="N86" i="24"/>
  <c r="P86" i="24"/>
  <c r="O86" i="24"/>
  <c r="K90" i="24"/>
  <c r="U85" i="24"/>
  <c r="U83" i="21"/>
  <c r="U83" i="23"/>
  <c r="K86" i="23"/>
  <c r="L85" i="23"/>
  <c r="M84" i="23"/>
  <c r="N84" i="23"/>
  <c r="T84" i="23"/>
  <c r="P84" i="23"/>
  <c r="P84" i="22"/>
  <c r="T84" i="22"/>
  <c r="N84" i="22"/>
  <c r="M84" i="22"/>
  <c r="L85" i="22"/>
  <c r="O85" i="22" s="1"/>
  <c r="K86" i="22"/>
  <c r="N84" i="21"/>
  <c r="T84" i="21"/>
  <c r="M84" i="21"/>
  <c r="P84" i="21"/>
  <c r="L85" i="21"/>
  <c r="O84" i="21"/>
  <c r="K88" i="21"/>
  <c r="T95" i="38" l="1"/>
  <c r="S95" i="38"/>
  <c r="P95" i="38"/>
  <c r="N95" i="38"/>
  <c r="L96" i="38"/>
  <c r="O96" i="38" s="1"/>
  <c r="M95" i="38"/>
  <c r="K97" i="38"/>
  <c r="U94" i="38"/>
  <c r="U93" i="37"/>
  <c r="K97" i="37"/>
  <c r="T94" i="37"/>
  <c r="S94" i="37"/>
  <c r="N94" i="37"/>
  <c r="L95" i="37"/>
  <c r="P94" i="37"/>
  <c r="M94" i="37"/>
  <c r="O94" i="37"/>
  <c r="S84" i="21"/>
  <c r="U84" i="21" s="1"/>
  <c r="S94" i="33"/>
  <c r="S92" i="31"/>
  <c r="U92" i="31" s="1"/>
  <c r="U93" i="35"/>
  <c r="S84" i="22"/>
  <c r="U84" i="22" s="1"/>
  <c r="S86" i="24"/>
  <c r="U86" i="24" s="1"/>
  <c r="S86" i="26"/>
  <c r="U86" i="26" s="1"/>
  <c r="S84" i="23"/>
  <c r="U84" i="23" s="1"/>
  <c r="S93" i="32"/>
  <c r="U93" i="32" s="1"/>
  <c r="S86" i="28"/>
  <c r="U86" i="28" s="1"/>
  <c r="U93" i="36"/>
  <c r="K97" i="36"/>
  <c r="T94" i="36"/>
  <c r="S94" i="36"/>
  <c r="P94" i="36"/>
  <c r="L95" i="36"/>
  <c r="N94" i="36"/>
  <c r="M94" i="36"/>
  <c r="O94" i="36"/>
  <c r="K98" i="35"/>
  <c r="T94" i="35"/>
  <c r="P94" i="35"/>
  <c r="L95" i="35"/>
  <c r="M94" i="35"/>
  <c r="N94" i="35"/>
  <c r="S94" i="35"/>
  <c r="O94" i="35"/>
  <c r="U93" i="34"/>
  <c r="T94" i="34"/>
  <c r="S94" i="34"/>
  <c r="P94" i="34"/>
  <c r="N94" i="34"/>
  <c r="M94" i="34"/>
  <c r="L95" i="34"/>
  <c r="O94" i="34"/>
  <c r="K96" i="34"/>
  <c r="N95" i="33"/>
  <c r="M95" i="33"/>
  <c r="L96" i="33"/>
  <c r="P95" i="33"/>
  <c r="T95" i="33"/>
  <c r="U94" i="33"/>
  <c r="K96" i="33"/>
  <c r="O95" i="33"/>
  <c r="T94" i="32"/>
  <c r="P94" i="32"/>
  <c r="L95" i="32"/>
  <c r="M94" i="32"/>
  <c r="N94" i="32"/>
  <c r="O94" i="32"/>
  <c r="K96" i="32"/>
  <c r="T93" i="31"/>
  <c r="N93" i="31"/>
  <c r="P93" i="31"/>
  <c r="L94" i="31"/>
  <c r="O94" i="31" s="1"/>
  <c r="M93" i="31"/>
  <c r="K95" i="31"/>
  <c r="O93" i="31"/>
  <c r="K91" i="28"/>
  <c r="P87" i="28"/>
  <c r="L88" i="28"/>
  <c r="M87" i="28"/>
  <c r="N87" i="28"/>
  <c r="T87" i="28"/>
  <c r="O87" i="28"/>
  <c r="S86" i="25"/>
  <c r="U86" i="25" s="1"/>
  <c r="K90" i="26"/>
  <c r="P87" i="26"/>
  <c r="L88" i="26"/>
  <c r="T87" i="26"/>
  <c r="M87" i="26"/>
  <c r="S87" i="26" s="1"/>
  <c r="N87" i="26"/>
  <c r="O87" i="26"/>
  <c r="K90" i="25"/>
  <c r="P87" i="25"/>
  <c r="L88" i="25"/>
  <c r="T87" i="25"/>
  <c r="M87" i="25"/>
  <c r="N87" i="25"/>
  <c r="O87" i="25"/>
  <c r="K91" i="24"/>
  <c r="P87" i="24"/>
  <c r="L88" i="24"/>
  <c r="M87" i="24"/>
  <c r="N87" i="24"/>
  <c r="T87" i="24"/>
  <c r="O87" i="24"/>
  <c r="P85" i="23"/>
  <c r="L86" i="23"/>
  <c r="O86" i="23" s="1"/>
  <c r="N85" i="23"/>
  <c r="T85" i="23"/>
  <c r="M85" i="23"/>
  <c r="O85" i="23"/>
  <c r="K87" i="23"/>
  <c r="T85" i="22"/>
  <c r="N85" i="22"/>
  <c r="L86" i="22"/>
  <c r="M85" i="22"/>
  <c r="P85" i="22"/>
  <c r="K87" i="22"/>
  <c r="K89" i="21"/>
  <c r="T85" i="21"/>
  <c r="N85" i="21"/>
  <c r="L86" i="21"/>
  <c r="P85" i="21"/>
  <c r="M85" i="21"/>
  <c r="S85" i="21" s="1"/>
  <c r="O85" i="21"/>
  <c r="U95" i="38" l="1"/>
  <c r="K98" i="38"/>
  <c r="S96" i="38"/>
  <c r="P96" i="38"/>
  <c r="N96" i="38"/>
  <c r="L97" i="38"/>
  <c r="M96" i="38"/>
  <c r="T96" i="38"/>
  <c r="U94" i="37"/>
  <c r="T95" i="37"/>
  <c r="S95" i="37"/>
  <c r="P95" i="37"/>
  <c r="N95" i="37"/>
  <c r="L96" i="37"/>
  <c r="M95" i="37"/>
  <c r="O95" i="37"/>
  <c r="K98" i="37"/>
  <c r="S87" i="28"/>
  <c r="U87" i="28" s="1"/>
  <c r="S85" i="22"/>
  <c r="U85" i="22" s="1"/>
  <c r="S85" i="23"/>
  <c r="U85" i="23" s="1"/>
  <c r="S94" i="32"/>
  <c r="U94" i="32" s="1"/>
  <c r="S93" i="31"/>
  <c r="U93" i="31" s="1"/>
  <c r="S95" i="33"/>
  <c r="U95" i="33" s="1"/>
  <c r="S87" i="24"/>
  <c r="U87" i="24" s="1"/>
  <c r="U94" i="36"/>
  <c r="T95" i="36"/>
  <c r="S95" i="36"/>
  <c r="P95" i="36"/>
  <c r="M95" i="36"/>
  <c r="L96" i="36"/>
  <c r="N95" i="36"/>
  <c r="O95" i="36"/>
  <c r="K98" i="36"/>
  <c r="T95" i="35"/>
  <c r="S95" i="35"/>
  <c r="L96" i="35"/>
  <c r="P95" i="35"/>
  <c r="N95" i="35"/>
  <c r="M95" i="35"/>
  <c r="O95" i="35"/>
  <c r="U94" i="35"/>
  <c r="K99" i="35"/>
  <c r="T95" i="34"/>
  <c r="S95" i="34"/>
  <c r="P95" i="34"/>
  <c r="L96" i="34"/>
  <c r="O96" i="34" s="1"/>
  <c r="N95" i="34"/>
  <c r="M95" i="34"/>
  <c r="K97" i="34"/>
  <c r="U94" i="34"/>
  <c r="O95" i="34"/>
  <c r="O96" i="33"/>
  <c r="K97" i="33"/>
  <c r="P96" i="33"/>
  <c r="N96" i="33"/>
  <c r="T96" i="33"/>
  <c r="L97" i="33"/>
  <c r="M96" i="33"/>
  <c r="T95" i="32"/>
  <c r="P95" i="32"/>
  <c r="N95" i="32"/>
  <c r="M95" i="32"/>
  <c r="L96" i="32"/>
  <c r="O96" i="32" s="1"/>
  <c r="K97" i="32"/>
  <c r="O95" i="32"/>
  <c r="L95" i="31"/>
  <c r="M94" i="31"/>
  <c r="T94" i="31"/>
  <c r="N94" i="31"/>
  <c r="P94" i="31"/>
  <c r="K96" i="31"/>
  <c r="K92" i="28"/>
  <c r="P88" i="28"/>
  <c r="L89" i="28"/>
  <c r="M88" i="28"/>
  <c r="T88" i="28"/>
  <c r="N88" i="28"/>
  <c r="O88" i="28"/>
  <c r="S87" i="25"/>
  <c r="U87" i="25" s="1"/>
  <c r="K91" i="26"/>
  <c r="T88" i="26"/>
  <c r="M88" i="26"/>
  <c r="N88" i="26"/>
  <c r="L89" i="26"/>
  <c r="P88" i="26"/>
  <c r="O88" i="26"/>
  <c r="U87" i="26"/>
  <c r="K91" i="25"/>
  <c r="T88" i="25"/>
  <c r="M88" i="25"/>
  <c r="N88" i="25"/>
  <c r="L89" i="25"/>
  <c r="P88" i="25"/>
  <c r="O88" i="25"/>
  <c r="K92" i="24"/>
  <c r="P88" i="24"/>
  <c r="T88" i="24"/>
  <c r="N88" i="24"/>
  <c r="M88" i="24"/>
  <c r="L89" i="24"/>
  <c r="O88" i="24"/>
  <c r="L87" i="23"/>
  <c r="O87" i="23" s="1"/>
  <c r="P86" i="23"/>
  <c r="T86" i="23"/>
  <c r="N86" i="23"/>
  <c r="M86" i="23"/>
  <c r="K88" i="23"/>
  <c r="T86" i="22"/>
  <c r="N86" i="22"/>
  <c r="L87" i="22"/>
  <c r="O87" i="22" s="1"/>
  <c r="M86" i="22"/>
  <c r="P86" i="22"/>
  <c r="K88" i="22"/>
  <c r="O86" i="22"/>
  <c r="U85" i="21"/>
  <c r="K90" i="21"/>
  <c r="L87" i="21"/>
  <c r="M86" i="21"/>
  <c r="T86" i="21"/>
  <c r="P86" i="21"/>
  <c r="N86" i="21"/>
  <c r="O86" i="21"/>
  <c r="U96" i="38" l="1"/>
  <c r="P97" i="38"/>
  <c r="N97" i="38"/>
  <c r="L98" i="38"/>
  <c r="O98" i="38" s="1"/>
  <c r="M97" i="38"/>
  <c r="T97" i="38"/>
  <c r="S97" i="38"/>
  <c r="K99" i="38"/>
  <c r="O97" i="38"/>
  <c r="T96" i="37"/>
  <c r="S96" i="37"/>
  <c r="P96" i="37"/>
  <c r="L97" i="37"/>
  <c r="M96" i="37"/>
  <c r="N96" i="37"/>
  <c r="O96" i="37"/>
  <c r="K99" i="37"/>
  <c r="U95" i="37"/>
  <c r="S88" i="24"/>
  <c r="U88" i="24" s="1"/>
  <c r="S88" i="26"/>
  <c r="U88" i="26" s="1"/>
  <c r="S88" i="28"/>
  <c r="U88" i="28" s="1"/>
  <c r="S94" i="31"/>
  <c r="U94" i="31" s="1"/>
  <c r="S96" i="33"/>
  <c r="U96" i="33" s="1"/>
  <c r="S86" i="21"/>
  <c r="U86" i="21" s="1"/>
  <c r="S95" i="32"/>
  <c r="U95" i="32" s="1"/>
  <c r="S86" i="23"/>
  <c r="U86" i="23" s="1"/>
  <c r="S86" i="22"/>
  <c r="U86" i="22" s="1"/>
  <c r="U95" i="36"/>
  <c r="T96" i="36"/>
  <c r="S96" i="36"/>
  <c r="P96" i="36"/>
  <c r="N96" i="36"/>
  <c r="L97" i="36"/>
  <c r="M96" i="36"/>
  <c r="O96" i="36"/>
  <c r="K99" i="36"/>
  <c r="T96" i="35"/>
  <c r="S96" i="35"/>
  <c r="P96" i="35"/>
  <c r="N96" i="35"/>
  <c r="M96" i="35"/>
  <c r="L97" i="35"/>
  <c r="O96" i="35"/>
  <c r="K100" i="35"/>
  <c r="U95" i="35"/>
  <c r="K98" i="34"/>
  <c r="T96" i="34"/>
  <c r="S96" i="34"/>
  <c r="P96" i="34"/>
  <c r="N96" i="34"/>
  <c r="M96" i="34"/>
  <c r="L97" i="34"/>
  <c r="U95" i="34"/>
  <c r="T97" i="33"/>
  <c r="P97" i="33"/>
  <c r="M97" i="33"/>
  <c r="L98" i="33"/>
  <c r="N97" i="33"/>
  <c r="O97" i="33"/>
  <c r="K98" i="33"/>
  <c r="P96" i="32"/>
  <c r="N96" i="32"/>
  <c r="L97" i="32"/>
  <c r="O97" i="32" s="1"/>
  <c r="T96" i="32"/>
  <c r="M96" i="32"/>
  <c r="K98" i="32"/>
  <c r="P95" i="31"/>
  <c r="L96" i="31"/>
  <c r="M95" i="31"/>
  <c r="N95" i="31"/>
  <c r="T95" i="31"/>
  <c r="K97" i="31"/>
  <c r="O95" i="31"/>
  <c r="K93" i="28"/>
  <c r="T89" i="28"/>
  <c r="N89" i="28"/>
  <c r="L90" i="28"/>
  <c r="M89" i="28"/>
  <c r="P89" i="28"/>
  <c r="O89" i="28"/>
  <c r="S88" i="25"/>
  <c r="U88" i="25" s="1"/>
  <c r="K92" i="26"/>
  <c r="T89" i="26"/>
  <c r="N89" i="26"/>
  <c r="M89" i="26"/>
  <c r="L90" i="26"/>
  <c r="P89" i="26"/>
  <c r="O89" i="26"/>
  <c r="K92" i="25"/>
  <c r="T89" i="25"/>
  <c r="N89" i="25"/>
  <c r="M89" i="25"/>
  <c r="L90" i="25"/>
  <c r="P89" i="25"/>
  <c r="O89" i="25"/>
  <c r="K93" i="24"/>
  <c r="T89" i="24"/>
  <c r="N89" i="24"/>
  <c r="L90" i="24"/>
  <c r="M89" i="24"/>
  <c r="P89" i="24"/>
  <c r="O89" i="24"/>
  <c r="K89" i="23"/>
  <c r="T87" i="23"/>
  <c r="N87" i="23"/>
  <c r="M87" i="23"/>
  <c r="L88" i="23"/>
  <c r="P87" i="23"/>
  <c r="K89" i="22"/>
  <c r="L88" i="22"/>
  <c r="O88" i="22" s="1"/>
  <c r="M87" i="22"/>
  <c r="P87" i="22"/>
  <c r="T87" i="22"/>
  <c r="N87" i="22"/>
  <c r="K91" i="21"/>
  <c r="P87" i="21"/>
  <c r="N87" i="21"/>
  <c r="T87" i="21"/>
  <c r="M87" i="21"/>
  <c r="S87" i="21" s="1"/>
  <c r="L88" i="21"/>
  <c r="O87" i="21"/>
  <c r="U97" i="38" l="1"/>
  <c r="K100" i="38"/>
  <c r="N98" i="38"/>
  <c r="L99" i="38"/>
  <c r="M98" i="38"/>
  <c r="S98" i="38"/>
  <c r="T98" i="38"/>
  <c r="P98" i="38"/>
  <c r="S97" i="37"/>
  <c r="P97" i="37"/>
  <c r="N97" i="37"/>
  <c r="L98" i="37"/>
  <c r="T97" i="37"/>
  <c r="M97" i="37"/>
  <c r="O97" i="37"/>
  <c r="K100" i="37"/>
  <c r="U96" i="37"/>
  <c r="S95" i="31"/>
  <c r="U95" i="31" s="1"/>
  <c r="S89" i="28"/>
  <c r="U89" i="28" s="1"/>
  <c r="S96" i="32"/>
  <c r="U96" i="32" s="1"/>
  <c r="S87" i="23"/>
  <c r="U87" i="23" s="1"/>
  <c r="S87" i="22"/>
  <c r="U87" i="22" s="1"/>
  <c r="S89" i="26"/>
  <c r="U89" i="26" s="1"/>
  <c r="S89" i="24"/>
  <c r="U89" i="24" s="1"/>
  <c r="S97" i="33"/>
  <c r="U97" i="33" s="1"/>
  <c r="U96" i="36"/>
  <c r="S97" i="36"/>
  <c r="P97" i="36"/>
  <c r="N97" i="36"/>
  <c r="L98" i="36"/>
  <c r="M97" i="36"/>
  <c r="T97" i="36"/>
  <c r="O97" i="36"/>
  <c r="K100" i="36"/>
  <c r="U96" i="35"/>
  <c r="K101" i="35"/>
  <c r="S97" i="35"/>
  <c r="P97" i="35"/>
  <c r="L98" i="35"/>
  <c r="M97" i="35"/>
  <c r="T97" i="35"/>
  <c r="N97" i="35"/>
  <c r="O97" i="35"/>
  <c r="S97" i="34"/>
  <c r="P97" i="34"/>
  <c r="N97" i="34"/>
  <c r="L98" i="34"/>
  <c r="O98" i="34" s="1"/>
  <c r="M97" i="34"/>
  <c r="T97" i="34"/>
  <c r="U96" i="34"/>
  <c r="K99" i="34"/>
  <c r="O97" i="34"/>
  <c r="N98" i="33"/>
  <c r="T98" i="33"/>
  <c r="L99" i="33"/>
  <c r="P98" i="33"/>
  <c r="M98" i="33"/>
  <c r="S98" i="33" s="1"/>
  <c r="O98" i="33"/>
  <c r="K99" i="33"/>
  <c r="K99" i="32"/>
  <c r="P97" i="32"/>
  <c r="N97" i="32"/>
  <c r="L98" i="32"/>
  <c r="M97" i="32"/>
  <c r="T97" i="32"/>
  <c r="P96" i="31"/>
  <c r="L97" i="31"/>
  <c r="M96" i="31"/>
  <c r="N96" i="31"/>
  <c r="T96" i="31"/>
  <c r="O96" i="31"/>
  <c r="K98" i="31"/>
  <c r="K94" i="28"/>
  <c r="L91" i="28"/>
  <c r="M90" i="28"/>
  <c r="T90" i="28"/>
  <c r="N90" i="28"/>
  <c r="P90" i="28"/>
  <c r="O90" i="28"/>
  <c r="K93" i="26"/>
  <c r="L91" i="26"/>
  <c r="M90" i="26"/>
  <c r="P90" i="26"/>
  <c r="T90" i="26"/>
  <c r="N90" i="26"/>
  <c r="O90" i="26"/>
  <c r="S89" i="25"/>
  <c r="U89" i="25" s="1"/>
  <c r="K93" i="25"/>
  <c r="L91" i="25"/>
  <c r="M90" i="25"/>
  <c r="P90" i="25"/>
  <c r="T90" i="25"/>
  <c r="N90" i="25"/>
  <c r="O90" i="25"/>
  <c r="K94" i="24"/>
  <c r="L91" i="24"/>
  <c r="M90" i="24"/>
  <c r="T90" i="24"/>
  <c r="N90" i="24"/>
  <c r="P90" i="24"/>
  <c r="O90" i="24"/>
  <c r="L89" i="23"/>
  <c r="O89" i="23" s="1"/>
  <c r="M88" i="23"/>
  <c r="N88" i="23"/>
  <c r="T88" i="23"/>
  <c r="P88" i="23"/>
  <c r="O88" i="23"/>
  <c r="K90" i="23"/>
  <c r="P88" i="22"/>
  <c r="T88" i="22"/>
  <c r="N88" i="22"/>
  <c r="L89" i="22"/>
  <c r="O89" i="22" s="1"/>
  <c r="M88" i="22"/>
  <c r="S88" i="22" s="1"/>
  <c r="K90" i="22"/>
  <c r="L89" i="21"/>
  <c r="P88" i="21"/>
  <c r="N88" i="21"/>
  <c r="M88" i="21"/>
  <c r="T88" i="21"/>
  <c r="S88" i="21"/>
  <c r="O88" i="21"/>
  <c r="K92" i="21"/>
  <c r="U87" i="21"/>
  <c r="U98" i="38" l="1"/>
  <c r="N99" i="38"/>
  <c r="L100" i="38"/>
  <c r="M99" i="38"/>
  <c r="T99" i="38"/>
  <c r="P99" i="38"/>
  <c r="S99" i="38"/>
  <c r="O99" i="38"/>
  <c r="K101" i="38"/>
  <c r="U97" i="37"/>
  <c r="P98" i="37"/>
  <c r="N98" i="37"/>
  <c r="L99" i="37"/>
  <c r="M98" i="37"/>
  <c r="T98" i="37"/>
  <c r="S98" i="37"/>
  <c r="O98" i="37"/>
  <c r="U97" i="34"/>
  <c r="U97" i="35"/>
  <c r="K101" i="37"/>
  <c r="S97" i="32"/>
  <c r="U97" i="32" s="1"/>
  <c r="S90" i="26"/>
  <c r="U90" i="26" s="1"/>
  <c r="U97" i="36"/>
  <c r="S90" i="28"/>
  <c r="U90" i="28" s="1"/>
  <c r="S88" i="23"/>
  <c r="U88" i="23" s="1"/>
  <c r="S90" i="24"/>
  <c r="U90" i="24" s="1"/>
  <c r="S96" i="31"/>
  <c r="U96" i="31" s="1"/>
  <c r="P98" i="36"/>
  <c r="N98" i="36"/>
  <c r="L99" i="36"/>
  <c r="M98" i="36"/>
  <c r="T98" i="36"/>
  <c r="S98" i="36"/>
  <c r="O98" i="36"/>
  <c r="K101" i="36"/>
  <c r="P98" i="35"/>
  <c r="N98" i="35"/>
  <c r="S98" i="35"/>
  <c r="L99" i="35"/>
  <c r="T98" i="35"/>
  <c r="M98" i="35"/>
  <c r="O98" i="35"/>
  <c r="K102" i="35"/>
  <c r="P98" i="34"/>
  <c r="N98" i="34"/>
  <c r="L99" i="34"/>
  <c r="O99" i="34" s="1"/>
  <c r="M98" i="34"/>
  <c r="T98" i="34"/>
  <c r="S98" i="34"/>
  <c r="K100" i="34"/>
  <c r="U98" i="33"/>
  <c r="L100" i="33"/>
  <c r="M99" i="33"/>
  <c r="P99" i="33"/>
  <c r="N99" i="33"/>
  <c r="S99" i="33" s="1"/>
  <c r="T99" i="33"/>
  <c r="K100" i="33"/>
  <c r="O99" i="33"/>
  <c r="N98" i="32"/>
  <c r="L99" i="32"/>
  <c r="O99" i="32" s="1"/>
  <c r="M98" i="32"/>
  <c r="T98" i="32"/>
  <c r="P98" i="32"/>
  <c r="K100" i="32"/>
  <c r="O98" i="32"/>
  <c r="T97" i="31"/>
  <c r="N97" i="31"/>
  <c r="P97" i="31"/>
  <c r="L98" i="31"/>
  <c r="O98" i="31" s="1"/>
  <c r="M97" i="31"/>
  <c r="K99" i="31"/>
  <c r="O97" i="31"/>
  <c r="K95" i="28"/>
  <c r="P91" i="28"/>
  <c r="L92" i="28"/>
  <c r="M91" i="28"/>
  <c r="S91" i="28" s="1"/>
  <c r="T91" i="28"/>
  <c r="N91" i="28"/>
  <c r="O91" i="28"/>
  <c r="K94" i="26"/>
  <c r="P91" i="26"/>
  <c r="T91" i="26"/>
  <c r="M91" i="26"/>
  <c r="N91" i="26"/>
  <c r="L92" i="26"/>
  <c r="O91" i="26"/>
  <c r="S90" i="25"/>
  <c r="U90" i="25" s="1"/>
  <c r="K94" i="25"/>
  <c r="P91" i="25"/>
  <c r="T91" i="25"/>
  <c r="M91" i="25"/>
  <c r="N91" i="25"/>
  <c r="L92" i="25"/>
  <c r="O91" i="25"/>
  <c r="K95" i="24"/>
  <c r="P91" i="24"/>
  <c r="L92" i="24"/>
  <c r="M91" i="24"/>
  <c r="T91" i="24"/>
  <c r="N91" i="24"/>
  <c r="O91" i="24"/>
  <c r="K91" i="23"/>
  <c r="P89" i="23"/>
  <c r="L90" i="23"/>
  <c r="N89" i="23"/>
  <c r="M89" i="23"/>
  <c r="T89" i="23"/>
  <c r="U88" i="22"/>
  <c r="K91" i="22"/>
  <c r="T89" i="22"/>
  <c r="N89" i="22"/>
  <c r="L90" i="22"/>
  <c r="O90" i="22" s="1"/>
  <c r="M89" i="22"/>
  <c r="P89" i="22"/>
  <c r="U88" i="21"/>
  <c r="K93" i="21"/>
  <c r="T89" i="21"/>
  <c r="N89" i="21"/>
  <c r="L90" i="21"/>
  <c r="P89" i="21"/>
  <c r="M89" i="21"/>
  <c r="O89" i="21"/>
  <c r="U99" i="38" l="1"/>
  <c r="L101" i="38"/>
  <c r="O101" i="38" s="1"/>
  <c r="M100" i="38"/>
  <c r="T100" i="38"/>
  <c r="S100" i="38"/>
  <c r="N100" i="38"/>
  <c r="P100" i="38"/>
  <c r="O100" i="38"/>
  <c r="K102" i="38"/>
  <c r="U98" i="37"/>
  <c r="N99" i="37"/>
  <c r="L100" i="37"/>
  <c r="M99" i="37"/>
  <c r="T99" i="37"/>
  <c r="S99" i="37"/>
  <c r="P99" i="37"/>
  <c r="O99" i="37"/>
  <c r="K102" i="37"/>
  <c r="S98" i="32"/>
  <c r="U98" i="32" s="1"/>
  <c r="S91" i="26"/>
  <c r="U91" i="26" s="1"/>
  <c r="S91" i="24"/>
  <c r="U91" i="24" s="1"/>
  <c r="S89" i="21"/>
  <c r="U89" i="21" s="1"/>
  <c r="S89" i="22"/>
  <c r="U89" i="22" s="1"/>
  <c r="S97" i="31"/>
  <c r="U97" i="31" s="1"/>
  <c r="S89" i="23"/>
  <c r="U89" i="23" s="1"/>
  <c r="K102" i="36"/>
  <c r="U98" i="35"/>
  <c r="U98" i="36"/>
  <c r="N99" i="36"/>
  <c r="L100" i="36"/>
  <c r="M99" i="36"/>
  <c r="T99" i="36"/>
  <c r="S99" i="36"/>
  <c r="P99" i="36"/>
  <c r="O99" i="36"/>
  <c r="K103" i="35"/>
  <c r="N99" i="35"/>
  <c r="L100" i="35"/>
  <c r="M99" i="35"/>
  <c r="P99" i="35"/>
  <c r="T99" i="35"/>
  <c r="S99" i="35"/>
  <c r="O99" i="35"/>
  <c r="K101" i="34"/>
  <c r="U98" i="34"/>
  <c r="N99" i="34"/>
  <c r="L100" i="34"/>
  <c r="M99" i="34"/>
  <c r="S99" i="34"/>
  <c r="P99" i="34"/>
  <c r="T99" i="34"/>
  <c r="U99" i="33"/>
  <c r="K101" i="33"/>
  <c r="O100" i="33"/>
  <c r="L101" i="33"/>
  <c r="T100" i="33"/>
  <c r="N100" i="33"/>
  <c r="M100" i="33"/>
  <c r="P100" i="33"/>
  <c r="K101" i="32"/>
  <c r="N99" i="32"/>
  <c r="L100" i="32"/>
  <c r="M99" i="32"/>
  <c r="P99" i="32"/>
  <c r="T99" i="32"/>
  <c r="K100" i="31"/>
  <c r="L99" i="31"/>
  <c r="O99" i="31" s="1"/>
  <c r="M98" i="31"/>
  <c r="T98" i="31"/>
  <c r="N98" i="31"/>
  <c r="P98" i="31"/>
  <c r="U91" i="28"/>
  <c r="K96" i="28"/>
  <c r="P92" i="28"/>
  <c r="T92" i="28"/>
  <c r="L93" i="28"/>
  <c r="M92" i="28"/>
  <c r="N92" i="28"/>
  <c r="O92" i="28"/>
  <c r="S91" i="25"/>
  <c r="U91" i="25" s="1"/>
  <c r="K95" i="26"/>
  <c r="T92" i="26"/>
  <c r="M92" i="26"/>
  <c r="N92" i="26"/>
  <c r="L93" i="26"/>
  <c r="P92" i="26"/>
  <c r="O92" i="26"/>
  <c r="K95" i="25"/>
  <c r="T92" i="25"/>
  <c r="M92" i="25"/>
  <c r="N92" i="25"/>
  <c r="L93" i="25"/>
  <c r="P92" i="25"/>
  <c r="O92" i="25"/>
  <c r="K96" i="24"/>
  <c r="P92" i="24"/>
  <c r="T92" i="24"/>
  <c r="N92" i="24"/>
  <c r="M92" i="24"/>
  <c r="L93" i="24"/>
  <c r="O92" i="24"/>
  <c r="K92" i="23"/>
  <c r="T90" i="23"/>
  <c r="M90" i="23"/>
  <c r="P90" i="23"/>
  <c r="N90" i="23"/>
  <c r="L91" i="23"/>
  <c r="O91" i="23" s="1"/>
  <c r="O90" i="23"/>
  <c r="T90" i="22"/>
  <c r="N90" i="22"/>
  <c r="L91" i="22"/>
  <c r="O91" i="22" s="1"/>
  <c r="M90" i="22"/>
  <c r="P90" i="22"/>
  <c r="K92" i="22"/>
  <c r="L91" i="21"/>
  <c r="M90" i="21"/>
  <c r="N90" i="21"/>
  <c r="T90" i="21"/>
  <c r="P90" i="21"/>
  <c r="O90" i="21"/>
  <c r="K94" i="21"/>
  <c r="U100" i="38" l="1"/>
  <c r="T101" i="38"/>
  <c r="S101" i="38"/>
  <c r="P101" i="38"/>
  <c r="N101" i="38"/>
  <c r="L102" i="38"/>
  <c r="O102" i="38" s="1"/>
  <c r="M101" i="38"/>
  <c r="K103" i="38"/>
  <c r="U99" i="37"/>
  <c r="N100" i="37"/>
  <c r="L101" i="37"/>
  <c r="M100" i="37"/>
  <c r="S100" i="37"/>
  <c r="P100" i="37"/>
  <c r="T100" i="37"/>
  <c r="O100" i="37"/>
  <c r="K103" i="37"/>
  <c r="S100" i="33"/>
  <c r="U100" i="33" s="1"/>
  <c r="S90" i="23"/>
  <c r="U90" i="23" s="1"/>
  <c r="S92" i="26"/>
  <c r="U92" i="26" s="1"/>
  <c r="S90" i="22"/>
  <c r="U90" i="22" s="1"/>
  <c r="S98" i="31"/>
  <c r="U98" i="31" s="1"/>
  <c r="S90" i="21"/>
  <c r="U90" i="21" s="1"/>
  <c r="S92" i="28"/>
  <c r="U92" i="28" s="1"/>
  <c r="S92" i="24"/>
  <c r="U92" i="24" s="1"/>
  <c r="S99" i="32"/>
  <c r="U99" i="32" s="1"/>
  <c r="U99" i="36"/>
  <c r="N100" i="36"/>
  <c r="L101" i="36"/>
  <c r="M100" i="36"/>
  <c r="T100" i="36"/>
  <c r="S100" i="36"/>
  <c r="P100" i="36"/>
  <c r="O100" i="36"/>
  <c r="U99" i="35"/>
  <c r="K103" i="36"/>
  <c r="N100" i="35"/>
  <c r="L101" i="35"/>
  <c r="M100" i="35"/>
  <c r="T100" i="35"/>
  <c r="S100" i="35"/>
  <c r="P100" i="35"/>
  <c r="O100" i="35"/>
  <c r="K104" i="35"/>
  <c r="N100" i="34"/>
  <c r="L101" i="34"/>
  <c r="O101" i="34" s="1"/>
  <c r="M100" i="34"/>
  <c r="T100" i="34"/>
  <c r="P100" i="34"/>
  <c r="S100" i="34"/>
  <c r="O100" i="34"/>
  <c r="U99" i="34"/>
  <c r="K102" i="34"/>
  <c r="N101" i="33"/>
  <c r="M101" i="33"/>
  <c r="P101" i="33"/>
  <c r="T101" i="33"/>
  <c r="L102" i="33"/>
  <c r="K102" i="33"/>
  <c r="O101" i="33"/>
  <c r="L101" i="32"/>
  <c r="O101" i="32" s="1"/>
  <c r="M100" i="32"/>
  <c r="T100" i="32"/>
  <c r="P100" i="32"/>
  <c r="N100" i="32"/>
  <c r="O100" i="32"/>
  <c r="K102" i="32"/>
  <c r="P99" i="31"/>
  <c r="L100" i="31"/>
  <c r="O100" i="31" s="1"/>
  <c r="M99" i="31"/>
  <c r="T99" i="31"/>
  <c r="N99" i="31"/>
  <c r="K101" i="31"/>
  <c r="K97" i="28"/>
  <c r="T93" i="28"/>
  <c r="N93" i="28"/>
  <c r="P93" i="28"/>
  <c r="M93" i="28"/>
  <c r="L94" i="28"/>
  <c r="O93" i="28"/>
  <c r="T93" i="26"/>
  <c r="N93" i="26"/>
  <c r="L94" i="26"/>
  <c r="P93" i="26"/>
  <c r="M93" i="26"/>
  <c r="O93" i="26"/>
  <c r="K96" i="26"/>
  <c r="S92" i="25"/>
  <c r="U92" i="25" s="1"/>
  <c r="T93" i="25"/>
  <c r="N93" i="25"/>
  <c r="L94" i="25"/>
  <c r="P93" i="25"/>
  <c r="M93" i="25"/>
  <c r="O93" i="25"/>
  <c r="K96" i="25"/>
  <c r="K97" i="24"/>
  <c r="T93" i="24"/>
  <c r="N93" i="24"/>
  <c r="L94" i="24"/>
  <c r="M93" i="24"/>
  <c r="P93" i="24"/>
  <c r="O93" i="24"/>
  <c r="T91" i="23"/>
  <c r="N91" i="23"/>
  <c r="M91" i="23"/>
  <c r="P91" i="23"/>
  <c r="L92" i="23"/>
  <c r="O92" i="23" s="1"/>
  <c r="K93" i="23"/>
  <c r="K93" i="22"/>
  <c r="L92" i="22"/>
  <c r="M91" i="22"/>
  <c r="P91" i="22"/>
  <c r="N91" i="22"/>
  <c r="T91" i="22"/>
  <c r="K95" i="21"/>
  <c r="P91" i="21"/>
  <c r="L92" i="21"/>
  <c r="N91" i="21"/>
  <c r="T91" i="21"/>
  <c r="M91" i="21"/>
  <c r="S91" i="21" s="1"/>
  <c r="O91" i="21"/>
  <c r="U101" i="38" l="1"/>
  <c r="T102" i="38"/>
  <c r="S102" i="38"/>
  <c r="P102" i="38"/>
  <c r="L103" i="38"/>
  <c r="O103" i="38" s="1"/>
  <c r="M102" i="38"/>
  <c r="N102" i="38"/>
  <c r="K104" i="38"/>
  <c r="U100" i="37"/>
  <c r="L102" i="37"/>
  <c r="M101" i="37"/>
  <c r="T101" i="37"/>
  <c r="P101" i="37"/>
  <c r="S101" i="37"/>
  <c r="N101" i="37"/>
  <c r="O101" i="37"/>
  <c r="K104" i="37"/>
  <c r="S93" i="26"/>
  <c r="U93" i="26" s="1"/>
  <c r="S91" i="22"/>
  <c r="U91" i="22" s="1"/>
  <c r="S91" i="23"/>
  <c r="U91" i="23" s="1"/>
  <c r="S99" i="31"/>
  <c r="U99" i="31" s="1"/>
  <c r="S100" i="32"/>
  <c r="U100" i="32" s="1"/>
  <c r="S93" i="24"/>
  <c r="U93" i="24" s="1"/>
  <c r="S93" i="28"/>
  <c r="U93" i="28" s="1"/>
  <c r="S101" i="33"/>
  <c r="U101" i="33" s="1"/>
  <c r="U100" i="36"/>
  <c r="L102" i="36"/>
  <c r="M101" i="36"/>
  <c r="T101" i="36"/>
  <c r="S101" i="36"/>
  <c r="N101" i="36"/>
  <c r="P101" i="36"/>
  <c r="O101" i="36"/>
  <c r="K104" i="36"/>
  <c r="U100" i="35"/>
  <c r="L102" i="35"/>
  <c r="M101" i="35"/>
  <c r="S101" i="35"/>
  <c r="N101" i="35"/>
  <c r="P101" i="35"/>
  <c r="T101" i="35"/>
  <c r="O101" i="35"/>
  <c r="K105" i="35"/>
  <c r="U100" i="34"/>
  <c r="L102" i="34"/>
  <c r="M101" i="34"/>
  <c r="T101" i="34"/>
  <c r="S101" i="34"/>
  <c r="N101" i="34"/>
  <c r="P101" i="34"/>
  <c r="K103" i="34"/>
  <c r="T102" i="33"/>
  <c r="L103" i="33"/>
  <c r="M102" i="33"/>
  <c r="S102" i="33" s="1"/>
  <c r="N102" i="33"/>
  <c r="P102" i="33"/>
  <c r="O102" i="33"/>
  <c r="K103" i="33"/>
  <c r="K103" i="32"/>
  <c r="T101" i="32"/>
  <c r="N101" i="32"/>
  <c r="L102" i="32"/>
  <c r="P101" i="32"/>
  <c r="M101" i="32"/>
  <c r="P100" i="31"/>
  <c r="L101" i="31"/>
  <c r="O101" i="31" s="1"/>
  <c r="M100" i="31"/>
  <c r="T100" i="31"/>
  <c r="N100" i="31"/>
  <c r="K102" i="31"/>
  <c r="K98" i="28"/>
  <c r="L95" i="28"/>
  <c r="M94" i="28"/>
  <c r="T94" i="28"/>
  <c r="N94" i="28"/>
  <c r="P94" i="28"/>
  <c r="O94" i="28"/>
  <c r="S93" i="25"/>
  <c r="U93" i="25" s="1"/>
  <c r="L95" i="26"/>
  <c r="M94" i="26"/>
  <c r="P94" i="26"/>
  <c r="T94" i="26"/>
  <c r="N94" i="26"/>
  <c r="O94" i="26"/>
  <c r="K97" i="26"/>
  <c r="L95" i="25"/>
  <c r="M94" i="25"/>
  <c r="P94" i="25"/>
  <c r="T94" i="25"/>
  <c r="N94" i="25"/>
  <c r="O94" i="25"/>
  <c r="K97" i="25"/>
  <c r="L95" i="24"/>
  <c r="M94" i="24"/>
  <c r="T94" i="24"/>
  <c r="N94" i="24"/>
  <c r="P94" i="24"/>
  <c r="O94" i="24"/>
  <c r="K98" i="24"/>
  <c r="K94" i="23"/>
  <c r="L93" i="23"/>
  <c r="M92" i="23"/>
  <c r="P92" i="23"/>
  <c r="T92" i="23"/>
  <c r="N92" i="23"/>
  <c r="P92" i="22"/>
  <c r="T92" i="22"/>
  <c r="N92" i="22"/>
  <c r="L93" i="22"/>
  <c r="O93" i="22" s="1"/>
  <c r="M92" i="22"/>
  <c r="O92" i="22"/>
  <c r="K94" i="22"/>
  <c r="U91" i="21"/>
  <c r="L93" i="21"/>
  <c r="P92" i="21"/>
  <c r="T92" i="21"/>
  <c r="N92" i="21"/>
  <c r="M92" i="21"/>
  <c r="O92" i="21"/>
  <c r="K96" i="21"/>
  <c r="U102" i="38" l="1"/>
  <c r="K105" i="38"/>
  <c r="T103" i="38"/>
  <c r="S103" i="38"/>
  <c r="P103" i="38"/>
  <c r="N103" i="38"/>
  <c r="M103" i="38"/>
  <c r="L104" i="38"/>
  <c r="U101" i="37"/>
  <c r="K105" i="37"/>
  <c r="T102" i="37"/>
  <c r="S102" i="37"/>
  <c r="N102" i="37"/>
  <c r="L103" i="37"/>
  <c r="P102" i="37"/>
  <c r="M102" i="37"/>
  <c r="O102" i="37"/>
  <c r="S101" i="32"/>
  <c r="U101" i="32" s="1"/>
  <c r="S100" i="31"/>
  <c r="U100" i="31" s="1"/>
  <c r="S94" i="26"/>
  <c r="U94" i="26" s="1"/>
  <c r="S94" i="28"/>
  <c r="U94" i="28" s="1"/>
  <c r="S94" i="24"/>
  <c r="U94" i="24" s="1"/>
  <c r="S92" i="23"/>
  <c r="U92" i="23" s="1"/>
  <c r="S92" i="21"/>
  <c r="U92" i="21" s="1"/>
  <c r="S92" i="22"/>
  <c r="U92" i="22" s="1"/>
  <c r="U101" i="36"/>
  <c r="K105" i="36"/>
  <c r="T102" i="36"/>
  <c r="S102" i="36"/>
  <c r="P102" i="36"/>
  <c r="N102" i="36"/>
  <c r="M102" i="36"/>
  <c r="L103" i="36"/>
  <c r="O102" i="36"/>
  <c r="U101" i="35"/>
  <c r="T102" i="35"/>
  <c r="P102" i="35"/>
  <c r="L103" i="35"/>
  <c r="M102" i="35"/>
  <c r="S102" i="35"/>
  <c r="N102" i="35"/>
  <c r="O102" i="35"/>
  <c r="K106" i="35"/>
  <c r="K104" i="34"/>
  <c r="U101" i="34"/>
  <c r="T102" i="34"/>
  <c r="S102" i="34"/>
  <c r="P102" i="34"/>
  <c r="L103" i="34"/>
  <c r="M102" i="34"/>
  <c r="N102" i="34"/>
  <c r="O102" i="34"/>
  <c r="P103" i="33"/>
  <c r="M103" i="33"/>
  <c r="T103" i="33"/>
  <c r="N103" i="33"/>
  <c r="L104" i="33"/>
  <c r="K104" i="33"/>
  <c r="O103" i="33"/>
  <c r="U102" i="33"/>
  <c r="T102" i="32"/>
  <c r="P102" i="32"/>
  <c r="L103" i="32"/>
  <c r="O103" i="32" s="1"/>
  <c r="M102" i="32"/>
  <c r="N102" i="32"/>
  <c r="O102" i="32"/>
  <c r="K104" i="32"/>
  <c r="T101" i="31"/>
  <c r="N101" i="31"/>
  <c r="P101" i="31"/>
  <c r="L102" i="31"/>
  <c r="M101" i="31"/>
  <c r="K103" i="31"/>
  <c r="K99" i="28"/>
  <c r="P95" i="28"/>
  <c r="L96" i="28"/>
  <c r="M95" i="28"/>
  <c r="N95" i="28"/>
  <c r="T95" i="28"/>
  <c r="O95" i="28"/>
  <c r="S94" i="25"/>
  <c r="U94" i="25" s="1"/>
  <c r="K98" i="26"/>
  <c r="P95" i="26"/>
  <c r="T95" i="26"/>
  <c r="M95" i="26"/>
  <c r="N95" i="26"/>
  <c r="L96" i="26"/>
  <c r="O95" i="26"/>
  <c r="K98" i="25"/>
  <c r="P95" i="25"/>
  <c r="T95" i="25"/>
  <c r="M95" i="25"/>
  <c r="N95" i="25"/>
  <c r="L96" i="25"/>
  <c r="O95" i="25"/>
  <c r="K99" i="24"/>
  <c r="P95" i="24"/>
  <c r="L96" i="24"/>
  <c r="M95" i="24"/>
  <c r="N95" i="24"/>
  <c r="T95" i="24"/>
  <c r="O95" i="24"/>
  <c r="P93" i="23"/>
  <c r="T93" i="23"/>
  <c r="M93" i="23"/>
  <c r="L94" i="23"/>
  <c r="O94" i="23" s="1"/>
  <c r="N93" i="23"/>
  <c r="O93" i="23"/>
  <c r="K95" i="23"/>
  <c r="T93" i="22"/>
  <c r="N93" i="22"/>
  <c r="L94" i="22"/>
  <c r="M93" i="22"/>
  <c r="S93" i="22" s="1"/>
  <c r="P93" i="22"/>
  <c r="K95" i="22"/>
  <c r="T93" i="21"/>
  <c r="N93" i="21"/>
  <c r="M93" i="21"/>
  <c r="L94" i="21"/>
  <c r="P93" i="21"/>
  <c r="O93" i="21"/>
  <c r="K97" i="21"/>
  <c r="U103" i="38" l="1"/>
  <c r="S104" i="38"/>
  <c r="P104" i="38"/>
  <c r="N104" i="38"/>
  <c r="L105" i="38"/>
  <c r="O105" i="38" s="1"/>
  <c r="M104" i="38"/>
  <c r="T104" i="38"/>
  <c r="K106" i="38"/>
  <c r="O104" i="38"/>
  <c r="T103" i="37"/>
  <c r="S103" i="37"/>
  <c r="P103" i="37"/>
  <c r="N103" i="37"/>
  <c r="L104" i="37"/>
  <c r="M103" i="37"/>
  <c r="O103" i="37"/>
  <c r="U102" i="37"/>
  <c r="K106" i="37"/>
  <c r="S102" i="32"/>
  <c r="U102" i="32" s="1"/>
  <c r="S93" i="21"/>
  <c r="U93" i="21" s="1"/>
  <c r="S95" i="26"/>
  <c r="U95" i="26" s="1"/>
  <c r="S95" i="28"/>
  <c r="U95" i="28" s="1"/>
  <c r="S103" i="33"/>
  <c r="U103" i="33" s="1"/>
  <c r="S93" i="23"/>
  <c r="U93" i="23" s="1"/>
  <c r="S95" i="24"/>
  <c r="U95" i="24" s="1"/>
  <c r="S101" i="31"/>
  <c r="U101" i="31" s="1"/>
  <c r="U102" i="36"/>
  <c r="K106" i="36"/>
  <c r="T103" i="36"/>
  <c r="S103" i="36"/>
  <c r="P103" i="36"/>
  <c r="N103" i="36"/>
  <c r="L104" i="36"/>
  <c r="M103" i="36"/>
  <c r="O103" i="36"/>
  <c r="T103" i="35"/>
  <c r="S103" i="35"/>
  <c r="L104" i="35"/>
  <c r="P103" i="35"/>
  <c r="N103" i="35"/>
  <c r="M103" i="35"/>
  <c r="O103" i="35"/>
  <c r="K107" i="35"/>
  <c r="U102" i="35"/>
  <c r="T103" i="34"/>
  <c r="S103" i="34"/>
  <c r="P103" i="34"/>
  <c r="N103" i="34"/>
  <c r="L104" i="34"/>
  <c r="O104" i="34" s="1"/>
  <c r="M103" i="34"/>
  <c r="U102" i="34"/>
  <c r="K105" i="34"/>
  <c r="O103" i="34"/>
  <c r="K105" i="33"/>
  <c r="O104" i="33"/>
  <c r="P104" i="33"/>
  <c r="T104" i="33"/>
  <c r="N104" i="33"/>
  <c r="L105" i="33"/>
  <c r="M104" i="33"/>
  <c r="T103" i="32"/>
  <c r="P103" i="32"/>
  <c r="L104" i="32"/>
  <c r="O104" i="32" s="1"/>
  <c r="N103" i="32"/>
  <c r="M103" i="32"/>
  <c r="K105" i="32"/>
  <c r="L103" i="31"/>
  <c r="O103" i="31" s="1"/>
  <c r="M102" i="31"/>
  <c r="T102" i="31"/>
  <c r="N102" i="31"/>
  <c r="P102" i="31"/>
  <c r="O102" i="31"/>
  <c r="K104" i="31"/>
  <c r="K100" i="28"/>
  <c r="P96" i="28"/>
  <c r="L97" i="28"/>
  <c r="M96" i="28"/>
  <c r="T96" i="28"/>
  <c r="N96" i="28"/>
  <c r="O96" i="28"/>
  <c r="S95" i="25"/>
  <c r="U95" i="25" s="1"/>
  <c r="K99" i="26"/>
  <c r="N96" i="26"/>
  <c r="L97" i="26"/>
  <c r="P96" i="26"/>
  <c r="M96" i="26"/>
  <c r="T96" i="26"/>
  <c r="O96" i="26"/>
  <c r="K99" i="25"/>
  <c r="N96" i="25"/>
  <c r="L97" i="25"/>
  <c r="P96" i="25"/>
  <c r="M96" i="25"/>
  <c r="T96" i="25"/>
  <c r="O96" i="25"/>
  <c r="K100" i="24"/>
  <c r="P96" i="24"/>
  <c r="T96" i="24"/>
  <c r="N96" i="24"/>
  <c r="L97" i="24"/>
  <c r="M96" i="24"/>
  <c r="O96" i="24"/>
  <c r="K96" i="23"/>
  <c r="N94" i="23"/>
  <c r="T94" i="23"/>
  <c r="M94" i="23"/>
  <c r="S94" i="23" s="1"/>
  <c r="L95" i="23"/>
  <c r="P94" i="23"/>
  <c r="T94" i="22"/>
  <c r="N94" i="22"/>
  <c r="L95" i="22"/>
  <c r="M94" i="22"/>
  <c r="P94" i="22"/>
  <c r="U93" i="22"/>
  <c r="K96" i="22"/>
  <c r="O94" i="22"/>
  <c r="K98" i="21"/>
  <c r="L95" i="21"/>
  <c r="M94" i="21"/>
  <c r="N94" i="21"/>
  <c r="T94" i="21"/>
  <c r="P94" i="21"/>
  <c r="O94" i="21"/>
  <c r="U104" i="38" l="1"/>
  <c r="K107" i="38"/>
  <c r="P105" i="38"/>
  <c r="N105" i="38"/>
  <c r="L106" i="38"/>
  <c r="O106" i="38" s="1"/>
  <c r="M105" i="38"/>
  <c r="T105" i="38"/>
  <c r="S105" i="38"/>
  <c r="T104" i="37"/>
  <c r="S104" i="37"/>
  <c r="P104" i="37"/>
  <c r="L105" i="37"/>
  <c r="M104" i="37"/>
  <c r="N104" i="37"/>
  <c r="O104" i="37"/>
  <c r="K107" i="37"/>
  <c r="U103" i="37"/>
  <c r="S104" i="33"/>
  <c r="U104" i="33" s="1"/>
  <c r="S94" i="21"/>
  <c r="U94" i="21" s="1"/>
  <c r="S96" i="24"/>
  <c r="U96" i="24" s="1"/>
  <c r="S96" i="28"/>
  <c r="U96" i="28" s="1"/>
  <c r="S102" i="31"/>
  <c r="U102" i="31" s="1"/>
  <c r="S94" i="22"/>
  <c r="U94" i="22" s="1"/>
  <c r="S96" i="26"/>
  <c r="U96" i="26" s="1"/>
  <c r="S103" i="32"/>
  <c r="U103" i="32" s="1"/>
  <c r="T104" i="36"/>
  <c r="S104" i="36"/>
  <c r="P104" i="36"/>
  <c r="N104" i="36"/>
  <c r="M104" i="36"/>
  <c r="L105" i="36"/>
  <c r="O104" i="36"/>
  <c r="U103" i="36"/>
  <c r="K107" i="36"/>
  <c r="U103" i="35"/>
  <c r="T104" i="35"/>
  <c r="S104" i="35"/>
  <c r="P104" i="35"/>
  <c r="N104" i="35"/>
  <c r="L105" i="35"/>
  <c r="M104" i="35"/>
  <c r="O104" i="35"/>
  <c r="K108" i="35"/>
  <c r="T104" i="34"/>
  <c r="S104" i="34"/>
  <c r="P104" i="34"/>
  <c r="N104" i="34"/>
  <c r="L105" i="34"/>
  <c r="O105" i="34" s="1"/>
  <c r="M104" i="34"/>
  <c r="K106" i="34"/>
  <c r="U103" i="34"/>
  <c r="T105" i="33"/>
  <c r="P105" i="33"/>
  <c r="L106" i="33"/>
  <c r="N105" i="33"/>
  <c r="M105" i="33"/>
  <c r="O105" i="33"/>
  <c r="K106" i="33"/>
  <c r="K106" i="32"/>
  <c r="P104" i="32"/>
  <c r="N104" i="32"/>
  <c r="L105" i="32"/>
  <c r="T104" i="32"/>
  <c r="M104" i="32"/>
  <c r="P103" i="31"/>
  <c r="L104" i="31"/>
  <c r="O104" i="31" s="1"/>
  <c r="M103" i="31"/>
  <c r="N103" i="31"/>
  <c r="T103" i="31"/>
  <c r="K105" i="31"/>
  <c r="K101" i="28"/>
  <c r="T97" i="28"/>
  <c r="N97" i="28"/>
  <c r="L98" i="28"/>
  <c r="M97" i="28"/>
  <c r="P97" i="28"/>
  <c r="O97" i="28"/>
  <c r="S96" i="25"/>
  <c r="U96" i="25" s="1"/>
  <c r="K100" i="26"/>
  <c r="T97" i="26"/>
  <c r="N97" i="26"/>
  <c r="L98" i="26"/>
  <c r="P97" i="26"/>
  <c r="M97" i="26"/>
  <c r="O97" i="26"/>
  <c r="K100" i="25"/>
  <c r="T97" i="25"/>
  <c r="N97" i="25"/>
  <c r="L98" i="25"/>
  <c r="P97" i="25"/>
  <c r="M97" i="25"/>
  <c r="O97" i="25"/>
  <c r="K101" i="24"/>
  <c r="T97" i="24"/>
  <c r="N97" i="24"/>
  <c r="L98" i="24"/>
  <c r="M97" i="24"/>
  <c r="P97" i="24"/>
  <c r="O97" i="24"/>
  <c r="U94" i="23"/>
  <c r="T95" i="23"/>
  <c r="N95" i="23"/>
  <c r="L96" i="23"/>
  <c r="O96" i="23" s="1"/>
  <c r="P95" i="23"/>
  <c r="M95" i="23"/>
  <c r="O95" i="23"/>
  <c r="K97" i="23"/>
  <c r="K97" i="22"/>
  <c r="L96" i="22"/>
  <c r="O96" i="22" s="1"/>
  <c r="M95" i="22"/>
  <c r="P95" i="22"/>
  <c r="T95" i="22"/>
  <c r="N95" i="22"/>
  <c r="O95" i="22"/>
  <c r="P95" i="21"/>
  <c r="L96" i="21"/>
  <c r="N95" i="21"/>
  <c r="M95" i="21"/>
  <c r="T95" i="21"/>
  <c r="O95" i="21"/>
  <c r="K99" i="21"/>
  <c r="U105" i="38" l="1"/>
  <c r="N106" i="38"/>
  <c r="L107" i="38"/>
  <c r="M106" i="38"/>
  <c r="S106" i="38"/>
  <c r="T106" i="38"/>
  <c r="P106" i="38"/>
  <c r="K108" i="38"/>
  <c r="S105" i="37"/>
  <c r="P105" i="37"/>
  <c r="N105" i="37"/>
  <c r="L106" i="37"/>
  <c r="T105" i="37"/>
  <c r="M105" i="37"/>
  <c r="O105" i="37"/>
  <c r="K108" i="37"/>
  <c r="U104" i="37"/>
  <c r="S95" i="22"/>
  <c r="U95" i="22" s="1"/>
  <c r="S95" i="21"/>
  <c r="U95" i="21" s="1"/>
  <c r="S95" i="23"/>
  <c r="U95" i="23" s="1"/>
  <c r="S97" i="28"/>
  <c r="U97" i="28" s="1"/>
  <c r="S105" i="33"/>
  <c r="U105" i="33" s="1"/>
  <c r="S104" i="32"/>
  <c r="U104" i="32" s="1"/>
  <c r="S97" i="26"/>
  <c r="U97" i="26" s="1"/>
  <c r="S103" i="31"/>
  <c r="U103" i="31" s="1"/>
  <c r="S97" i="24"/>
  <c r="U97" i="24" s="1"/>
  <c r="S105" i="36"/>
  <c r="P105" i="36"/>
  <c r="N105" i="36"/>
  <c r="L106" i="36"/>
  <c r="M105" i="36"/>
  <c r="T105" i="36"/>
  <c r="O105" i="36"/>
  <c r="K108" i="36"/>
  <c r="U104" i="36"/>
  <c r="S105" i="35"/>
  <c r="P105" i="35"/>
  <c r="L106" i="35"/>
  <c r="M105" i="35"/>
  <c r="T105" i="35"/>
  <c r="N105" i="35"/>
  <c r="O105" i="35"/>
  <c r="K109" i="35"/>
  <c r="U104" i="35"/>
  <c r="K107" i="34"/>
  <c r="S105" i="34"/>
  <c r="P105" i="34"/>
  <c r="N105" i="34"/>
  <c r="L106" i="34"/>
  <c r="M105" i="34"/>
  <c r="T105" i="34"/>
  <c r="U104" i="34"/>
  <c r="K107" i="33"/>
  <c r="O106" i="33"/>
  <c r="N106" i="33"/>
  <c r="L107" i="33"/>
  <c r="T106" i="33"/>
  <c r="M106" i="33"/>
  <c r="S106" i="33" s="1"/>
  <c r="P106" i="33"/>
  <c r="P105" i="32"/>
  <c r="N105" i="32"/>
  <c r="L106" i="32"/>
  <c r="O106" i="32" s="1"/>
  <c r="M105" i="32"/>
  <c r="T105" i="32"/>
  <c r="K107" i="32"/>
  <c r="O105" i="32"/>
  <c r="P104" i="31"/>
  <c r="L105" i="31"/>
  <c r="M104" i="31"/>
  <c r="N104" i="31"/>
  <c r="T104" i="31"/>
  <c r="K106" i="31"/>
  <c r="L99" i="28"/>
  <c r="M98" i="28"/>
  <c r="T98" i="28"/>
  <c r="N98" i="28"/>
  <c r="S98" i="28" s="1"/>
  <c r="P98" i="28"/>
  <c r="O98" i="28"/>
  <c r="K102" i="28"/>
  <c r="S97" i="25"/>
  <c r="U97" i="25" s="1"/>
  <c r="L99" i="26"/>
  <c r="M98" i="26"/>
  <c r="T98" i="26"/>
  <c r="N98" i="26"/>
  <c r="P98" i="26"/>
  <c r="O98" i="26"/>
  <c r="K101" i="26"/>
  <c r="L99" i="25"/>
  <c r="M98" i="25"/>
  <c r="T98" i="25"/>
  <c r="N98" i="25"/>
  <c r="P98" i="25"/>
  <c r="O98" i="25"/>
  <c r="K101" i="25"/>
  <c r="K102" i="24"/>
  <c r="L99" i="24"/>
  <c r="M98" i="24"/>
  <c r="T98" i="24"/>
  <c r="N98" i="24"/>
  <c r="P98" i="24"/>
  <c r="O98" i="24"/>
  <c r="L97" i="23"/>
  <c r="O97" i="23" s="1"/>
  <c r="M96" i="23"/>
  <c r="T96" i="23"/>
  <c r="P96" i="23"/>
  <c r="N96" i="23"/>
  <c r="K98" i="23"/>
  <c r="P96" i="22"/>
  <c r="T96" i="22"/>
  <c r="N96" i="22"/>
  <c r="M96" i="22"/>
  <c r="L97" i="22"/>
  <c r="O97" i="22" s="1"/>
  <c r="K98" i="22"/>
  <c r="T96" i="21"/>
  <c r="M96" i="21"/>
  <c r="P96" i="21"/>
  <c r="N96" i="21"/>
  <c r="L97" i="21"/>
  <c r="O96" i="21"/>
  <c r="K100" i="21"/>
  <c r="U106" i="38" l="1"/>
  <c r="K109" i="38"/>
  <c r="N107" i="38"/>
  <c r="L108" i="38"/>
  <c r="O108" i="38" s="1"/>
  <c r="M107" i="38"/>
  <c r="T107" i="38"/>
  <c r="P107" i="38"/>
  <c r="S107" i="38"/>
  <c r="O107" i="38"/>
  <c r="U105" i="37"/>
  <c r="P106" i="37"/>
  <c r="N106" i="37"/>
  <c r="L107" i="37"/>
  <c r="M106" i="37"/>
  <c r="T106" i="37"/>
  <c r="S106" i="37"/>
  <c r="O106" i="37"/>
  <c r="K109" i="37"/>
  <c r="S98" i="24"/>
  <c r="U98" i="24" s="1"/>
  <c r="S105" i="32"/>
  <c r="U105" i="32" s="1"/>
  <c r="S104" i="31"/>
  <c r="U104" i="31" s="1"/>
  <c r="U105" i="35"/>
  <c r="S98" i="26"/>
  <c r="U98" i="26" s="1"/>
  <c r="S96" i="23"/>
  <c r="U96" i="23" s="1"/>
  <c r="S96" i="22"/>
  <c r="U96" i="22" s="1"/>
  <c r="S96" i="21"/>
  <c r="U96" i="21" s="1"/>
  <c r="U105" i="36"/>
  <c r="P106" i="36"/>
  <c r="N106" i="36"/>
  <c r="L107" i="36"/>
  <c r="M106" i="36"/>
  <c r="T106" i="36"/>
  <c r="S106" i="36"/>
  <c r="O106" i="36"/>
  <c r="U106" i="33"/>
  <c r="K109" i="36"/>
  <c r="K110" i="35"/>
  <c r="P106" i="35"/>
  <c r="N106" i="35"/>
  <c r="S106" i="35"/>
  <c r="M106" i="35"/>
  <c r="L107" i="35"/>
  <c r="T106" i="35"/>
  <c r="O106" i="35"/>
  <c r="U105" i="34"/>
  <c r="P106" i="34"/>
  <c r="N106" i="34"/>
  <c r="L107" i="34"/>
  <c r="O107" i="34" s="1"/>
  <c r="M106" i="34"/>
  <c r="T106" i="34"/>
  <c r="S106" i="34"/>
  <c r="K108" i="34"/>
  <c r="O106" i="34"/>
  <c r="L108" i="33"/>
  <c r="M107" i="33"/>
  <c r="P107" i="33"/>
  <c r="N107" i="33"/>
  <c r="T107" i="33"/>
  <c r="O107" i="33"/>
  <c r="K108" i="33"/>
  <c r="K108" i="32"/>
  <c r="N106" i="32"/>
  <c r="L107" i="32"/>
  <c r="M106" i="32"/>
  <c r="T106" i="32"/>
  <c r="P106" i="32"/>
  <c r="T105" i="31"/>
  <c r="N105" i="31"/>
  <c r="P105" i="31"/>
  <c r="L106" i="31"/>
  <c r="O106" i="31" s="1"/>
  <c r="M105" i="31"/>
  <c r="O105" i="31"/>
  <c r="K107" i="31"/>
  <c r="K103" i="28"/>
  <c r="P99" i="28"/>
  <c r="L100" i="28"/>
  <c r="M99" i="28"/>
  <c r="T99" i="28"/>
  <c r="N99" i="28"/>
  <c r="O99" i="28"/>
  <c r="U98" i="28"/>
  <c r="S98" i="25"/>
  <c r="U98" i="25" s="1"/>
  <c r="K102" i="26"/>
  <c r="P99" i="26"/>
  <c r="N99" i="26"/>
  <c r="L100" i="26"/>
  <c r="M99" i="26"/>
  <c r="T99" i="26"/>
  <c r="O99" i="26"/>
  <c r="K102" i="25"/>
  <c r="P99" i="25"/>
  <c r="N99" i="25"/>
  <c r="L100" i="25"/>
  <c r="M99" i="25"/>
  <c r="T99" i="25"/>
  <c r="O99" i="25"/>
  <c r="K103" i="24"/>
  <c r="P99" i="24"/>
  <c r="L100" i="24"/>
  <c r="M99" i="24"/>
  <c r="T99" i="24"/>
  <c r="N99" i="24"/>
  <c r="O99" i="24"/>
  <c r="K99" i="23"/>
  <c r="P97" i="23"/>
  <c r="N97" i="23"/>
  <c r="T97" i="23"/>
  <c r="M97" i="23"/>
  <c r="S97" i="23" s="1"/>
  <c r="L98" i="23"/>
  <c r="T97" i="22"/>
  <c r="N97" i="22"/>
  <c r="L98" i="22"/>
  <c r="O98" i="22" s="1"/>
  <c r="M97" i="22"/>
  <c r="P97" i="22"/>
  <c r="K99" i="22"/>
  <c r="T97" i="21"/>
  <c r="N97" i="21"/>
  <c r="M97" i="21"/>
  <c r="P97" i="21"/>
  <c r="L98" i="21"/>
  <c r="O97" i="21"/>
  <c r="K101" i="21"/>
  <c r="U107" i="38" l="1"/>
  <c r="L109" i="38"/>
  <c r="M108" i="38"/>
  <c r="T108" i="38"/>
  <c r="S108" i="38"/>
  <c r="P108" i="38"/>
  <c r="N108" i="38"/>
  <c r="K110" i="38"/>
  <c r="K110" i="37"/>
  <c r="U106" i="37"/>
  <c r="N107" i="37"/>
  <c r="L108" i="37"/>
  <c r="M107" i="37"/>
  <c r="T107" i="37"/>
  <c r="S107" i="37"/>
  <c r="P107" i="37"/>
  <c r="O107" i="37"/>
  <c r="S99" i="26"/>
  <c r="U99" i="26" s="1"/>
  <c r="S97" i="21"/>
  <c r="U97" i="21" s="1"/>
  <c r="S99" i="28"/>
  <c r="U99" i="28" s="1"/>
  <c r="S107" i="33"/>
  <c r="U107" i="33" s="1"/>
  <c r="S105" i="31"/>
  <c r="U105" i="31" s="1"/>
  <c r="S99" i="24"/>
  <c r="U99" i="24" s="1"/>
  <c r="S106" i="32"/>
  <c r="U106" i="32" s="1"/>
  <c r="S97" i="22"/>
  <c r="U97" i="22" s="1"/>
  <c r="U106" i="36"/>
  <c r="N107" i="36"/>
  <c r="L108" i="36"/>
  <c r="M107" i="36"/>
  <c r="P107" i="36"/>
  <c r="S107" i="36"/>
  <c r="T107" i="36"/>
  <c r="O107" i="36"/>
  <c r="U106" i="35"/>
  <c r="K110" i="36"/>
  <c r="N107" i="35"/>
  <c r="L108" i="35"/>
  <c r="M107" i="35"/>
  <c r="P107" i="35"/>
  <c r="T107" i="35"/>
  <c r="S107" i="35"/>
  <c r="O107" i="35"/>
  <c r="K111" i="35"/>
  <c r="K109" i="34"/>
  <c r="U106" i="34"/>
  <c r="N107" i="34"/>
  <c r="L108" i="34"/>
  <c r="M107" i="34"/>
  <c r="S107" i="34"/>
  <c r="P107" i="34"/>
  <c r="T107" i="34"/>
  <c r="K109" i="33"/>
  <c r="O108" i="33"/>
  <c r="N108" i="33"/>
  <c r="M108" i="33"/>
  <c r="L109" i="33"/>
  <c r="P108" i="33"/>
  <c r="T108" i="33"/>
  <c r="N107" i="32"/>
  <c r="L108" i="32"/>
  <c r="O108" i="32" s="1"/>
  <c r="M107" i="32"/>
  <c r="P107" i="32"/>
  <c r="T107" i="32"/>
  <c r="O107" i="32"/>
  <c r="K109" i="32"/>
  <c r="K108" i="31"/>
  <c r="L107" i="31"/>
  <c r="O107" i="31" s="1"/>
  <c r="M106" i="31"/>
  <c r="T106" i="31"/>
  <c r="N106" i="31"/>
  <c r="P106" i="31"/>
  <c r="K104" i="28"/>
  <c r="P100" i="28"/>
  <c r="N100" i="28"/>
  <c r="T100" i="28"/>
  <c r="L101" i="28"/>
  <c r="M100" i="28"/>
  <c r="O100" i="28"/>
  <c r="L101" i="26"/>
  <c r="P100" i="26"/>
  <c r="T100" i="26"/>
  <c r="M100" i="26"/>
  <c r="N100" i="26"/>
  <c r="O100" i="26"/>
  <c r="K103" i="26"/>
  <c r="S99" i="25"/>
  <c r="U99" i="25" s="1"/>
  <c r="L101" i="25"/>
  <c r="P100" i="25"/>
  <c r="T100" i="25"/>
  <c r="M100" i="25"/>
  <c r="N100" i="25"/>
  <c r="O100" i="25"/>
  <c r="K103" i="25"/>
  <c r="K104" i="24"/>
  <c r="P100" i="24"/>
  <c r="T100" i="24"/>
  <c r="N100" i="24"/>
  <c r="L101" i="24"/>
  <c r="M100" i="24"/>
  <c r="O100" i="24"/>
  <c r="P98" i="23"/>
  <c r="L99" i="23"/>
  <c r="O99" i="23" s="1"/>
  <c r="N98" i="23"/>
  <c r="T98" i="23"/>
  <c r="M98" i="23"/>
  <c r="O98" i="23"/>
  <c r="U97" i="23"/>
  <c r="K100" i="23"/>
  <c r="K100" i="22"/>
  <c r="P98" i="22"/>
  <c r="T98" i="22"/>
  <c r="N98" i="22"/>
  <c r="M98" i="22"/>
  <c r="L99" i="22"/>
  <c r="K102" i="21"/>
  <c r="P98" i="21"/>
  <c r="T98" i="21"/>
  <c r="N98" i="21"/>
  <c r="M98" i="21"/>
  <c r="L99" i="21"/>
  <c r="O98" i="21"/>
  <c r="U108" i="38" l="1"/>
  <c r="K111" i="38"/>
  <c r="T109" i="38"/>
  <c r="S109" i="38"/>
  <c r="P109" i="38"/>
  <c r="N109" i="38"/>
  <c r="L110" i="38"/>
  <c r="M109" i="38"/>
  <c r="O109" i="38"/>
  <c r="N108" i="37"/>
  <c r="L109" i="37"/>
  <c r="M108" i="37"/>
  <c r="S108" i="37"/>
  <c r="P108" i="37"/>
  <c r="T108" i="37"/>
  <c r="O108" i="37"/>
  <c r="U107" i="37"/>
  <c r="K111" i="37"/>
  <c r="S108" i="33"/>
  <c r="U108" i="33" s="1"/>
  <c r="S98" i="22"/>
  <c r="U98" i="22" s="1"/>
  <c r="S98" i="21"/>
  <c r="U98" i="21" s="1"/>
  <c r="S98" i="23"/>
  <c r="U98" i="23" s="1"/>
  <c r="S106" i="31"/>
  <c r="U106" i="31" s="1"/>
  <c r="S107" i="32"/>
  <c r="U107" i="32" s="1"/>
  <c r="S100" i="26"/>
  <c r="U100" i="26" s="1"/>
  <c r="S100" i="28"/>
  <c r="U100" i="28" s="1"/>
  <c r="S100" i="24"/>
  <c r="U100" i="24" s="1"/>
  <c r="U107" i="36"/>
  <c r="N108" i="36"/>
  <c r="L109" i="36"/>
  <c r="M108" i="36"/>
  <c r="T108" i="36"/>
  <c r="P108" i="36"/>
  <c r="S108" i="36"/>
  <c r="O108" i="36"/>
  <c r="K111" i="36"/>
  <c r="U107" i="35"/>
  <c r="K112" i="35"/>
  <c r="N108" i="35"/>
  <c r="L109" i="35"/>
  <c r="M108" i="35"/>
  <c r="T108" i="35"/>
  <c r="S108" i="35"/>
  <c r="P108" i="35"/>
  <c r="O108" i="35"/>
  <c r="N108" i="34"/>
  <c r="L109" i="34"/>
  <c r="O109" i="34" s="1"/>
  <c r="M108" i="34"/>
  <c r="T108" i="34"/>
  <c r="P108" i="34"/>
  <c r="S108" i="34"/>
  <c r="O108" i="34"/>
  <c r="U107" i="34"/>
  <c r="K110" i="34"/>
  <c r="N109" i="33"/>
  <c r="P109" i="33"/>
  <c r="T109" i="33"/>
  <c r="L110" i="33"/>
  <c r="M109" i="33"/>
  <c r="O109" i="33"/>
  <c r="K110" i="33"/>
  <c r="K110" i="32"/>
  <c r="L109" i="32"/>
  <c r="M108" i="32"/>
  <c r="S108" i="32" s="1"/>
  <c r="T108" i="32"/>
  <c r="P108" i="32"/>
  <c r="N108" i="32"/>
  <c r="P107" i="31"/>
  <c r="L108" i="31"/>
  <c r="O108" i="31" s="1"/>
  <c r="M107" i="31"/>
  <c r="T107" i="31"/>
  <c r="N107" i="31"/>
  <c r="K109" i="31"/>
  <c r="T101" i="28"/>
  <c r="N101" i="28"/>
  <c r="P101" i="28"/>
  <c r="L102" i="28"/>
  <c r="M101" i="28"/>
  <c r="S101" i="28" s="1"/>
  <c r="O101" i="28"/>
  <c r="K105" i="28"/>
  <c r="S100" i="25"/>
  <c r="U100" i="25" s="1"/>
  <c r="T101" i="26"/>
  <c r="N101" i="26"/>
  <c r="M101" i="26"/>
  <c r="P101" i="26"/>
  <c r="L102" i="26"/>
  <c r="O101" i="26"/>
  <c r="K104" i="26"/>
  <c r="T101" i="25"/>
  <c r="N101" i="25"/>
  <c r="M101" i="25"/>
  <c r="P101" i="25"/>
  <c r="L102" i="25"/>
  <c r="O101" i="25"/>
  <c r="K104" i="25"/>
  <c r="K105" i="24"/>
  <c r="T101" i="24"/>
  <c r="N101" i="24"/>
  <c r="L102" i="24"/>
  <c r="M101" i="24"/>
  <c r="P101" i="24"/>
  <c r="O101" i="24"/>
  <c r="K101" i="23"/>
  <c r="L100" i="23"/>
  <c r="N99" i="23"/>
  <c r="M99" i="23"/>
  <c r="T99" i="23"/>
  <c r="P99" i="23"/>
  <c r="T99" i="22"/>
  <c r="N99" i="22"/>
  <c r="L100" i="22"/>
  <c r="O100" i="22" s="1"/>
  <c r="M99" i="22"/>
  <c r="P99" i="22"/>
  <c r="K101" i="22"/>
  <c r="O99" i="22"/>
  <c r="T99" i="21"/>
  <c r="N99" i="21"/>
  <c r="L100" i="21"/>
  <c r="M99" i="21"/>
  <c r="S99" i="21" s="1"/>
  <c r="P99" i="21"/>
  <c r="O99" i="21"/>
  <c r="K103" i="21"/>
  <c r="U109" i="38" l="1"/>
  <c r="T110" i="38"/>
  <c r="S110" i="38"/>
  <c r="P110" i="38"/>
  <c r="L111" i="38"/>
  <c r="O111" i="38" s="1"/>
  <c r="M110" i="38"/>
  <c r="N110" i="38"/>
  <c r="K112" i="38"/>
  <c r="O110" i="38"/>
  <c r="U108" i="37"/>
  <c r="L110" i="37"/>
  <c r="M109" i="37"/>
  <c r="T109" i="37"/>
  <c r="P109" i="37"/>
  <c r="S109" i="37"/>
  <c r="N109" i="37"/>
  <c r="O109" i="37"/>
  <c r="K112" i="37"/>
  <c r="S101" i="26"/>
  <c r="U101" i="26" s="1"/>
  <c r="S109" i="33"/>
  <c r="U109" i="33" s="1"/>
  <c r="S99" i="23"/>
  <c r="U99" i="23" s="1"/>
  <c r="S107" i="31"/>
  <c r="U107" i="31" s="1"/>
  <c r="S99" i="22"/>
  <c r="U99" i="22" s="1"/>
  <c r="S101" i="24"/>
  <c r="U101" i="24" s="1"/>
  <c r="K112" i="36"/>
  <c r="U108" i="36"/>
  <c r="L110" i="36"/>
  <c r="M109" i="36"/>
  <c r="T109" i="36"/>
  <c r="S109" i="36"/>
  <c r="N109" i="36"/>
  <c r="P109" i="36"/>
  <c r="O109" i="36"/>
  <c r="U108" i="35"/>
  <c r="L110" i="35"/>
  <c r="M109" i="35"/>
  <c r="S109" i="35"/>
  <c r="N109" i="35"/>
  <c r="T109" i="35"/>
  <c r="P109" i="35"/>
  <c r="O109" i="35"/>
  <c r="K113" i="35"/>
  <c r="U108" i="34"/>
  <c r="L110" i="34"/>
  <c r="M109" i="34"/>
  <c r="T109" i="34"/>
  <c r="S109" i="34"/>
  <c r="N109" i="34"/>
  <c r="P109" i="34"/>
  <c r="K111" i="34"/>
  <c r="T110" i="33"/>
  <c r="L111" i="33"/>
  <c r="M110" i="33"/>
  <c r="P110" i="33"/>
  <c r="N110" i="33"/>
  <c r="K111" i="33"/>
  <c r="O110" i="33"/>
  <c r="U108" i="32"/>
  <c r="T109" i="32"/>
  <c r="N109" i="32"/>
  <c r="L110" i="32"/>
  <c r="O110" i="32" s="1"/>
  <c r="P109" i="32"/>
  <c r="M109" i="32"/>
  <c r="O109" i="32"/>
  <c r="K111" i="32"/>
  <c r="P108" i="31"/>
  <c r="L109" i="31"/>
  <c r="O109" i="31" s="1"/>
  <c r="M108" i="31"/>
  <c r="T108" i="31"/>
  <c r="N108" i="31"/>
  <c r="K110" i="31"/>
  <c r="K106" i="28"/>
  <c r="L103" i="28"/>
  <c r="M102" i="28"/>
  <c r="T102" i="28"/>
  <c r="N102" i="28"/>
  <c r="P102" i="28"/>
  <c r="O102" i="28"/>
  <c r="U101" i="28"/>
  <c r="L103" i="26"/>
  <c r="M102" i="26"/>
  <c r="N102" i="26"/>
  <c r="P102" i="26"/>
  <c r="T102" i="26"/>
  <c r="O102" i="26"/>
  <c r="K105" i="26"/>
  <c r="S101" i="25"/>
  <c r="U101" i="25" s="1"/>
  <c r="L103" i="25"/>
  <c r="M102" i="25"/>
  <c r="N102" i="25"/>
  <c r="P102" i="25"/>
  <c r="T102" i="25"/>
  <c r="O102" i="25"/>
  <c r="K105" i="25"/>
  <c r="L103" i="24"/>
  <c r="M102" i="24"/>
  <c r="T102" i="24"/>
  <c r="N102" i="24"/>
  <c r="P102" i="24"/>
  <c r="O102" i="24"/>
  <c r="K106" i="24"/>
  <c r="T100" i="23"/>
  <c r="N100" i="23"/>
  <c r="M100" i="23"/>
  <c r="P100" i="23"/>
  <c r="L101" i="23"/>
  <c r="O101" i="23" s="1"/>
  <c r="O100" i="23"/>
  <c r="K102" i="23"/>
  <c r="K102" i="22"/>
  <c r="T100" i="22"/>
  <c r="N100" i="22"/>
  <c r="L101" i="22"/>
  <c r="O101" i="22" s="1"/>
  <c r="M100" i="22"/>
  <c r="P100" i="22"/>
  <c r="T100" i="21"/>
  <c r="N100" i="21"/>
  <c r="L101" i="21"/>
  <c r="M100" i="21"/>
  <c r="P100" i="21"/>
  <c r="O100" i="21"/>
  <c r="K104" i="21"/>
  <c r="U99" i="21"/>
  <c r="U110" i="38" l="1"/>
  <c r="T111" i="38"/>
  <c r="S111" i="38"/>
  <c r="P111" i="38"/>
  <c r="N111" i="38"/>
  <c r="L112" i="38"/>
  <c r="O112" i="38" s="1"/>
  <c r="M111" i="38"/>
  <c r="K113" i="38"/>
  <c r="U109" i="37"/>
  <c r="K113" i="37"/>
  <c r="T110" i="37"/>
  <c r="S110" i="37"/>
  <c r="N110" i="37"/>
  <c r="P110" i="37"/>
  <c r="M110" i="37"/>
  <c r="L111" i="37"/>
  <c r="O110" i="37"/>
  <c r="S100" i="23"/>
  <c r="U100" i="23" s="1"/>
  <c r="S102" i="26"/>
  <c r="U102" i="26" s="1"/>
  <c r="S108" i="31"/>
  <c r="U108" i="31" s="1"/>
  <c r="S102" i="28"/>
  <c r="U102" i="28" s="1"/>
  <c r="S100" i="22"/>
  <c r="U100" i="22" s="1"/>
  <c r="S109" i="32"/>
  <c r="U109" i="32" s="1"/>
  <c r="S102" i="24"/>
  <c r="U102" i="24" s="1"/>
  <c r="S110" i="33"/>
  <c r="U110" i="33" s="1"/>
  <c r="S100" i="21"/>
  <c r="U100" i="21" s="1"/>
  <c r="T110" i="36"/>
  <c r="S110" i="36"/>
  <c r="P110" i="36"/>
  <c r="L111" i="36"/>
  <c r="N110" i="36"/>
  <c r="M110" i="36"/>
  <c r="O110" i="36"/>
  <c r="U109" i="36"/>
  <c r="K113" i="36"/>
  <c r="U109" i="35"/>
  <c r="U109" i="34"/>
  <c r="T110" i="35"/>
  <c r="P110" i="35"/>
  <c r="L111" i="35"/>
  <c r="M110" i="35"/>
  <c r="S110" i="35"/>
  <c r="N110" i="35"/>
  <c r="O110" i="35"/>
  <c r="K114" i="35"/>
  <c r="K112" i="34"/>
  <c r="T110" i="34"/>
  <c r="S110" i="34"/>
  <c r="P110" i="34"/>
  <c r="L111" i="34"/>
  <c r="M110" i="34"/>
  <c r="N110" i="34"/>
  <c r="O110" i="34"/>
  <c r="K112" i="33"/>
  <c r="O111" i="33"/>
  <c r="T111" i="33"/>
  <c r="L112" i="33"/>
  <c r="N111" i="33"/>
  <c r="P111" i="33"/>
  <c r="M111" i="33"/>
  <c r="K112" i="32"/>
  <c r="T110" i="32"/>
  <c r="P110" i="32"/>
  <c r="L111" i="32"/>
  <c r="M110" i="32"/>
  <c r="N110" i="32"/>
  <c r="T109" i="31"/>
  <c r="N109" i="31"/>
  <c r="P109" i="31"/>
  <c r="L110" i="31"/>
  <c r="M109" i="31"/>
  <c r="K111" i="31"/>
  <c r="K107" i="28"/>
  <c r="P103" i="28"/>
  <c r="L104" i="28"/>
  <c r="M103" i="28"/>
  <c r="N103" i="28"/>
  <c r="T103" i="28"/>
  <c r="O103" i="28"/>
  <c r="S102" i="25"/>
  <c r="U102" i="25" s="1"/>
  <c r="K106" i="26"/>
  <c r="P103" i="26"/>
  <c r="L104" i="26"/>
  <c r="T103" i="26"/>
  <c r="M103" i="26"/>
  <c r="N103" i="26"/>
  <c r="O103" i="26"/>
  <c r="K106" i="25"/>
  <c r="P103" i="25"/>
  <c r="L104" i="25"/>
  <c r="T103" i="25"/>
  <c r="M103" i="25"/>
  <c r="N103" i="25"/>
  <c r="O103" i="25"/>
  <c r="K107" i="24"/>
  <c r="P103" i="24"/>
  <c r="L104" i="24"/>
  <c r="M103" i="24"/>
  <c r="N103" i="24"/>
  <c r="T103" i="24"/>
  <c r="O103" i="24"/>
  <c r="K103" i="23"/>
  <c r="L102" i="23"/>
  <c r="M101" i="23"/>
  <c r="T101" i="23"/>
  <c r="P101" i="23"/>
  <c r="N101" i="23"/>
  <c r="L102" i="22"/>
  <c r="O102" i="22" s="1"/>
  <c r="M101" i="22"/>
  <c r="P101" i="22"/>
  <c r="T101" i="22"/>
  <c r="N101" i="22"/>
  <c r="K103" i="22"/>
  <c r="L102" i="21"/>
  <c r="M101" i="21"/>
  <c r="P101" i="21"/>
  <c r="T101" i="21"/>
  <c r="N101" i="21"/>
  <c r="O101" i="21"/>
  <c r="K105" i="21"/>
  <c r="K114" i="38" l="1"/>
  <c r="S112" i="38"/>
  <c r="P112" i="38"/>
  <c r="N112" i="38"/>
  <c r="L113" i="38"/>
  <c r="M112" i="38"/>
  <c r="T112" i="38"/>
  <c r="U111" i="38"/>
  <c r="T111" i="37"/>
  <c r="S111" i="37"/>
  <c r="P111" i="37"/>
  <c r="N111" i="37"/>
  <c r="L112" i="37"/>
  <c r="M111" i="37"/>
  <c r="O111" i="37"/>
  <c r="U110" i="37"/>
  <c r="K114" i="37"/>
  <c r="S101" i="22"/>
  <c r="U101" i="22" s="1"/>
  <c r="S110" i="32"/>
  <c r="U110" i="32" s="1"/>
  <c r="S101" i="23"/>
  <c r="U101" i="23" s="1"/>
  <c r="S111" i="33"/>
  <c r="U111" i="33" s="1"/>
  <c r="S103" i="24"/>
  <c r="U103" i="24" s="1"/>
  <c r="S109" i="31"/>
  <c r="U109" i="31" s="1"/>
  <c r="S101" i="21"/>
  <c r="U101" i="21" s="1"/>
  <c r="S103" i="28"/>
  <c r="U103" i="28" s="1"/>
  <c r="S103" i="26"/>
  <c r="U103" i="26" s="1"/>
  <c r="T111" i="36"/>
  <c r="S111" i="36"/>
  <c r="P111" i="36"/>
  <c r="N111" i="36"/>
  <c r="M111" i="36"/>
  <c r="L112" i="36"/>
  <c r="O111" i="36"/>
  <c r="K114" i="36"/>
  <c r="U110" i="36"/>
  <c r="U110" i="34"/>
  <c r="T111" i="35"/>
  <c r="S111" i="35"/>
  <c r="M111" i="35"/>
  <c r="L112" i="35"/>
  <c r="P111" i="35"/>
  <c r="N111" i="35"/>
  <c r="O111" i="35"/>
  <c r="K115" i="35"/>
  <c r="U110" i="35"/>
  <c r="T111" i="34"/>
  <c r="S111" i="34"/>
  <c r="P111" i="34"/>
  <c r="N111" i="34"/>
  <c r="L112" i="34"/>
  <c r="O112" i="34" s="1"/>
  <c r="M111" i="34"/>
  <c r="K113" i="34"/>
  <c r="O111" i="34"/>
  <c r="P112" i="33"/>
  <c r="L113" i="33"/>
  <c r="M112" i="33"/>
  <c r="T112" i="33"/>
  <c r="N112" i="33"/>
  <c r="K113" i="33"/>
  <c r="O112" i="33"/>
  <c r="T111" i="32"/>
  <c r="P111" i="32"/>
  <c r="L112" i="32"/>
  <c r="O112" i="32" s="1"/>
  <c r="N111" i="32"/>
  <c r="M111" i="32"/>
  <c r="K113" i="32"/>
  <c r="O111" i="32"/>
  <c r="L111" i="31"/>
  <c r="O111" i="31" s="1"/>
  <c r="M110" i="31"/>
  <c r="T110" i="31"/>
  <c r="N110" i="31"/>
  <c r="P110" i="31"/>
  <c r="O110" i="31"/>
  <c r="K112" i="31"/>
  <c r="K108" i="28"/>
  <c r="P104" i="28"/>
  <c r="L105" i="28"/>
  <c r="M104" i="28"/>
  <c r="N104" i="28"/>
  <c r="T104" i="28"/>
  <c r="O104" i="28"/>
  <c r="S103" i="25"/>
  <c r="U103" i="25" s="1"/>
  <c r="K107" i="26"/>
  <c r="T104" i="26"/>
  <c r="M104" i="26"/>
  <c r="N104" i="26"/>
  <c r="P104" i="26"/>
  <c r="L105" i="26"/>
  <c r="O104" i="26"/>
  <c r="K107" i="25"/>
  <c r="T104" i="25"/>
  <c r="M104" i="25"/>
  <c r="N104" i="25"/>
  <c r="P104" i="25"/>
  <c r="L105" i="25"/>
  <c r="O104" i="25"/>
  <c r="K108" i="24"/>
  <c r="P104" i="24"/>
  <c r="T104" i="24"/>
  <c r="N104" i="24"/>
  <c r="M104" i="24"/>
  <c r="L105" i="24"/>
  <c r="O104" i="24"/>
  <c r="P102" i="23"/>
  <c r="L103" i="23"/>
  <c r="N102" i="23"/>
  <c r="M102" i="23"/>
  <c r="T102" i="23"/>
  <c r="O102" i="23"/>
  <c r="K104" i="23"/>
  <c r="K104" i="22"/>
  <c r="P102" i="22"/>
  <c r="T102" i="22"/>
  <c r="N102" i="22"/>
  <c r="L103" i="22"/>
  <c r="M102" i="22"/>
  <c r="K106" i="21"/>
  <c r="P102" i="21"/>
  <c r="T102" i="21"/>
  <c r="N102" i="21"/>
  <c r="M102" i="21"/>
  <c r="S102" i="21" s="1"/>
  <c r="L103" i="21"/>
  <c r="O102" i="21"/>
  <c r="U112" i="38" l="1"/>
  <c r="P113" i="38"/>
  <c r="N113" i="38"/>
  <c r="L114" i="38"/>
  <c r="O114" i="38" s="1"/>
  <c r="M113" i="38"/>
  <c r="T113" i="38"/>
  <c r="S113" i="38"/>
  <c r="K115" i="38"/>
  <c r="O113" i="38"/>
  <c r="U111" i="37"/>
  <c r="T112" i="37"/>
  <c r="S112" i="37"/>
  <c r="P112" i="37"/>
  <c r="L113" i="37"/>
  <c r="M112" i="37"/>
  <c r="N112" i="37"/>
  <c r="O112" i="37"/>
  <c r="K115" i="37"/>
  <c r="S102" i="23"/>
  <c r="U102" i="23" s="1"/>
  <c r="S111" i="32"/>
  <c r="U111" i="32" s="1"/>
  <c r="S104" i="28"/>
  <c r="U104" i="28" s="1"/>
  <c r="S112" i="33"/>
  <c r="U112" i="33" s="1"/>
  <c r="S104" i="24"/>
  <c r="U104" i="24" s="1"/>
  <c r="S110" i="31"/>
  <c r="U110" i="31" s="1"/>
  <c r="S102" i="22"/>
  <c r="U102" i="22" s="1"/>
  <c r="S104" i="26"/>
  <c r="U104" i="26" s="1"/>
  <c r="T112" i="36"/>
  <c r="S112" i="36"/>
  <c r="P112" i="36"/>
  <c r="N112" i="36"/>
  <c r="L113" i="36"/>
  <c r="M112" i="36"/>
  <c r="O112" i="36"/>
  <c r="K115" i="36"/>
  <c r="U111" i="36"/>
  <c r="U111" i="35"/>
  <c r="T112" i="35"/>
  <c r="S112" i="35"/>
  <c r="P112" i="35"/>
  <c r="N112" i="35"/>
  <c r="L113" i="35"/>
  <c r="M112" i="35"/>
  <c r="O112" i="35"/>
  <c r="K116" i="35"/>
  <c r="K114" i="34"/>
  <c r="T112" i="34"/>
  <c r="S112" i="34"/>
  <c r="P112" i="34"/>
  <c r="N112" i="34"/>
  <c r="L113" i="34"/>
  <c r="M112" i="34"/>
  <c r="U111" i="34"/>
  <c r="O113" i="33"/>
  <c r="K114" i="33"/>
  <c r="T113" i="33"/>
  <c r="L114" i="33"/>
  <c r="N113" i="33"/>
  <c r="M113" i="33"/>
  <c r="P113" i="33"/>
  <c r="K114" i="32"/>
  <c r="P112" i="32"/>
  <c r="N112" i="32"/>
  <c r="M112" i="32"/>
  <c r="L113" i="32"/>
  <c r="T112" i="32"/>
  <c r="P111" i="31"/>
  <c r="L112" i="31"/>
  <c r="M111" i="31"/>
  <c r="N111" i="31"/>
  <c r="T111" i="31"/>
  <c r="K113" i="31"/>
  <c r="K109" i="28"/>
  <c r="T105" i="28"/>
  <c r="N105" i="28"/>
  <c r="L106" i="28"/>
  <c r="M105" i="28"/>
  <c r="P105" i="28"/>
  <c r="O105" i="28"/>
  <c r="S104" i="25"/>
  <c r="U104" i="25" s="1"/>
  <c r="K108" i="26"/>
  <c r="T105" i="26"/>
  <c r="N105" i="26"/>
  <c r="M105" i="26"/>
  <c r="L106" i="26"/>
  <c r="P105" i="26"/>
  <c r="O105" i="26"/>
  <c r="K108" i="25"/>
  <c r="T105" i="25"/>
  <c r="N105" i="25"/>
  <c r="M105" i="25"/>
  <c r="L106" i="25"/>
  <c r="P105" i="25"/>
  <c r="O105" i="25"/>
  <c r="K109" i="24"/>
  <c r="T105" i="24"/>
  <c r="N105" i="24"/>
  <c r="L106" i="24"/>
  <c r="M105" i="24"/>
  <c r="P105" i="24"/>
  <c r="O105" i="24"/>
  <c r="T103" i="23"/>
  <c r="M103" i="23"/>
  <c r="L104" i="23"/>
  <c r="O104" i="23" s="1"/>
  <c r="N103" i="23"/>
  <c r="P103" i="23"/>
  <c r="K105" i="23"/>
  <c r="O103" i="23"/>
  <c r="T103" i="22"/>
  <c r="N103" i="22"/>
  <c r="L104" i="22"/>
  <c r="O104" i="22" s="1"/>
  <c r="M103" i="22"/>
  <c r="P103" i="22"/>
  <c r="K105" i="22"/>
  <c r="O103" i="22"/>
  <c r="T103" i="21"/>
  <c r="N103" i="21"/>
  <c r="L104" i="21"/>
  <c r="M103" i="21"/>
  <c r="P103" i="21"/>
  <c r="O103" i="21"/>
  <c r="U102" i="21"/>
  <c r="K107" i="21"/>
  <c r="U113" i="38" l="1"/>
  <c r="K116" i="38"/>
  <c r="N114" i="38"/>
  <c r="L115" i="38"/>
  <c r="M114" i="38"/>
  <c r="S114" i="38"/>
  <c r="P114" i="38"/>
  <c r="T114" i="38"/>
  <c r="U112" i="37"/>
  <c r="S113" i="37"/>
  <c r="P113" i="37"/>
  <c r="N113" i="37"/>
  <c r="L114" i="37"/>
  <c r="T113" i="37"/>
  <c r="M113" i="37"/>
  <c r="O113" i="37"/>
  <c r="K116" i="37"/>
  <c r="S103" i="21"/>
  <c r="U103" i="21" s="1"/>
  <c r="S103" i="22"/>
  <c r="U103" i="22" s="1"/>
  <c r="S112" i="32"/>
  <c r="U112" i="32" s="1"/>
  <c r="S105" i="26"/>
  <c r="U105" i="26" s="1"/>
  <c r="S111" i="31"/>
  <c r="U111" i="31" s="1"/>
  <c r="S113" i="33"/>
  <c r="U113" i="33" s="1"/>
  <c r="S105" i="24"/>
  <c r="U105" i="24" s="1"/>
  <c r="S105" i="28"/>
  <c r="U105" i="28" s="1"/>
  <c r="S103" i="23"/>
  <c r="U103" i="23" s="1"/>
  <c r="S113" i="36"/>
  <c r="P113" i="36"/>
  <c r="N113" i="36"/>
  <c r="L114" i="36"/>
  <c r="M113" i="36"/>
  <c r="T113" i="36"/>
  <c r="O113" i="36"/>
  <c r="K116" i="36"/>
  <c r="U112" i="36"/>
  <c r="S113" i="35"/>
  <c r="P113" i="35"/>
  <c r="L114" i="35"/>
  <c r="M113" i="35"/>
  <c r="T113" i="35"/>
  <c r="N113" i="35"/>
  <c r="O113" i="35"/>
  <c r="K117" i="35"/>
  <c r="U112" i="35"/>
  <c r="S113" i="34"/>
  <c r="P113" i="34"/>
  <c r="N113" i="34"/>
  <c r="L114" i="34"/>
  <c r="O114" i="34" s="1"/>
  <c r="M113" i="34"/>
  <c r="T113" i="34"/>
  <c r="U112" i="34"/>
  <c r="K115" i="34"/>
  <c r="O113" i="34"/>
  <c r="N114" i="33"/>
  <c r="M114" i="33"/>
  <c r="P114" i="33"/>
  <c r="L115" i="33"/>
  <c r="T114" i="33"/>
  <c r="K115" i="33"/>
  <c r="O114" i="33"/>
  <c r="P113" i="32"/>
  <c r="N113" i="32"/>
  <c r="L114" i="32"/>
  <c r="O114" i="32" s="1"/>
  <c r="M113" i="32"/>
  <c r="T113" i="32"/>
  <c r="K115" i="32"/>
  <c r="O113" i="32"/>
  <c r="P112" i="31"/>
  <c r="L113" i="31"/>
  <c r="M112" i="31"/>
  <c r="N112" i="31"/>
  <c r="T112" i="31"/>
  <c r="O112" i="31"/>
  <c r="K114" i="31"/>
  <c r="K110" i="28"/>
  <c r="L107" i="28"/>
  <c r="M106" i="28"/>
  <c r="T106" i="28"/>
  <c r="N106" i="28"/>
  <c r="P106" i="28"/>
  <c r="O106" i="28"/>
  <c r="K109" i="26"/>
  <c r="L107" i="26"/>
  <c r="M106" i="26"/>
  <c r="P106" i="26"/>
  <c r="T106" i="26"/>
  <c r="N106" i="26"/>
  <c r="O106" i="26"/>
  <c r="S105" i="25"/>
  <c r="U105" i="25" s="1"/>
  <c r="K109" i="25"/>
  <c r="L107" i="25"/>
  <c r="M106" i="25"/>
  <c r="P106" i="25"/>
  <c r="T106" i="25"/>
  <c r="N106" i="25"/>
  <c r="O106" i="25"/>
  <c r="L107" i="24"/>
  <c r="M106" i="24"/>
  <c r="T106" i="24"/>
  <c r="N106" i="24"/>
  <c r="P106" i="24"/>
  <c r="O106" i="24"/>
  <c r="K110" i="24"/>
  <c r="K106" i="23"/>
  <c r="T104" i="23"/>
  <c r="N104" i="23"/>
  <c r="L105" i="23"/>
  <c r="P104" i="23"/>
  <c r="M104" i="23"/>
  <c r="K106" i="22"/>
  <c r="T104" i="22"/>
  <c r="N104" i="22"/>
  <c r="L105" i="22"/>
  <c r="O105" i="22" s="1"/>
  <c r="M104" i="22"/>
  <c r="S104" i="22" s="1"/>
  <c r="P104" i="22"/>
  <c r="T104" i="21"/>
  <c r="N104" i="21"/>
  <c r="L105" i="21"/>
  <c r="M104" i="21"/>
  <c r="P104" i="21"/>
  <c r="O104" i="21"/>
  <c r="K108" i="21"/>
  <c r="N115" i="38" l="1"/>
  <c r="L116" i="38"/>
  <c r="M115" i="38"/>
  <c r="T115" i="38"/>
  <c r="P115" i="38"/>
  <c r="S115" i="38"/>
  <c r="O115" i="38"/>
  <c r="K117" i="38"/>
  <c r="U114" i="38"/>
  <c r="U113" i="37"/>
  <c r="P114" i="37"/>
  <c r="N114" i="37"/>
  <c r="L115" i="37"/>
  <c r="M114" i="37"/>
  <c r="T114" i="37"/>
  <c r="S114" i="37"/>
  <c r="O114" i="37"/>
  <c r="U113" i="35"/>
  <c r="K117" i="37"/>
  <c r="S114" i="33"/>
  <c r="U114" i="33" s="1"/>
  <c r="S106" i="28"/>
  <c r="U106" i="28" s="1"/>
  <c r="S104" i="23"/>
  <c r="U104" i="23" s="1"/>
  <c r="S104" i="21"/>
  <c r="U104" i="21" s="1"/>
  <c r="S106" i="24"/>
  <c r="U106" i="24" s="1"/>
  <c r="S112" i="31"/>
  <c r="U112" i="31" s="1"/>
  <c r="U113" i="36"/>
  <c r="S106" i="26"/>
  <c r="U106" i="26" s="1"/>
  <c r="S113" i="32"/>
  <c r="U113" i="32" s="1"/>
  <c r="P114" i="36"/>
  <c r="N114" i="36"/>
  <c r="L115" i="36"/>
  <c r="M114" i="36"/>
  <c r="T114" i="36"/>
  <c r="S114" i="36"/>
  <c r="O114" i="36"/>
  <c r="U113" i="34"/>
  <c r="K117" i="36"/>
  <c r="K118" i="35"/>
  <c r="P114" i="35"/>
  <c r="N114" i="35"/>
  <c r="S114" i="35"/>
  <c r="L115" i="35"/>
  <c r="T114" i="35"/>
  <c r="M114" i="35"/>
  <c r="O114" i="35"/>
  <c r="P114" i="34"/>
  <c r="N114" i="34"/>
  <c r="L115" i="34"/>
  <c r="O115" i="34" s="1"/>
  <c r="M114" i="34"/>
  <c r="T114" i="34"/>
  <c r="S114" i="34"/>
  <c r="K116" i="34"/>
  <c r="O115" i="33"/>
  <c r="K116" i="33"/>
  <c r="L116" i="33"/>
  <c r="M115" i="33"/>
  <c r="P115" i="33"/>
  <c r="N115" i="33"/>
  <c r="T115" i="33"/>
  <c r="K116" i="32"/>
  <c r="N114" i="32"/>
  <c r="L115" i="32"/>
  <c r="M114" i="32"/>
  <c r="T114" i="32"/>
  <c r="P114" i="32"/>
  <c r="T113" i="31"/>
  <c r="N113" i="31"/>
  <c r="P113" i="31"/>
  <c r="L114" i="31"/>
  <c r="O114" i="31" s="1"/>
  <c r="M113" i="31"/>
  <c r="K115" i="31"/>
  <c r="O113" i="31"/>
  <c r="K111" i="28"/>
  <c r="P107" i="28"/>
  <c r="L108" i="28"/>
  <c r="M107" i="28"/>
  <c r="S107" i="28" s="1"/>
  <c r="T107" i="28"/>
  <c r="N107" i="28"/>
  <c r="O107" i="28"/>
  <c r="K110" i="26"/>
  <c r="P107" i="26"/>
  <c r="T107" i="26"/>
  <c r="M107" i="26"/>
  <c r="N107" i="26"/>
  <c r="L108" i="26"/>
  <c r="O107" i="26"/>
  <c r="S106" i="25"/>
  <c r="U106" i="25" s="1"/>
  <c r="K110" i="25"/>
  <c r="P107" i="25"/>
  <c r="T107" i="25"/>
  <c r="M107" i="25"/>
  <c r="N107" i="25"/>
  <c r="L108" i="25"/>
  <c r="O107" i="25"/>
  <c r="K111" i="24"/>
  <c r="P107" i="24"/>
  <c r="L108" i="24"/>
  <c r="M107" i="24"/>
  <c r="T107" i="24"/>
  <c r="N107" i="24"/>
  <c r="O107" i="24"/>
  <c r="L106" i="23"/>
  <c r="O106" i="23" s="1"/>
  <c r="M105" i="23"/>
  <c r="P105" i="23"/>
  <c r="T105" i="23"/>
  <c r="N105" i="23"/>
  <c r="K107" i="23"/>
  <c r="O105" i="23"/>
  <c r="U104" i="22"/>
  <c r="L106" i="22"/>
  <c r="O106" i="22" s="1"/>
  <c r="M105" i="22"/>
  <c r="P105" i="22"/>
  <c r="N105" i="22"/>
  <c r="T105" i="22"/>
  <c r="K107" i="22"/>
  <c r="L106" i="21"/>
  <c r="M105" i="21"/>
  <c r="P105" i="21"/>
  <c r="N105" i="21"/>
  <c r="T105" i="21"/>
  <c r="O105" i="21"/>
  <c r="K109" i="21"/>
  <c r="K118" i="38" l="1"/>
  <c r="U115" i="38"/>
  <c r="L117" i="38"/>
  <c r="M116" i="38"/>
  <c r="T116" i="38"/>
  <c r="S116" i="38"/>
  <c r="P116" i="38"/>
  <c r="N116" i="38"/>
  <c r="O116" i="38"/>
  <c r="U114" i="37"/>
  <c r="N115" i="37"/>
  <c r="L116" i="37"/>
  <c r="M115" i="37"/>
  <c r="T115" i="37"/>
  <c r="S115" i="37"/>
  <c r="P115" i="37"/>
  <c r="O115" i="37"/>
  <c r="K118" i="37"/>
  <c r="S107" i="26"/>
  <c r="U107" i="26" s="1"/>
  <c r="S107" i="24"/>
  <c r="U107" i="24" s="1"/>
  <c r="S105" i="23"/>
  <c r="U105" i="23" s="1"/>
  <c r="S105" i="22"/>
  <c r="U105" i="22" s="1"/>
  <c r="S105" i="21"/>
  <c r="U105" i="21" s="1"/>
  <c r="S113" i="31"/>
  <c r="U113" i="31" s="1"/>
  <c r="S114" i="32"/>
  <c r="U114" i="32" s="1"/>
  <c r="S115" i="33"/>
  <c r="U115" i="33" s="1"/>
  <c r="U114" i="35"/>
  <c r="U114" i="36"/>
  <c r="N115" i="36"/>
  <c r="L116" i="36"/>
  <c r="M115" i="36"/>
  <c r="S115" i="36"/>
  <c r="P115" i="36"/>
  <c r="T115" i="36"/>
  <c r="O115" i="36"/>
  <c r="K118" i="36"/>
  <c r="N115" i="35"/>
  <c r="L116" i="35"/>
  <c r="M115" i="35"/>
  <c r="P115" i="35"/>
  <c r="T115" i="35"/>
  <c r="S115" i="35"/>
  <c r="O115" i="35"/>
  <c r="K119" i="35"/>
  <c r="K117" i="34"/>
  <c r="U114" i="34"/>
  <c r="N115" i="34"/>
  <c r="L116" i="34"/>
  <c r="M115" i="34"/>
  <c r="S115" i="34"/>
  <c r="P115" i="34"/>
  <c r="T115" i="34"/>
  <c r="P116" i="33"/>
  <c r="M116" i="33"/>
  <c r="T116" i="33"/>
  <c r="L117" i="33"/>
  <c r="N116" i="33"/>
  <c r="K117" i="33"/>
  <c r="O116" i="33"/>
  <c r="N115" i="32"/>
  <c r="L116" i="32"/>
  <c r="O116" i="32" s="1"/>
  <c r="M115" i="32"/>
  <c r="P115" i="32"/>
  <c r="T115" i="32"/>
  <c r="O115" i="32"/>
  <c r="K117" i="32"/>
  <c r="K116" i="31"/>
  <c r="L115" i="31"/>
  <c r="O115" i="31" s="1"/>
  <c r="M114" i="31"/>
  <c r="T114" i="31"/>
  <c r="N114" i="31"/>
  <c r="P114" i="31"/>
  <c r="U107" i="28"/>
  <c r="K112" i="28"/>
  <c r="P108" i="28"/>
  <c r="T108" i="28"/>
  <c r="L109" i="28"/>
  <c r="M108" i="28"/>
  <c r="N108" i="28"/>
  <c r="O108" i="28"/>
  <c r="S107" i="25"/>
  <c r="U107" i="25" s="1"/>
  <c r="K111" i="26"/>
  <c r="T108" i="26"/>
  <c r="M108" i="26"/>
  <c r="N108" i="26"/>
  <c r="L109" i="26"/>
  <c r="P108" i="26"/>
  <c r="O108" i="26"/>
  <c r="K111" i="25"/>
  <c r="T108" i="25"/>
  <c r="M108" i="25"/>
  <c r="N108" i="25"/>
  <c r="L109" i="25"/>
  <c r="P108" i="25"/>
  <c r="O108" i="25"/>
  <c r="K112" i="24"/>
  <c r="P108" i="24"/>
  <c r="T108" i="24"/>
  <c r="N108" i="24"/>
  <c r="M108" i="24"/>
  <c r="L109" i="24"/>
  <c r="O108" i="24"/>
  <c r="K108" i="23"/>
  <c r="P106" i="23"/>
  <c r="T106" i="23"/>
  <c r="M106" i="23"/>
  <c r="L107" i="23"/>
  <c r="N106" i="23"/>
  <c r="K108" i="22"/>
  <c r="P106" i="22"/>
  <c r="T106" i="22"/>
  <c r="N106" i="22"/>
  <c r="L107" i="22"/>
  <c r="M106" i="22"/>
  <c r="K110" i="21"/>
  <c r="P106" i="21"/>
  <c r="T106" i="21"/>
  <c r="N106" i="21"/>
  <c r="L107" i="21"/>
  <c r="M106" i="21"/>
  <c r="S106" i="21" s="1"/>
  <c r="O106" i="21"/>
  <c r="U116" i="38" l="1"/>
  <c r="T117" i="38"/>
  <c r="S117" i="38"/>
  <c r="P117" i="38"/>
  <c r="N117" i="38"/>
  <c r="L118" i="38"/>
  <c r="M117" i="38"/>
  <c r="O117" i="38"/>
  <c r="K119" i="38"/>
  <c r="U115" i="37"/>
  <c r="N116" i="37"/>
  <c r="L117" i="37"/>
  <c r="M116" i="37"/>
  <c r="S116" i="37"/>
  <c r="P116" i="37"/>
  <c r="T116" i="37"/>
  <c r="O116" i="37"/>
  <c r="K119" i="37"/>
  <c r="S108" i="28"/>
  <c r="U108" i="28" s="1"/>
  <c r="S116" i="33"/>
  <c r="U116" i="33" s="1"/>
  <c r="U115" i="36"/>
  <c r="S106" i="23"/>
  <c r="U106" i="23" s="1"/>
  <c r="S108" i="26"/>
  <c r="U108" i="26" s="1"/>
  <c r="S114" i="31"/>
  <c r="U114" i="31" s="1"/>
  <c r="S115" i="32"/>
  <c r="U115" i="32" s="1"/>
  <c r="S106" i="22"/>
  <c r="U106" i="22" s="1"/>
  <c r="S108" i="24"/>
  <c r="U108" i="24" s="1"/>
  <c r="K119" i="36"/>
  <c r="N116" i="36"/>
  <c r="L117" i="36"/>
  <c r="M116" i="36"/>
  <c r="T116" i="36"/>
  <c r="P116" i="36"/>
  <c r="S116" i="36"/>
  <c r="O116" i="36"/>
  <c r="K120" i="35"/>
  <c r="U115" i="35"/>
  <c r="N116" i="35"/>
  <c r="L117" i="35"/>
  <c r="M116" i="35"/>
  <c r="T116" i="35"/>
  <c r="S116" i="35"/>
  <c r="P116" i="35"/>
  <c r="O116" i="35"/>
  <c r="N116" i="34"/>
  <c r="L117" i="34"/>
  <c r="O117" i="34" s="1"/>
  <c r="M116" i="34"/>
  <c r="T116" i="34"/>
  <c r="S116" i="34"/>
  <c r="P116" i="34"/>
  <c r="O116" i="34"/>
  <c r="U115" i="34"/>
  <c r="K118" i="34"/>
  <c r="N117" i="33"/>
  <c r="T117" i="33"/>
  <c r="L118" i="33"/>
  <c r="P117" i="33"/>
  <c r="M117" i="33"/>
  <c r="O117" i="33"/>
  <c r="K118" i="33"/>
  <c r="L117" i="32"/>
  <c r="O117" i="32" s="1"/>
  <c r="M116" i="32"/>
  <c r="T116" i="32"/>
  <c r="P116" i="32"/>
  <c r="N116" i="32"/>
  <c r="S116" i="32" s="1"/>
  <c r="K118" i="32"/>
  <c r="P115" i="31"/>
  <c r="L116" i="31"/>
  <c r="M115" i="31"/>
  <c r="T115" i="31"/>
  <c r="N115" i="31"/>
  <c r="K117" i="31"/>
  <c r="T109" i="28"/>
  <c r="N109" i="28"/>
  <c r="P109" i="28"/>
  <c r="M109" i="28"/>
  <c r="L110" i="28"/>
  <c r="O109" i="28"/>
  <c r="K113" i="28"/>
  <c r="S108" i="25"/>
  <c r="U108" i="25" s="1"/>
  <c r="T109" i="26"/>
  <c r="N109" i="26"/>
  <c r="L110" i="26"/>
  <c r="P109" i="26"/>
  <c r="M109" i="26"/>
  <c r="O109" i="26"/>
  <c r="K112" i="26"/>
  <c r="T109" i="25"/>
  <c r="N109" i="25"/>
  <c r="L110" i="25"/>
  <c r="P109" i="25"/>
  <c r="M109" i="25"/>
  <c r="O109" i="25"/>
  <c r="K112" i="25"/>
  <c r="K113" i="24"/>
  <c r="T109" i="24"/>
  <c r="N109" i="24"/>
  <c r="L110" i="24"/>
  <c r="M109" i="24"/>
  <c r="P109" i="24"/>
  <c r="O109" i="24"/>
  <c r="N107" i="23"/>
  <c r="L108" i="23"/>
  <c r="O108" i="23" s="1"/>
  <c r="M107" i="23"/>
  <c r="T107" i="23"/>
  <c r="P107" i="23"/>
  <c r="K109" i="23"/>
  <c r="O107" i="23"/>
  <c r="T107" i="22"/>
  <c r="N107" i="22"/>
  <c r="L108" i="22"/>
  <c r="O108" i="22" s="1"/>
  <c r="M107" i="22"/>
  <c r="P107" i="22"/>
  <c r="K109" i="22"/>
  <c r="O107" i="22"/>
  <c r="U106" i="21"/>
  <c r="T107" i="21"/>
  <c r="N107" i="21"/>
  <c r="L108" i="21"/>
  <c r="M107" i="21"/>
  <c r="P107" i="21"/>
  <c r="O107" i="21"/>
  <c r="K111" i="21"/>
  <c r="U117" i="38" l="1"/>
  <c r="T118" i="38"/>
  <c r="S118" i="38"/>
  <c r="P118" i="38"/>
  <c r="L119" i="38"/>
  <c r="O119" i="38" s="1"/>
  <c r="M118" i="38"/>
  <c r="N118" i="38"/>
  <c r="K120" i="38"/>
  <c r="O118" i="38"/>
  <c r="U116" i="37"/>
  <c r="L118" i="37"/>
  <c r="M117" i="37"/>
  <c r="T117" i="37"/>
  <c r="P117" i="37"/>
  <c r="S117" i="37"/>
  <c r="N117" i="37"/>
  <c r="O117" i="37"/>
  <c r="K120" i="37"/>
  <c r="S107" i="23"/>
  <c r="U107" i="23" s="1"/>
  <c r="S115" i="31"/>
  <c r="U115" i="31" s="1"/>
  <c r="S109" i="26"/>
  <c r="U109" i="26" s="1"/>
  <c r="S117" i="33"/>
  <c r="U117" i="33" s="1"/>
  <c r="S109" i="28"/>
  <c r="U109" i="28" s="1"/>
  <c r="S109" i="24"/>
  <c r="U109" i="24" s="1"/>
  <c r="S107" i="21"/>
  <c r="U107" i="21" s="1"/>
  <c r="S107" i="22"/>
  <c r="U107" i="22" s="1"/>
  <c r="U116" i="36"/>
  <c r="L118" i="36"/>
  <c r="M117" i="36"/>
  <c r="T117" i="36"/>
  <c r="S117" i="36"/>
  <c r="P117" i="36"/>
  <c r="N117" i="36"/>
  <c r="O117" i="36"/>
  <c r="K120" i="36"/>
  <c r="U116" i="35"/>
  <c r="L118" i="35"/>
  <c r="M117" i="35"/>
  <c r="S117" i="35"/>
  <c r="N117" i="35"/>
  <c r="T117" i="35"/>
  <c r="P117" i="35"/>
  <c r="O117" i="35"/>
  <c r="K121" i="35"/>
  <c r="U116" i="34"/>
  <c r="L118" i="34"/>
  <c r="M117" i="34"/>
  <c r="T117" i="34"/>
  <c r="S117" i="34"/>
  <c r="P117" i="34"/>
  <c r="N117" i="34"/>
  <c r="K119" i="34"/>
  <c r="T118" i="33"/>
  <c r="L119" i="33"/>
  <c r="M118" i="33"/>
  <c r="P118" i="33"/>
  <c r="N118" i="33"/>
  <c r="S118" i="33" s="1"/>
  <c r="K119" i="33"/>
  <c r="O118" i="33"/>
  <c r="K119" i="32"/>
  <c r="U116" i="32"/>
  <c r="T117" i="32"/>
  <c r="N117" i="32"/>
  <c r="M117" i="32"/>
  <c r="L118" i="32"/>
  <c r="P117" i="32"/>
  <c r="P116" i="31"/>
  <c r="L117" i="31"/>
  <c r="O117" i="31" s="1"/>
  <c r="M116" i="31"/>
  <c r="T116" i="31"/>
  <c r="N116" i="31"/>
  <c r="O116" i="31"/>
  <c r="K118" i="31"/>
  <c r="K114" i="28"/>
  <c r="L111" i="28"/>
  <c r="M110" i="28"/>
  <c r="T110" i="28"/>
  <c r="N110" i="28"/>
  <c r="S110" i="28" s="1"/>
  <c r="P110" i="28"/>
  <c r="O110" i="28"/>
  <c r="S109" i="25"/>
  <c r="U109" i="25" s="1"/>
  <c r="L111" i="26"/>
  <c r="M110" i="26"/>
  <c r="P110" i="26"/>
  <c r="T110" i="26"/>
  <c r="N110" i="26"/>
  <c r="S110" i="26" s="1"/>
  <c r="O110" i="26"/>
  <c r="K113" i="26"/>
  <c r="L111" i="25"/>
  <c r="M110" i="25"/>
  <c r="P110" i="25"/>
  <c r="T110" i="25"/>
  <c r="N110" i="25"/>
  <c r="O110" i="25"/>
  <c r="K113" i="25"/>
  <c r="L111" i="24"/>
  <c r="M110" i="24"/>
  <c r="T110" i="24"/>
  <c r="N110" i="24"/>
  <c r="P110" i="24"/>
  <c r="O110" i="24"/>
  <c r="K114" i="24"/>
  <c r="K110" i="23"/>
  <c r="T108" i="23"/>
  <c r="N108" i="23"/>
  <c r="L109" i="23"/>
  <c r="P108" i="23"/>
  <c r="M108" i="23"/>
  <c r="K110" i="22"/>
  <c r="T108" i="22"/>
  <c r="N108" i="22"/>
  <c r="L109" i="22"/>
  <c r="O109" i="22" s="1"/>
  <c r="M108" i="22"/>
  <c r="P108" i="22"/>
  <c r="T108" i="21"/>
  <c r="N108" i="21"/>
  <c r="L109" i="21"/>
  <c r="M108" i="21"/>
  <c r="P108" i="21"/>
  <c r="O108" i="21"/>
  <c r="K112" i="21"/>
  <c r="K121" i="38" l="1"/>
  <c r="T119" i="38"/>
  <c r="S119" i="38"/>
  <c r="P119" i="38"/>
  <c r="N119" i="38"/>
  <c r="L120" i="38"/>
  <c r="M119" i="38"/>
  <c r="U118" i="38"/>
  <c r="U117" i="37"/>
  <c r="K121" i="37"/>
  <c r="T118" i="37"/>
  <c r="S118" i="37"/>
  <c r="N118" i="37"/>
  <c r="M118" i="37"/>
  <c r="L119" i="37"/>
  <c r="P118" i="37"/>
  <c r="O118" i="37"/>
  <c r="S108" i="21"/>
  <c r="U108" i="21" s="1"/>
  <c r="S110" i="24"/>
  <c r="U110" i="24" s="1"/>
  <c r="S117" i="32"/>
  <c r="U117" i="32" s="1"/>
  <c r="S116" i="31"/>
  <c r="U116" i="31" s="1"/>
  <c r="S108" i="23"/>
  <c r="U108" i="23" s="1"/>
  <c r="S108" i="22"/>
  <c r="U108" i="22" s="1"/>
  <c r="U117" i="35"/>
  <c r="U117" i="36"/>
  <c r="K121" i="36"/>
  <c r="T118" i="36"/>
  <c r="S118" i="36"/>
  <c r="P118" i="36"/>
  <c r="L119" i="36"/>
  <c r="M118" i="36"/>
  <c r="N118" i="36"/>
  <c r="O118" i="36"/>
  <c r="K122" i="35"/>
  <c r="T118" i="35"/>
  <c r="P118" i="35"/>
  <c r="L119" i="35"/>
  <c r="M118" i="35"/>
  <c r="N118" i="35"/>
  <c r="S118" i="35"/>
  <c r="O118" i="35"/>
  <c r="U117" i="34"/>
  <c r="K120" i="34"/>
  <c r="T118" i="34"/>
  <c r="S118" i="34"/>
  <c r="P118" i="34"/>
  <c r="M118" i="34"/>
  <c r="N118" i="34"/>
  <c r="L119" i="34"/>
  <c r="O119" i="34" s="1"/>
  <c r="O118" i="34"/>
  <c r="K120" i="33"/>
  <c r="O119" i="33"/>
  <c r="L120" i="33"/>
  <c r="T119" i="33"/>
  <c r="N119" i="33"/>
  <c r="M119" i="33"/>
  <c r="P119" i="33"/>
  <c r="U118" i="33"/>
  <c r="T118" i="32"/>
  <c r="P118" i="32"/>
  <c r="L119" i="32"/>
  <c r="M118" i="32"/>
  <c r="N118" i="32"/>
  <c r="O118" i="32"/>
  <c r="K120" i="32"/>
  <c r="T117" i="31"/>
  <c r="N117" i="31"/>
  <c r="P117" i="31"/>
  <c r="L118" i="31"/>
  <c r="M117" i="31"/>
  <c r="K119" i="31"/>
  <c r="U110" i="28"/>
  <c r="K115" i="28"/>
  <c r="P111" i="28"/>
  <c r="L112" i="28"/>
  <c r="M111" i="28"/>
  <c r="N111" i="28"/>
  <c r="T111" i="28"/>
  <c r="O111" i="28"/>
  <c r="S110" i="25"/>
  <c r="U110" i="25" s="1"/>
  <c r="U110" i="26"/>
  <c r="K114" i="26"/>
  <c r="P111" i="26"/>
  <c r="T111" i="26"/>
  <c r="M111" i="26"/>
  <c r="N111" i="26"/>
  <c r="L112" i="26"/>
  <c r="O111" i="26"/>
  <c r="K114" i="25"/>
  <c r="P111" i="25"/>
  <c r="T111" i="25"/>
  <c r="M111" i="25"/>
  <c r="N111" i="25"/>
  <c r="L112" i="25"/>
  <c r="O111" i="25"/>
  <c r="P111" i="24"/>
  <c r="L112" i="24"/>
  <c r="M111" i="24"/>
  <c r="N111" i="24"/>
  <c r="T111" i="24"/>
  <c r="O111" i="24"/>
  <c r="K115" i="24"/>
  <c r="K111" i="23"/>
  <c r="L110" i="23"/>
  <c r="O110" i="23" s="1"/>
  <c r="M109" i="23"/>
  <c r="T109" i="23"/>
  <c r="P109" i="23"/>
  <c r="N109" i="23"/>
  <c r="O109" i="23"/>
  <c r="L110" i="22"/>
  <c r="O110" i="22" s="1"/>
  <c r="M109" i="22"/>
  <c r="P109" i="22"/>
  <c r="T109" i="22"/>
  <c r="N109" i="22"/>
  <c r="K111" i="22"/>
  <c r="L110" i="21"/>
  <c r="M109" i="21"/>
  <c r="P109" i="21"/>
  <c r="N109" i="21"/>
  <c r="T109" i="21"/>
  <c r="O109" i="21"/>
  <c r="K113" i="21"/>
  <c r="U119" i="38" l="1"/>
  <c r="K122" i="38"/>
  <c r="S120" i="38"/>
  <c r="P120" i="38"/>
  <c r="N120" i="38"/>
  <c r="L121" i="38"/>
  <c r="M120" i="38"/>
  <c r="T120" i="38"/>
  <c r="O120" i="38"/>
  <c r="U118" i="37"/>
  <c r="T119" i="37"/>
  <c r="S119" i="37"/>
  <c r="P119" i="37"/>
  <c r="N119" i="37"/>
  <c r="L120" i="37"/>
  <c r="M119" i="37"/>
  <c r="O119" i="37"/>
  <c r="K122" i="37"/>
  <c r="S117" i="31"/>
  <c r="U117" i="31" s="1"/>
  <c r="S111" i="26"/>
  <c r="U111" i="26" s="1"/>
  <c r="S119" i="33"/>
  <c r="U119" i="33" s="1"/>
  <c r="S109" i="21"/>
  <c r="U109" i="21" s="1"/>
  <c r="S109" i="22"/>
  <c r="U109" i="22" s="1"/>
  <c r="S118" i="32"/>
  <c r="U118" i="32" s="1"/>
  <c r="S111" i="28"/>
  <c r="U111" i="28" s="1"/>
  <c r="S111" i="24"/>
  <c r="U111" i="24" s="1"/>
  <c r="S109" i="23"/>
  <c r="U109" i="23" s="1"/>
  <c r="U118" i="36"/>
  <c r="T119" i="36"/>
  <c r="S119" i="36"/>
  <c r="P119" i="36"/>
  <c r="L120" i="36"/>
  <c r="N119" i="36"/>
  <c r="M119" i="36"/>
  <c r="O119" i="36"/>
  <c r="K122" i="36"/>
  <c r="T119" i="35"/>
  <c r="S119" i="35"/>
  <c r="L120" i="35"/>
  <c r="P119" i="35"/>
  <c r="N119" i="35"/>
  <c r="M119" i="35"/>
  <c r="O119" i="35"/>
  <c r="U118" i="35"/>
  <c r="K123" i="35"/>
  <c r="U118" i="34"/>
  <c r="K121" i="34"/>
  <c r="T119" i="34"/>
  <c r="S119" i="34"/>
  <c r="P119" i="34"/>
  <c r="L120" i="34"/>
  <c r="N119" i="34"/>
  <c r="M119" i="34"/>
  <c r="K121" i="33"/>
  <c r="O120" i="33"/>
  <c r="P120" i="33"/>
  <c r="M120" i="33"/>
  <c r="T120" i="33"/>
  <c r="N120" i="33"/>
  <c r="L121" i="33"/>
  <c r="T119" i="32"/>
  <c r="P119" i="32"/>
  <c r="N119" i="32"/>
  <c r="M119" i="32"/>
  <c r="L120" i="32"/>
  <c r="O120" i="32" s="1"/>
  <c r="K121" i="32"/>
  <c r="O119" i="32"/>
  <c r="L119" i="31"/>
  <c r="O119" i="31" s="1"/>
  <c r="M118" i="31"/>
  <c r="T118" i="31"/>
  <c r="N118" i="31"/>
  <c r="P118" i="31"/>
  <c r="O118" i="31"/>
  <c r="K120" i="31"/>
  <c r="K116" i="28"/>
  <c r="P112" i="28"/>
  <c r="L113" i="28"/>
  <c r="M112" i="28"/>
  <c r="T112" i="28"/>
  <c r="N112" i="28"/>
  <c r="O112" i="28"/>
  <c r="S111" i="25"/>
  <c r="U111" i="25" s="1"/>
  <c r="K115" i="26"/>
  <c r="N112" i="26"/>
  <c r="L113" i="26"/>
  <c r="P112" i="26"/>
  <c r="T112" i="26"/>
  <c r="M112" i="26"/>
  <c r="O112" i="26"/>
  <c r="K115" i="25"/>
  <c r="N112" i="25"/>
  <c r="L113" i="25"/>
  <c r="P112" i="25"/>
  <c r="T112" i="25"/>
  <c r="M112" i="25"/>
  <c r="O112" i="25"/>
  <c r="P112" i="24"/>
  <c r="T112" i="24"/>
  <c r="N112" i="24"/>
  <c r="L113" i="24"/>
  <c r="M112" i="24"/>
  <c r="O112" i="24"/>
  <c r="K116" i="24"/>
  <c r="K112" i="23"/>
  <c r="P110" i="23"/>
  <c r="N110" i="23"/>
  <c r="L111" i="23"/>
  <c r="M110" i="23"/>
  <c r="T110" i="23"/>
  <c r="K112" i="22"/>
  <c r="P110" i="22"/>
  <c r="T110" i="22"/>
  <c r="N110" i="22"/>
  <c r="M110" i="22"/>
  <c r="S110" i="22" s="1"/>
  <c r="L111" i="22"/>
  <c r="K114" i="21"/>
  <c r="P110" i="21"/>
  <c r="T110" i="21"/>
  <c r="N110" i="21"/>
  <c r="L111" i="21"/>
  <c r="M110" i="21"/>
  <c r="O110" i="21"/>
  <c r="K123" i="38" l="1"/>
  <c r="U120" i="38"/>
  <c r="P121" i="38"/>
  <c r="N121" i="38"/>
  <c r="L122" i="38"/>
  <c r="M121" i="38"/>
  <c r="T121" i="38"/>
  <c r="S121" i="38"/>
  <c r="O121" i="38"/>
  <c r="T120" i="37"/>
  <c r="S120" i="37"/>
  <c r="P120" i="37"/>
  <c r="L121" i="37"/>
  <c r="M120" i="37"/>
  <c r="N120" i="37"/>
  <c r="O120" i="37"/>
  <c r="K123" i="37"/>
  <c r="U119" i="37"/>
  <c r="S119" i="32"/>
  <c r="U119" i="32" s="1"/>
  <c r="S120" i="33"/>
  <c r="U120" i="33" s="1"/>
  <c r="S112" i="24"/>
  <c r="U112" i="24" s="1"/>
  <c r="S112" i="28"/>
  <c r="U112" i="28" s="1"/>
  <c r="S118" i="31"/>
  <c r="U118" i="31" s="1"/>
  <c r="S110" i="23"/>
  <c r="U110" i="23" s="1"/>
  <c r="S112" i="25"/>
  <c r="U112" i="25" s="1"/>
  <c r="S112" i="26"/>
  <c r="U112" i="26" s="1"/>
  <c r="S110" i="21"/>
  <c r="U110" i="21" s="1"/>
  <c r="U119" i="36"/>
  <c r="T120" i="36"/>
  <c r="S120" i="36"/>
  <c r="P120" i="36"/>
  <c r="N120" i="36"/>
  <c r="L121" i="36"/>
  <c r="M120" i="36"/>
  <c r="O120" i="36"/>
  <c r="K123" i="36"/>
  <c r="T120" i="35"/>
  <c r="S120" i="35"/>
  <c r="P120" i="35"/>
  <c r="N120" i="35"/>
  <c r="M120" i="35"/>
  <c r="L121" i="35"/>
  <c r="O120" i="35"/>
  <c r="K124" i="35"/>
  <c r="U119" i="35"/>
  <c r="T120" i="34"/>
  <c r="S120" i="34"/>
  <c r="P120" i="34"/>
  <c r="N120" i="34"/>
  <c r="M120" i="34"/>
  <c r="L121" i="34"/>
  <c r="O121" i="34" s="1"/>
  <c r="U119" i="34"/>
  <c r="K122" i="34"/>
  <c r="O120" i="34"/>
  <c r="T121" i="33"/>
  <c r="N121" i="33"/>
  <c r="M121" i="33"/>
  <c r="S121" i="33" s="1"/>
  <c r="L122" i="33"/>
  <c r="P121" i="33"/>
  <c r="O121" i="33"/>
  <c r="K122" i="33"/>
  <c r="K122" i="32"/>
  <c r="P120" i="32"/>
  <c r="N120" i="32"/>
  <c r="S120" i="32" s="1"/>
  <c r="L121" i="32"/>
  <c r="T120" i="32"/>
  <c r="M120" i="32"/>
  <c r="P119" i="31"/>
  <c r="L120" i="31"/>
  <c r="O120" i="31" s="1"/>
  <c r="M119" i="31"/>
  <c r="N119" i="31"/>
  <c r="T119" i="31"/>
  <c r="K121" i="31"/>
  <c r="K117" i="28"/>
  <c r="T113" i="28"/>
  <c r="N113" i="28"/>
  <c r="L114" i="28"/>
  <c r="M113" i="28"/>
  <c r="P113" i="28"/>
  <c r="O113" i="28"/>
  <c r="K116" i="26"/>
  <c r="T113" i="26"/>
  <c r="N113" i="26"/>
  <c r="L114" i="26"/>
  <c r="P113" i="26"/>
  <c r="M113" i="26"/>
  <c r="S113" i="26" s="1"/>
  <c r="O113" i="26"/>
  <c r="K116" i="25"/>
  <c r="T113" i="25"/>
  <c r="N113" i="25"/>
  <c r="L114" i="25"/>
  <c r="P113" i="25"/>
  <c r="M113" i="25"/>
  <c r="O113" i="25"/>
  <c r="K117" i="24"/>
  <c r="T113" i="24"/>
  <c r="N113" i="24"/>
  <c r="L114" i="24"/>
  <c r="M113" i="24"/>
  <c r="P113" i="24"/>
  <c r="O113" i="24"/>
  <c r="K113" i="23"/>
  <c r="L112" i="23"/>
  <c r="O112" i="23" s="1"/>
  <c r="P111" i="23"/>
  <c r="M111" i="23"/>
  <c r="T111" i="23"/>
  <c r="N111" i="23"/>
  <c r="O111" i="23"/>
  <c r="K113" i="22"/>
  <c r="T111" i="22"/>
  <c r="N111" i="22"/>
  <c r="L112" i="22"/>
  <c r="O112" i="22" s="1"/>
  <c r="M111" i="22"/>
  <c r="S111" i="22" s="1"/>
  <c r="P111" i="22"/>
  <c r="U110" i="22"/>
  <c r="O111" i="22"/>
  <c r="T111" i="21"/>
  <c r="N111" i="21"/>
  <c r="L112" i="21"/>
  <c r="M111" i="21"/>
  <c r="S111" i="21" s="1"/>
  <c r="P111" i="21"/>
  <c r="O111" i="21"/>
  <c r="K115" i="21"/>
  <c r="U121" i="38" l="1"/>
  <c r="N122" i="38"/>
  <c r="L123" i="38"/>
  <c r="O123" i="38" s="1"/>
  <c r="M122" i="38"/>
  <c r="S122" i="38"/>
  <c r="P122" i="38"/>
  <c r="T122" i="38"/>
  <c r="K124" i="38"/>
  <c r="O122" i="38"/>
  <c r="S121" i="37"/>
  <c r="P121" i="37"/>
  <c r="N121" i="37"/>
  <c r="M121" i="37"/>
  <c r="T121" i="37"/>
  <c r="L122" i="37"/>
  <c r="O121" i="37"/>
  <c r="K124" i="37"/>
  <c r="U120" i="37"/>
  <c r="S113" i="24"/>
  <c r="U113" i="24" s="1"/>
  <c r="S111" i="23"/>
  <c r="U111" i="23" s="1"/>
  <c r="S113" i="28"/>
  <c r="U113" i="28" s="1"/>
  <c r="S119" i="31"/>
  <c r="U119" i="31" s="1"/>
  <c r="S121" i="36"/>
  <c r="P121" i="36"/>
  <c r="N121" i="36"/>
  <c r="L122" i="36"/>
  <c r="M121" i="36"/>
  <c r="T121" i="36"/>
  <c r="O121" i="36"/>
  <c r="K124" i="36"/>
  <c r="U120" i="36"/>
  <c r="S121" i="35"/>
  <c r="P121" i="35"/>
  <c r="L122" i="35"/>
  <c r="M121" i="35"/>
  <c r="T121" i="35"/>
  <c r="N121" i="35"/>
  <c r="O121" i="35"/>
  <c r="K125" i="35"/>
  <c r="U120" i="35"/>
  <c r="S121" i="34"/>
  <c r="P121" i="34"/>
  <c r="N121" i="34"/>
  <c r="L122" i="34"/>
  <c r="O122" i="34" s="1"/>
  <c r="M121" i="34"/>
  <c r="T121" i="34"/>
  <c r="U120" i="32"/>
  <c r="K123" i="34"/>
  <c r="U120" i="34"/>
  <c r="N122" i="33"/>
  <c r="P122" i="33"/>
  <c r="L123" i="33"/>
  <c r="T122" i="33"/>
  <c r="M122" i="33"/>
  <c r="O122" i="33"/>
  <c r="K123" i="33"/>
  <c r="U121" i="33"/>
  <c r="P121" i="32"/>
  <c r="N121" i="32"/>
  <c r="L122" i="32"/>
  <c r="O122" i="32" s="1"/>
  <c r="M121" i="32"/>
  <c r="S121" i="32" s="1"/>
  <c r="T121" i="32"/>
  <c r="K123" i="32"/>
  <c r="O121" i="32"/>
  <c r="P120" i="31"/>
  <c r="L121" i="31"/>
  <c r="M120" i="31"/>
  <c r="N120" i="31"/>
  <c r="T120" i="31"/>
  <c r="K122" i="31"/>
  <c r="L115" i="28"/>
  <c r="M114" i="28"/>
  <c r="T114" i="28"/>
  <c r="N114" i="28"/>
  <c r="P114" i="28"/>
  <c r="O114" i="28"/>
  <c r="K118" i="28"/>
  <c r="S113" i="25"/>
  <c r="U113" i="25" s="1"/>
  <c r="L115" i="26"/>
  <c r="M114" i="26"/>
  <c r="T114" i="26"/>
  <c r="N114" i="26"/>
  <c r="P114" i="26"/>
  <c r="O114" i="26"/>
  <c r="K117" i="26"/>
  <c r="U113" i="26"/>
  <c r="L115" i="25"/>
  <c r="M114" i="25"/>
  <c r="T114" i="25"/>
  <c r="N114" i="25"/>
  <c r="P114" i="25"/>
  <c r="O114" i="25"/>
  <c r="K117" i="25"/>
  <c r="K118" i="24"/>
  <c r="L115" i="24"/>
  <c r="M114" i="24"/>
  <c r="T114" i="24"/>
  <c r="N114" i="24"/>
  <c r="P114" i="24"/>
  <c r="O114" i="24"/>
  <c r="T112" i="23"/>
  <c r="N112" i="23"/>
  <c r="P112" i="23"/>
  <c r="L113" i="23"/>
  <c r="O113" i="23" s="1"/>
  <c r="M112" i="23"/>
  <c r="K114" i="23"/>
  <c r="U111" i="22"/>
  <c r="T112" i="22"/>
  <c r="N112" i="22"/>
  <c r="L113" i="22"/>
  <c r="O113" i="22" s="1"/>
  <c r="M112" i="22"/>
  <c r="P112" i="22"/>
  <c r="K114" i="22"/>
  <c r="T112" i="21"/>
  <c r="N112" i="21"/>
  <c r="L113" i="21"/>
  <c r="M112" i="21"/>
  <c r="S112" i="21" s="1"/>
  <c r="P112" i="21"/>
  <c r="O112" i="21"/>
  <c r="K116" i="21"/>
  <c r="U111" i="21"/>
  <c r="U122" i="38" l="1"/>
  <c r="K125" i="38"/>
  <c r="N123" i="38"/>
  <c r="L124" i="38"/>
  <c r="O124" i="38" s="1"/>
  <c r="M123" i="38"/>
  <c r="T123" i="38"/>
  <c r="P123" i="38"/>
  <c r="S123" i="38"/>
  <c r="U121" i="37"/>
  <c r="P122" i="37"/>
  <c r="N122" i="37"/>
  <c r="L123" i="37"/>
  <c r="M122" i="37"/>
  <c r="T122" i="37"/>
  <c r="S122" i="37"/>
  <c r="O122" i="37"/>
  <c r="K125" i="37"/>
  <c r="S112" i="22"/>
  <c r="U112" i="22" s="1"/>
  <c r="U121" i="36"/>
  <c r="S122" i="33"/>
  <c r="U122" i="33" s="1"/>
  <c r="S114" i="26"/>
  <c r="U114" i="26" s="1"/>
  <c r="S120" i="31"/>
  <c r="U120" i="31" s="1"/>
  <c r="S114" i="24"/>
  <c r="U114" i="24" s="1"/>
  <c r="S112" i="23"/>
  <c r="U112" i="23" s="1"/>
  <c r="S114" i="28"/>
  <c r="U114" i="28" s="1"/>
  <c r="P122" i="36"/>
  <c r="N122" i="36"/>
  <c r="L123" i="36"/>
  <c r="M122" i="36"/>
  <c r="T122" i="36"/>
  <c r="S122" i="36"/>
  <c r="O122" i="36"/>
  <c r="U121" i="34"/>
  <c r="K125" i="36"/>
  <c r="U121" i="35"/>
  <c r="K126" i="35"/>
  <c r="P122" i="35"/>
  <c r="N122" i="35"/>
  <c r="S122" i="35"/>
  <c r="T122" i="35"/>
  <c r="M122" i="35"/>
  <c r="L123" i="35"/>
  <c r="O122" i="35"/>
  <c r="P122" i="34"/>
  <c r="N122" i="34"/>
  <c r="L123" i="34"/>
  <c r="O123" i="34" s="1"/>
  <c r="M122" i="34"/>
  <c r="T122" i="34"/>
  <c r="S122" i="34"/>
  <c r="K124" i="34"/>
  <c r="K124" i="33"/>
  <c r="O123" i="33"/>
  <c r="L124" i="33"/>
  <c r="M123" i="33"/>
  <c r="P123" i="33"/>
  <c r="T123" i="33"/>
  <c r="N123" i="33"/>
  <c r="K124" i="32"/>
  <c r="U121" i="32"/>
  <c r="P122" i="32"/>
  <c r="N122" i="32"/>
  <c r="L123" i="32"/>
  <c r="M122" i="32"/>
  <c r="T122" i="32"/>
  <c r="T121" i="31"/>
  <c r="N121" i="31"/>
  <c r="P121" i="31"/>
  <c r="L122" i="31"/>
  <c r="O122" i="31" s="1"/>
  <c r="M121" i="31"/>
  <c r="O121" i="31"/>
  <c r="K123" i="31"/>
  <c r="K119" i="28"/>
  <c r="P115" i="28"/>
  <c r="L116" i="28"/>
  <c r="M115" i="28"/>
  <c r="T115" i="28"/>
  <c r="N115" i="28"/>
  <c r="O115" i="28"/>
  <c r="S114" i="25"/>
  <c r="U114" i="25" s="1"/>
  <c r="K118" i="26"/>
  <c r="P115" i="26"/>
  <c r="N115" i="26"/>
  <c r="L116" i="26"/>
  <c r="M115" i="26"/>
  <c r="T115" i="26"/>
  <c r="O115" i="26"/>
  <c r="K118" i="25"/>
  <c r="P115" i="25"/>
  <c r="N115" i="25"/>
  <c r="L116" i="25"/>
  <c r="M115" i="25"/>
  <c r="T115" i="25"/>
  <c r="O115" i="25"/>
  <c r="K119" i="24"/>
  <c r="P115" i="24"/>
  <c r="L116" i="24"/>
  <c r="M115" i="24"/>
  <c r="N115" i="24"/>
  <c r="T115" i="24"/>
  <c r="O115" i="24"/>
  <c r="L114" i="23"/>
  <c r="O114" i="23" s="1"/>
  <c r="M113" i="23"/>
  <c r="N113" i="23"/>
  <c r="P113" i="23"/>
  <c r="T113" i="23"/>
  <c r="K115" i="23"/>
  <c r="K115" i="22"/>
  <c r="L114" i="22"/>
  <c r="O114" i="22" s="1"/>
  <c r="M113" i="22"/>
  <c r="P113" i="22"/>
  <c r="T113" i="22"/>
  <c r="N113" i="22"/>
  <c r="L114" i="21"/>
  <c r="M113" i="21"/>
  <c r="P113" i="21"/>
  <c r="T113" i="21"/>
  <c r="N113" i="21"/>
  <c r="O113" i="21"/>
  <c r="K117" i="21"/>
  <c r="U112" i="21"/>
  <c r="U123" i="38" l="1"/>
  <c r="L125" i="38"/>
  <c r="O125" i="38" s="1"/>
  <c r="M124" i="38"/>
  <c r="T124" i="38"/>
  <c r="S124" i="38"/>
  <c r="P124" i="38"/>
  <c r="N124" i="38"/>
  <c r="K126" i="38"/>
  <c r="U122" i="35"/>
  <c r="K126" i="37"/>
  <c r="U122" i="37"/>
  <c r="N123" i="37"/>
  <c r="L124" i="37"/>
  <c r="M123" i="37"/>
  <c r="T123" i="37"/>
  <c r="S123" i="37"/>
  <c r="P123" i="37"/>
  <c r="O123" i="37"/>
  <c r="S123" i="33"/>
  <c r="U123" i="33" s="1"/>
  <c r="S113" i="22"/>
  <c r="U113" i="22" s="1"/>
  <c r="S122" i="32"/>
  <c r="U122" i="32" s="1"/>
  <c r="S113" i="23"/>
  <c r="S113" i="21"/>
  <c r="U113" i="21" s="1"/>
  <c r="S115" i="24"/>
  <c r="U115" i="24" s="1"/>
  <c r="S121" i="31"/>
  <c r="U121" i="31" s="1"/>
  <c r="S115" i="26"/>
  <c r="U115" i="26" s="1"/>
  <c r="S115" i="28"/>
  <c r="U115" i="28" s="1"/>
  <c r="U122" i="36"/>
  <c r="N123" i="36"/>
  <c r="L124" i="36"/>
  <c r="M123" i="36"/>
  <c r="S123" i="36"/>
  <c r="P123" i="36"/>
  <c r="T123" i="36"/>
  <c r="O123" i="36"/>
  <c r="K126" i="36"/>
  <c r="N123" i="35"/>
  <c r="L124" i="35"/>
  <c r="M123" i="35"/>
  <c r="P123" i="35"/>
  <c r="T123" i="35"/>
  <c r="S123" i="35"/>
  <c r="O123" i="35"/>
  <c r="K127" i="35"/>
  <c r="K125" i="34"/>
  <c r="U122" i="34"/>
  <c r="N123" i="34"/>
  <c r="L124" i="34"/>
  <c r="M123" i="34"/>
  <c r="P123" i="34"/>
  <c r="T123" i="34"/>
  <c r="S123" i="34"/>
  <c r="T124" i="33"/>
  <c r="P124" i="33"/>
  <c r="L125" i="33"/>
  <c r="M124" i="33"/>
  <c r="N124" i="33"/>
  <c r="K125" i="33"/>
  <c r="O124" i="33"/>
  <c r="N123" i="32"/>
  <c r="L124" i="32"/>
  <c r="O124" i="32" s="1"/>
  <c r="M123" i="32"/>
  <c r="T123" i="32"/>
  <c r="P123" i="32"/>
  <c r="K125" i="32"/>
  <c r="O123" i="32"/>
  <c r="K124" i="31"/>
  <c r="L123" i="31"/>
  <c r="O123" i="31" s="1"/>
  <c r="M122" i="31"/>
  <c r="T122" i="31"/>
  <c r="N122" i="31"/>
  <c r="P122" i="31"/>
  <c r="K120" i="28"/>
  <c r="P116" i="28"/>
  <c r="N116" i="28"/>
  <c r="T116" i="28"/>
  <c r="L117" i="28"/>
  <c r="M116" i="28"/>
  <c r="O116" i="28"/>
  <c r="L117" i="26"/>
  <c r="P116" i="26"/>
  <c r="T116" i="26"/>
  <c r="M116" i="26"/>
  <c r="N116" i="26"/>
  <c r="O116" i="26"/>
  <c r="K119" i="26"/>
  <c r="S115" i="25"/>
  <c r="U115" i="25" s="1"/>
  <c r="L117" i="25"/>
  <c r="P116" i="25"/>
  <c r="T116" i="25"/>
  <c r="M116" i="25"/>
  <c r="N116" i="25"/>
  <c r="O116" i="25"/>
  <c r="K119" i="25"/>
  <c r="K120" i="24"/>
  <c r="P116" i="24"/>
  <c r="T116" i="24"/>
  <c r="N116" i="24"/>
  <c r="L117" i="24"/>
  <c r="M116" i="24"/>
  <c r="O116" i="24"/>
  <c r="U113" i="23"/>
  <c r="K116" i="23"/>
  <c r="P114" i="23"/>
  <c r="L115" i="23"/>
  <c r="N114" i="23"/>
  <c r="M114" i="23"/>
  <c r="T114" i="23"/>
  <c r="P114" i="22"/>
  <c r="T114" i="22"/>
  <c r="N114" i="22"/>
  <c r="M114" i="22"/>
  <c r="L115" i="22"/>
  <c r="O115" i="22" s="1"/>
  <c r="K116" i="22"/>
  <c r="K118" i="21"/>
  <c r="P114" i="21"/>
  <c r="T114" i="21"/>
  <c r="N114" i="21"/>
  <c r="M114" i="21"/>
  <c r="S114" i="21" s="1"/>
  <c r="L115" i="21"/>
  <c r="O114" i="21"/>
  <c r="U124" i="38" l="1"/>
  <c r="K127" i="38"/>
  <c r="T125" i="38"/>
  <c r="S125" i="38"/>
  <c r="P125" i="38"/>
  <c r="N125" i="38"/>
  <c r="M125" i="38"/>
  <c r="L126" i="38"/>
  <c r="U123" i="37"/>
  <c r="N124" i="37"/>
  <c r="L125" i="37"/>
  <c r="M124" i="37"/>
  <c r="S124" i="37"/>
  <c r="P124" i="37"/>
  <c r="T124" i="37"/>
  <c r="O124" i="37"/>
  <c r="K127" i="37"/>
  <c r="S116" i="28"/>
  <c r="U116" i="28" s="1"/>
  <c r="S122" i="31"/>
  <c r="U122" i="31" s="1"/>
  <c r="U123" i="36"/>
  <c r="S123" i="32"/>
  <c r="U123" i="32" s="1"/>
  <c r="S114" i="22"/>
  <c r="U114" i="22" s="1"/>
  <c r="S116" i="26"/>
  <c r="U116" i="26" s="1"/>
  <c r="S114" i="23"/>
  <c r="U114" i="23" s="1"/>
  <c r="S124" i="33"/>
  <c r="U124" i="33" s="1"/>
  <c r="S116" i="24"/>
  <c r="U116" i="24" s="1"/>
  <c r="K127" i="36"/>
  <c r="N124" i="36"/>
  <c r="L125" i="36"/>
  <c r="M124" i="36"/>
  <c r="T124" i="36"/>
  <c r="S124" i="36"/>
  <c r="P124" i="36"/>
  <c r="O124" i="36"/>
  <c r="K128" i="35"/>
  <c r="U123" i="35"/>
  <c r="N124" i="35"/>
  <c r="L125" i="35"/>
  <c r="M124" i="35"/>
  <c r="T124" i="35"/>
  <c r="S124" i="35"/>
  <c r="P124" i="35"/>
  <c r="O124" i="35"/>
  <c r="U123" i="34"/>
  <c r="N124" i="34"/>
  <c r="L125" i="34"/>
  <c r="O125" i="34" s="1"/>
  <c r="M124" i="34"/>
  <c r="T124" i="34"/>
  <c r="S124" i="34"/>
  <c r="P124" i="34"/>
  <c r="O124" i="34"/>
  <c r="K126" i="34"/>
  <c r="K126" i="33"/>
  <c r="O125" i="33"/>
  <c r="N125" i="33"/>
  <c r="L126" i="33"/>
  <c r="M125" i="33"/>
  <c r="P125" i="33"/>
  <c r="T125" i="33"/>
  <c r="N124" i="32"/>
  <c r="L125" i="32"/>
  <c r="M124" i="32"/>
  <c r="S124" i="32" s="1"/>
  <c r="T124" i="32"/>
  <c r="P124" i="32"/>
  <c r="K126" i="32"/>
  <c r="K125" i="31"/>
  <c r="P123" i="31"/>
  <c r="L124" i="31"/>
  <c r="O124" i="31" s="1"/>
  <c r="M123" i="31"/>
  <c r="T123" i="31"/>
  <c r="N123" i="31"/>
  <c r="K121" i="28"/>
  <c r="T117" i="28"/>
  <c r="N117" i="28"/>
  <c r="P117" i="28"/>
  <c r="L118" i="28"/>
  <c r="M117" i="28"/>
  <c r="O117" i="28"/>
  <c r="S116" i="25"/>
  <c r="U116" i="25" s="1"/>
  <c r="T117" i="26"/>
  <c r="N117" i="26"/>
  <c r="M117" i="26"/>
  <c r="P117" i="26"/>
  <c r="L118" i="26"/>
  <c r="O117" i="26"/>
  <c r="K120" i="26"/>
  <c r="T117" i="25"/>
  <c r="N117" i="25"/>
  <c r="M117" i="25"/>
  <c r="P117" i="25"/>
  <c r="L118" i="25"/>
  <c r="O117" i="25"/>
  <c r="K120" i="25"/>
  <c r="K121" i="24"/>
  <c r="T117" i="24"/>
  <c r="N117" i="24"/>
  <c r="L118" i="24"/>
  <c r="M117" i="24"/>
  <c r="P117" i="24"/>
  <c r="O117" i="24"/>
  <c r="M115" i="23"/>
  <c r="T115" i="23"/>
  <c r="L116" i="23"/>
  <c r="P115" i="23"/>
  <c r="N115" i="23"/>
  <c r="K117" i="23"/>
  <c r="O115" i="23"/>
  <c r="T115" i="22"/>
  <c r="N115" i="22"/>
  <c r="L116" i="22"/>
  <c r="M115" i="22"/>
  <c r="P115" i="22"/>
  <c r="K117" i="22"/>
  <c r="U114" i="21"/>
  <c r="T115" i="21"/>
  <c r="N115" i="21"/>
  <c r="L116" i="21"/>
  <c r="M115" i="21"/>
  <c r="P115" i="21"/>
  <c r="O115" i="21"/>
  <c r="K119" i="21"/>
  <c r="U125" i="38" l="1"/>
  <c r="T126" i="38"/>
  <c r="S126" i="38"/>
  <c r="P126" i="38"/>
  <c r="L127" i="38"/>
  <c r="O127" i="38" s="1"/>
  <c r="M126" i="38"/>
  <c r="N126" i="38"/>
  <c r="K128" i="38"/>
  <c r="O126" i="38"/>
  <c r="U124" i="37"/>
  <c r="K128" i="37"/>
  <c r="L126" i="37"/>
  <c r="M125" i="37"/>
  <c r="T125" i="37"/>
  <c r="P125" i="37"/>
  <c r="N125" i="37"/>
  <c r="S125" i="37"/>
  <c r="O125" i="37"/>
  <c r="S125" i="33"/>
  <c r="U125" i="33" s="1"/>
  <c r="S115" i="22"/>
  <c r="U115" i="22" s="1"/>
  <c r="S117" i="28"/>
  <c r="U117" i="28" s="1"/>
  <c r="S123" i="31"/>
  <c r="U123" i="31" s="1"/>
  <c r="S115" i="23"/>
  <c r="U115" i="23" s="1"/>
  <c r="S117" i="26"/>
  <c r="U117" i="26" s="1"/>
  <c r="S117" i="24"/>
  <c r="U117" i="24" s="1"/>
  <c r="S115" i="21"/>
  <c r="U115" i="21" s="1"/>
  <c r="U124" i="36"/>
  <c r="L126" i="36"/>
  <c r="M125" i="36"/>
  <c r="T125" i="36"/>
  <c r="S125" i="36"/>
  <c r="P125" i="36"/>
  <c r="N125" i="36"/>
  <c r="O125" i="36"/>
  <c r="K128" i="36"/>
  <c r="U124" i="35"/>
  <c r="L126" i="35"/>
  <c r="M125" i="35"/>
  <c r="S125" i="35"/>
  <c r="N125" i="35"/>
  <c r="T125" i="35"/>
  <c r="P125" i="35"/>
  <c r="O125" i="35"/>
  <c r="K129" i="35"/>
  <c r="U124" i="34"/>
  <c r="K127" i="34"/>
  <c r="L126" i="34"/>
  <c r="M125" i="34"/>
  <c r="T125" i="34"/>
  <c r="S125" i="34"/>
  <c r="N125" i="34"/>
  <c r="P125" i="34"/>
  <c r="O126" i="33"/>
  <c r="K127" i="33"/>
  <c r="T126" i="33"/>
  <c r="L127" i="33"/>
  <c r="M126" i="33"/>
  <c r="N126" i="33"/>
  <c r="P126" i="33"/>
  <c r="K127" i="32"/>
  <c r="U124" i="32"/>
  <c r="L126" i="32"/>
  <c r="M125" i="32"/>
  <c r="T125" i="32"/>
  <c r="P125" i="32"/>
  <c r="N125" i="32"/>
  <c r="O125" i="32"/>
  <c r="K126" i="31"/>
  <c r="P124" i="31"/>
  <c r="L125" i="31"/>
  <c r="O125" i="31" s="1"/>
  <c r="M124" i="31"/>
  <c r="T124" i="31"/>
  <c r="N124" i="31"/>
  <c r="L119" i="28"/>
  <c r="M118" i="28"/>
  <c r="T118" i="28"/>
  <c r="N118" i="28"/>
  <c r="P118" i="28"/>
  <c r="O118" i="28"/>
  <c r="K122" i="28"/>
  <c r="S117" i="25"/>
  <c r="U117" i="25" s="1"/>
  <c r="L119" i="26"/>
  <c r="M118" i="26"/>
  <c r="N118" i="26"/>
  <c r="P118" i="26"/>
  <c r="T118" i="26"/>
  <c r="O118" i="26"/>
  <c r="K121" i="26"/>
  <c r="L119" i="25"/>
  <c r="M118" i="25"/>
  <c r="N118" i="25"/>
  <c r="P118" i="25"/>
  <c r="T118" i="25"/>
  <c r="O118" i="25"/>
  <c r="K121" i="25"/>
  <c r="L119" i="24"/>
  <c r="M118" i="24"/>
  <c r="T118" i="24"/>
  <c r="N118" i="24"/>
  <c r="P118" i="24"/>
  <c r="O118" i="24"/>
  <c r="K122" i="24"/>
  <c r="T116" i="23"/>
  <c r="N116" i="23"/>
  <c r="M116" i="23"/>
  <c r="P116" i="23"/>
  <c r="L117" i="23"/>
  <c r="O116" i="23"/>
  <c r="K118" i="23"/>
  <c r="T116" i="22"/>
  <c r="N116" i="22"/>
  <c r="L117" i="22"/>
  <c r="O117" i="22" s="1"/>
  <c r="M116" i="22"/>
  <c r="P116" i="22"/>
  <c r="K118" i="22"/>
  <c r="O116" i="22"/>
  <c r="T116" i="21"/>
  <c r="N116" i="21"/>
  <c r="L117" i="21"/>
  <c r="M116" i="21"/>
  <c r="S116" i="21" s="1"/>
  <c r="P116" i="21"/>
  <c r="O116" i="21"/>
  <c r="K120" i="21"/>
  <c r="K129" i="38" l="1"/>
  <c r="T127" i="38"/>
  <c r="S127" i="38"/>
  <c r="P127" i="38"/>
  <c r="N127" i="38"/>
  <c r="L128" i="38"/>
  <c r="O128" i="38" s="1"/>
  <c r="M127" i="38"/>
  <c r="U126" i="38"/>
  <c r="U125" i="37"/>
  <c r="T126" i="37"/>
  <c r="S126" i="37"/>
  <c r="N126" i="37"/>
  <c r="L127" i="37"/>
  <c r="P126" i="37"/>
  <c r="M126" i="37"/>
  <c r="O126" i="37"/>
  <c r="K129" i="37"/>
  <c r="S125" i="32"/>
  <c r="U125" i="32" s="1"/>
  <c r="S124" i="31"/>
  <c r="U124" i="31" s="1"/>
  <c r="S126" i="33"/>
  <c r="U126" i="33" s="1"/>
  <c r="S116" i="23"/>
  <c r="U116" i="23" s="1"/>
  <c r="S118" i="26"/>
  <c r="U118" i="26" s="1"/>
  <c r="S118" i="24"/>
  <c r="U118" i="24" s="1"/>
  <c r="S118" i="28"/>
  <c r="U118" i="28" s="1"/>
  <c r="S116" i="22"/>
  <c r="U116" i="22" s="1"/>
  <c r="U125" i="36"/>
  <c r="K129" i="36"/>
  <c r="T126" i="36"/>
  <c r="S126" i="36"/>
  <c r="P126" i="36"/>
  <c r="M126" i="36"/>
  <c r="N126" i="36"/>
  <c r="L127" i="36"/>
  <c r="O126" i="36"/>
  <c r="U125" i="35"/>
  <c r="K130" i="35"/>
  <c r="T126" i="35"/>
  <c r="S126" i="35"/>
  <c r="P126" i="35"/>
  <c r="L127" i="35"/>
  <c r="M126" i="35"/>
  <c r="N126" i="35"/>
  <c r="O126" i="35"/>
  <c r="U125" i="34"/>
  <c r="T126" i="34"/>
  <c r="S126" i="34"/>
  <c r="P126" i="34"/>
  <c r="L127" i="34"/>
  <c r="N126" i="34"/>
  <c r="M126" i="34"/>
  <c r="O126" i="34"/>
  <c r="K128" i="34"/>
  <c r="K128" i="33"/>
  <c r="O127" i="33"/>
  <c r="N127" i="33"/>
  <c r="M127" i="33"/>
  <c r="L128" i="33"/>
  <c r="P127" i="33"/>
  <c r="T127" i="33"/>
  <c r="T126" i="32"/>
  <c r="P126" i="32"/>
  <c r="L127" i="32"/>
  <c r="M126" i="32"/>
  <c r="N126" i="32"/>
  <c r="O126" i="32"/>
  <c r="K128" i="32"/>
  <c r="K127" i="31"/>
  <c r="T125" i="31"/>
  <c r="N125" i="31"/>
  <c r="P125" i="31"/>
  <c r="L126" i="31"/>
  <c r="O126" i="31" s="1"/>
  <c r="M125" i="31"/>
  <c r="K123" i="28"/>
  <c r="P119" i="28"/>
  <c r="L120" i="28"/>
  <c r="M119" i="28"/>
  <c r="N119" i="28"/>
  <c r="T119" i="28"/>
  <c r="O119" i="28"/>
  <c r="S118" i="25"/>
  <c r="U118" i="25" s="1"/>
  <c r="K122" i="26"/>
  <c r="P119" i="26"/>
  <c r="L120" i="26"/>
  <c r="T119" i="26"/>
  <c r="M119" i="26"/>
  <c r="N119" i="26"/>
  <c r="O119" i="26"/>
  <c r="K122" i="25"/>
  <c r="P119" i="25"/>
  <c r="L120" i="25"/>
  <c r="T119" i="25"/>
  <c r="M119" i="25"/>
  <c r="N119" i="25"/>
  <c r="O119" i="25"/>
  <c r="K123" i="24"/>
  <c r="P119" i="24"/>
  <c r="L120" i="24"/>
  <c r="M119" i="24"/>
  <c r="N119" i="24"/>
  <c r="T119" i="24"/>
  <c r="O119" i="24"/>
  <c r="K119" i="23"/>
  <c r="L118" i="23"/>
  <c r="M117" i="23"/>
  <c r="P117" i="23"/>
  <c r="N117" i="23"/>
  <c r="T117" i="23"/>
  <c r="O117" i="23"/>
  <c r="K119" i="22"/>
  <c r="L118" i="22"/>
  <c r="M117" i="22"/>
  <c r="P117" i="22"/>
  <c r="T117" i="22"/>
  <c r="N117" i="22"/>
  <c r="L118" i="21"/>
  <c r="M117" i="21"/>
  <c r="P117" i="21"/>
  <c r="T117" i="21"/>
  <c r="N117" i="21"/>
  <c r="O117" i="21"/>
  <c r="K121" i="21"/>
  <c r="U116" i="21"/>
  <c r="U127" i="38" l="1"/>
  <c r="S128" i="38"/>
  <c r="P128" i="38"/>
  <c r="N128" i="38"/>
  <c r="L129" i="38"/>
  <c r="O129" i="38" s="1"/>
  <c r="M128" i="38"/>
  <c r="T128" i="38"/>
  <c r="K130" i="38"/>
  <c r="U126" i="37"/>
  <c r="T127" i="37"/>
  <c r="S127" i="37"/>
  <c r="P127" i="37"/>
  <c r="N127" i="37"/>
  <c r="L128" i="37"/>
  <c r="M127" i="37"/>
  <c r="O127" i="37"/>
  <c r="K130" i="37"/>
  <c r="S119" i="28"/>
  <c r="U119" i="28" s="1"/>
  <c r="S126" i="32"/>
  <c r="U126" i="32" s="1"/>
  <c r="S127" i="33"/>
  <c r="U127" i="33" s="1"/>
  <c r="S125" i="31"/>
  <c r="U125" i="31" s="1"/>
  <c r="S119" i="26"/>
  <c r="U119" i="26" s="1"/>
  <c r="S117" i="21"/>
  <c r="U117" i="21" s="1"/>
  <c r="S117" i="23"/>
  <c r="U117" i="23" s="1"/>
  <c r="S119" i="24"/>
  <c r="U119" i="24" s="1"/>
  <c r="S117" i="22"/>
  <c r="U117" i="22" s="1"/>
  <c r="U126" i="36"/>
  <c r="K130" i="36"/>
  <c r="T127" i="36"/>
  <c r="S127" i="36"/>
  <c r="P127" i="36"/>
  <c r="L128" i="36"/>
  <c r="N127" i="36"/>
  <c r="M127" i="36"/>
  <c r="O127" i="36"/>
  <c r="T127" i="35"/>
  <c r="S127" i="35"/>
  <c r="P127" i="35"/>
  <c r="L128" i="35"/>
  <c r="N127" i="35"/>
  <c r="M127" i="35"/>
  <c r="O127" i="35"/>
  <c r="U126" i="35"/>
  <c r="K131" i="35"/>
  <c r="T127" i="34"/>
  <c r="S127" i="34"/>
  <c r="P127" i="34"/>
  <c r="N127" i="34"/>
  <c r="M127" i="34"/>
  <c r="L128" i="34"/>
  <c r="O128" i="34" s="1"/>
  <c r="K129" i="34"/>
  <c r="U126" i="34"/>
  <c r="O127" i="34"/>
  <c r="P128" i="33"/>
  <c r="N128" i="33"/>
  <c r="T128" i="33"/>
  <c r="S128" i="33"/>
  <c r="L129" i="33"/>
  <c r="M128" i="33"/>
  <c r="O128" i="33"/>
  <c r="K129" i="33"/>
  <c r="T127" i="32"/>
  <c r="P127" i="32"/>
  <c r="N127" i="32"/>
  <c r="L128" i="32"/>
  <c r="O128" i="32" s="1"/>
  <c r="M127" i="32"/>
  <c r="K129" i="32"/>
  <c r="O127" i="32"/>
  <c r="L127" i="31"/>
  <c r="O127" i="31" s="1"/>
  <c r="M126" i="31"/>
  <c r="T126" i="31"/>
  <c r="N126" i="31"/>
  <c r="P126" i="31"/>
  <c r="K128" i="31"/>
  <c r="K124" i="28"/>
  <c r="P120" i="28"/>
  <c r="L121" i="28"/>
  <c r="M120" i="28"/>
  <c r="N120" i="28"/>
  <c r="T120" i="28"/>
  <c r="O120" i="28"/>
  <c r="S119" i="25"/>
  <c r="U119" i="25" s="1"/>
  <c r="K123" i="26"/>
  <c r="T120" i="26"/>
  <c r="M120" i="26"/>
  <c r="N120" i="26"/>
  <c r="S120" i="26" s="1"/>
  <c r="P120" i="26"/>
  <c r="L121" i="26"/>
  <c r="O120" i="26"/>
  <c r="K123" i="25"/>
  <c r="T120" i="25"/>
  <c r="M120" i="25"/>
  <c r="N120" i="25"/>
  <c r="P120" i="25"/>
  <c r="L121" i="25"/>
  <c r="O120" i="25"/>
  <c r="K124" i="24"/>
  <c r="P120" i="24"/>
  <c r="T120" i="24"/>
  <c r="N120" i="24"/>
  <c r="M120" i="24"/>
  <c r="S120" i="24" s="1"/>
  <c r="L121" i="24"/>
  <c r="O120" i="24"/>
  <c r="P118" i="23"/>
  <c r="L119" i="23"/>
  <c r="O119" i="23" s="1"/>
  <c r="N118" i="23"/>
  <c r="M118" i="23"/>
  <c r="T118" i="23"/>
  <c r="O118" i="23"/>
  <c r="K120" i="23"/>
  <c r="P118" i="22"/>
  <c r="T118" i="22"/>
  <c r="N118" i="22"/>
  <c r="L119" i="22"/>
  <c r="O119" i="22" s="1"/>
  <c r="M118" i="22"/>
  <c r="O118" i="22"/>
  <c r="K120" i="22"/>
  <c r="K122" i="21"/>
  <c r="P118" i="21"/>
  <c r="T118" i="21"/>
  <c r="N118" i="21"/>
  <c r="M118" i="21"/>
  <c r="L119" i="21"/>
  <c r="O118" i="21"/>
  <c r="K131" i="38" l="1"/>
  <c r="U128" i="38"/>
  <c r="P129" i="38"/>
  <c r="N129" i="38"/>
  <c r="L130" i="38"/>
  <c r="M129" i="38"/>
  <c r="T129" i="38"/>
  <c r="S129" i="38"/>
  <c r="T128" i="37"/>
  <c r="S128" i="37"/>
  <c r="P128" i="37"/>
  <c r="L129" i="37"/>
  <c r="M128" i="37"/>
  <c r="N128" i="37"/>
  <c r="O128" i="37"/>
  <c r="K131" i="37"/>
  <c r="U127" i="37"/>
  <c r="S118" i="23"/>
  <c r="U118" i="23" s="1"/>
  <c r="S118" i="21"/>
  <c r="U118" i="21" s="1"/>
  <c r="S127" i="32"/>
  <c r="U127" i="32" s="1"/>
  <c r="S118" i="22"/>
  <c r="U118" i="22" s="1"/>
  <c r="S120" i="28"/>
  <c r="U120" i="28" s="1"/>
  <c r="S126" i="31"/>
  <c r="U126" i="31" s="1"/>
  <c r="T128" i="36"/>
  <c r="S128" i="36"/>
  <c r="P128" i="36"/>
  <c r="N128" i="36"/>
  <c r="M128" i="36"/>
  <c r="L129" i="36"/>
  <c r="O128" i="36"/>
  <c r="U127" i="36"/>
  <c r="K131" i="36"/>
  <c r="T128" i="35"/>
  <c r="S128" i="35"/>
  <c r="P128" i="35"/>
  <c r="N128" i="35"/>
  <c r="M128" i="35"/>
  <c r="L129" i="35"/>
  <c r="O128" i="35"/>
  <c r="K132" i="35"/>
  <c r="U127" i="35"/>
  <c r="T128" i="34"/>
  <c r="S128" i="34"/>
  <c r="P128" i="34"/>
  <c r="N128" i="34"/>
  <c r="L129" i="34"/>
  <c r="O129" i="34" s="1"/>
  <c r="M128" i="34"/>
  <c r="K130" i="34"/>
  <c r="U127" i="34"/>
  <c r="O129" i="33"/>
  <c r="K130" i="33"/>
  <c r="T129" i="33"/>
  <c r="P129" i="33"/>
  <c r="M129" i="33"/>
  <c r="N129" i="33"/>
  <c r="L130" i="33"/>
  <c r="U128" i="33"/>
  <c r="K130" i="32"/>
  <c r="T128" i="32"/>
  <c r="P128" i="32"/>
  <c r="N128" i="32"/>
  <c r="L129" i="32"/>
  <c r="M128" i="32"/>
  <c r="P127" i="31"/>
  <c r="L128" i="31"/>
  <c r="O128" i="31" s="1"/>
  <c r="M127" i="31"/>
  <c r="N127" i="31"/>
  <c r="T127" i="31"/>
  <c r="K129" i="31"/>
  <c r="K125" i="28"/>
  <c r="T121" i="28"/>
  <c r="N121" i="28"/>
  <c r="L122" i="28"/>
  <c r="M121" i="28"/>
  <c r="P121" i="28"/>
  <c r="O121" i="28"/>
  <c r="S120" i="25"/>
  <c r="U120" i="25" s="1"/>
  <c r="K124" i="26"/>
  <c r="T121" i="26"/>
  <c r="N121" i="26"/>
  <c r="M121" i="26"/>
  <c r="L122" i="26"/>
  <c r="P121" i="26"/>
  <c r="O121" i="26"/>
  <c r="U120" i="26"/>
  <c r="K124" i="25"/>
  <c r="T121" i="25"/>
  <c r="N121" i="25"/>
  <c r="M121" i="25"/>
  <c r="L122" i="25"/>
  <c r="P121" i="25"/>
  <c r="O121" i="25"/>
  <c r="K125" i="24"/>
  <c r="T121" i="24"/>
  <c r="N121" i="24"/>
  <c r="L122" i="24"/>
  <c r="M121" i="24"/>
  <c r="P121" i="24"/>
  <c r="O121" i="24"/>
  <c r="U120" i="24"/>
  <c r="T119" i="23"/>
  <c r="M119" i="23"/>
  <c r="P119" i="23"/>
  <c r="N119" i="23"/>
  <c r="L120" i="23"/>
  <c r="O120" i="23" s="1"/>
  <c r="K121" i="23"/>
  <c r="K121" i="22"/>
  <c r="T119" i="22"/>
  <c r="N119" i="22"/>
  <c r="L120" i="22"/>
  <c r="M119" i="22"/>
  <c r="P119" i="22"/>
  <c r="T119" i="21"/>
  <c r="N119" i="21"/>
  <c r="L120" i="21"/>
  <c r="M119" i="21"/>
  <c r="P119" i="21"/>
  <c r="O119" i="21"/>
  <c r="K123" i="21"/>
  <c r="U129" i="38" l="1"/>
  <c r="N130" i="38"/>
  <c r="L131" i="38"/>
  <c r="O131" i="38" s="1"/>
  <c r="M130" i="38"/>
  <c r="S130" i="38"/>
  <c r="T130" i="38"/>
  <c r="P130" i="38"/>
  <c r="K132" i="38"/>
  <c r="O130" i="38"/>
  <c r="U128" i="37"/>
  <c r="S129" i="37"/>
  <c r="P129" i="37"/>
  <c r="N129" i="37"/>
  <c r="L130" i="37"/>
  <c r="T129" i="37"/>
  <c r="M129" i="37"/>
  <c r="O129" i="37"/>
  <c r="K132" i="37"/>
  <c r="S128" i="32"/>
  <c r="U128" i="32" s="1"/>
  <c r="S129" i="33"/>
  <c r="U129" i="33" s="1"/>
  <c r="S119" i="21"/>
  <c r="U119" i="21" s="1"/>
  <c r="S119" i="22"/>
  <c r="U119" i="22" s="1"/>
  <c r="S121" i="24"/>
  <c r="U121" i="24" s="1"/>
  <c r="S121" i="28"/>
  <c r="U121" i="28" s="1"/>
  <c r="S127" i="31"/>
  <c r="U127" i="31" s="1"/>
  <c r="S119" i="23"/>
  <c r="U119" i="23" s="1"/>
  <c r="S121" i="26"/>
  <c r="U121" i="26" s="1"/>
  <c r="S129" i="36"/>
  <c r="P129" i="36"/>
  <c r="N129" i="36"/>
  <c r="L130" i="36"/>
  <c r="M129" i="36"/>
  <c r="T129" i="36"/>
  <c r="O129" i="36"/>
  <c r="K132" i="36"/>
  <c r="U128" i="36"/>
  <c r="S129" i="35"/>
  <c r="P129" i="35"/>
  <c r="N129" i="35"/>
  <c r="L130" i="35"/>
  <c r="M129" i="35"/>
  <c r="T129" i="35"/>
  <c r="O129" i="35"/>
  <c r="K133" i="35"/>
  <c r="U128" i="35"/>
  <c r="K131" i="34"/>
  <c r="S129" i="34"/>
  <c r="P129" i="34"/>
  <c r="N129" i="34"/>
  <c r="L130" i="34"/>
  <c r="M129" i="34"/>
  <c r="T129" i="34"/>
  <c r="U128" i="34"/>
  <c r="N130" i="33"/>
  <c r="T130" i="33"/>
  <c r="L131" i="33"/>
  <c r="M130" i="33"/>
  <c r="P130" i="33"/>
  <c r="O130" i="33"/>
  <c r="K131" i="33"/>
  <c r="P129" i="32"/>
  <c r="N129" i="32"/>
  <c r="L130" i="32"/>
  <c r="O130" i="32" s="1"/>
  <c r="M129" i="32"/>
  <c r="T129" i="32"/>
  <c r="K131" i="32"/>
  <c r="O129" i="32"/>
  <c r="P128" i="31"/>
  <c r="L129" i="31"/>
  <c r="M128" i="31"/>
  <c r="N128" i="31"/>
  <c r="T128" i="31"/>
  <c r="K130" i="31"/>
  <c r="L123" i="28"/>
  <c r="M122" i="28"/>
  <c r="T122" i="28"/>
  <c r="N122" i="28"/>
  <c r="P122" i="28"/>
  <c r="O122" i="28"/>
  <c r="K126" i="28"/>
  <c r="S121" i="25"/>
  <c r="U121" i="25" s="1"/>
  <c r="K125" i="26"/>
  <c r="L123" i="26"/>
  <c r="M122" i="26"/>
  <c r="P122" i="26"/>
  <c r="T122" i="26"/>
  <c r="N122" i="26"/>
  <c r="O122" i="26"/>
  <c r="K125" i="25"/>
  <c r="L123" i="25"/>
  <c r="M122" i="25"/>
  <c r="P122" i="25"/>
  <c r="T122" i="25"/>
  <c r="N122" i="25"/>
  <c r="O122" i="25"/>
  <c r="L123" i="24"/>
  <c r="M122" i="24"/>
  <c r="T122" i="24"/>
  <c r="N122" i="24"/>
  <c r="P122" i="24"/>
  <c r="O122" i="24"/>
  <c r="K126" i="24"/>
  <c r="K122" i="23"/>
  <c r="T120" i="23"/>
  <c r="N120" i="23"/>
  <c r="P120" i="23"/>
  <c r="L121" i="23"/>
  <c r="M120" i="23"/>
  <c r="T120" i="22"/>
  <c r="N120" i="22"/>
  <c r="L121" i="22"/>
  <c r="M120" i="22"/>
  <c r="S120" i="22" s="1"/>
  <c r="P120" i="22"/>
  <c r="O120" i="22"/>
  <c r="K122" i="22"/>
  <c r="K124" i="21"/>
  <c r="T120" i="21"/>
  <c r="N120" i="21"/>
  <c r="L121" i="21"/>
  <c r="M120" i="21"/>
  <c r="S120" i="21" s="1"/>
  <c r="P120" i="21"/>
  <c r="O120" i="21"/>
  <c r="U130" i="38" l="1"/>
  <c r="K133" i="38"/>
  <c r="N131" i="38"/>
  <c r="L132" i="38"/>
  <c r="M131" i="38"/>
  <c r="T131" i="38"/>
  <c r="P131" i="38"/>
  <c r="S131" i="38"/>
  <c r="U129" i="37"/>
  <c r="P130" i="37"/>
  <c r="N130" i="37"/>
  <c r="L131" i="37"/>
  <c r="M130" i="37"/>
  <c r="T130" i="37"/>
  <c r="S130" i="37"/>
  <c r="O130" i="37"/>
  <c r="K133" i="37"/>
  <c r="S130" i="33"/>
  <c r="U130" i="33" s="1"/>
  <c r="U129" i="36"/>
  <c r="S129" i="32"/>
  <c r="U129" i="32" s="1"/>
  <c r="S122" i="24"/>
  <c r="S128" i="31"/>
  <c r="U128" i="31" s="1"/>
  <c r="S122" i="28"/>
  <c r="U122" i="28" s="1"/>
  <c r="S122" i="26"/>
  <c r="U122" i="26" s="1"/>
  <c r="S120" i="23"/>
  <c r="U120" i="23" s="1"/>
  <c r="P130" i="36"/>
  <c r="N130" i="36"/>
  <c r="L131" i="36"/>
  <c r="M130" i="36"/>
  <c r="T130" i="36"/>
  <c r="S130" i="36"/>
  <c r="O130" i="36"/>
  <c r="K133" i="36"/>
  <c r="U129" i="35"/>
  <c r="K134" i="35"/>
  <c r="P130" i="35"/>
  <c r="N130" i="35"/>
  <c r="L131" i="35"/>
  <c r="M130" i="35"/>
  <c r="S130" i="35"/>
  <c r="T130" i="35"/>
  <c r="O130" i="35"/>
  <c r="U129" i="34"/>
  <c r="P130" i="34"/>
  <c r="N130" i="34"/>
  <c r="L131" i="34"/>
  <c r="O131" i="34" s="1"/>
  <c r="M130" i="34"/>
  <c r="S130" i="34"/>
  <c r="T130" i="34"/>
  <c r="K132" i="34"/>
  <c r="O130" i="34"/>
  <c r="L132" i="33"/>
  <c r="M131" i="33"/>
  <c r="P131" i="33"/>
  <c r="T131" i="33"/>
  <c r="N131" i="33"/>
  <c r="K132" i="33"/>
  <c r="O131" i="33"/>
  <c r="P130" i="32"/>
  <c r="N130" i="32"/>
  <c r="L131" i="32"/>
  <c r="O131" i="32" s="1"/>
  <c r="M130" i="32"/>
  <c r="T130" i="32"/>
  <c r="K132" i="32"/>
  <c r="T129" i="31"/>
  <c r="N129" i="31"/>
  <c r="P129" i="31"/>
  <c r="L130" i="31"/>
  <c r="O130" i="31" s="1"/>
  <c r="M129" i="31"/>
  <c r="O129" i="31"/>
  <c r="K131" i="31"/>
  <c r="K127" i="28"/>
  <c r="P123" i="28"/>
  <c r="L124" i="28"/>
  <c r="M123" i="28"/>
  <c r="T123" i="28"/>
  <c r="N123" i="28"/>
  <c r="O123" i="28"/>
  <c r="S122" i="25"/>
  <c r="U122" i="25" s="1"/>
  <c r="K126" i="26"/>
  <c r="P123" i="26"/>
  <c r="T123" i="26"/>
  <c r="M123" i="26"/>
  <c r="N123" i="26"/>
  <c r="L124" i="26"/>
  <c r="O123" i="26"/>
  <c r="K126" i="25"/>
  <c r="P123" i="25"/>
  <c r="T123" i="25"/>
  <c r="M123" i="25"/>
  <c r="N123" i="25"/>
  <c r="L124" i="25"/>
  <c r="O123" i="25"/>
  <c r="K127" i="24"/>
  <c r="P123" i="24"/>
  <c r="L124" i="24"/>
  <c r="M123" i="24"/>
  <c r="T123" i="24"/>
  <c r="N123" i="24"/>
  <c r="O123" i="24"/>
  <c r="U122" i="24"/>
  <c r="L122" i="23"/>
  <c r="O122" i="23" s="1"/>
  <c r="M121" i="23"/>
  <c r="P121" i="23"/>
  <c r="N121" i="23"/>
  <c r="S121" i="23" s="1"/>
  <c r="T121" i="23"/>
  <c r="K123" i="23"/>
  <c r="O121" i="23"/>
  <c r="U120" i="21"/>
  <c r="L122" i="22"/>
  <c r="O122" i="22" s="1"/>
  <c r="M121" i="22"/>
  <c r="P121" i="22"/>
  <c r="N121" i="22"/>
  <c r="T121" i="22"/>
  <c r="K123" i="22"/>
  <c r="O121" i="22"/>
  <c r="U120" i="22"/>
  <c r="K125" i="21"/>
  <c r="L122" i="21"/>
  <c r="M121" i="21"/>
  <c r="P121" i="21"/>
  <c r="N121" i="21"/>
  <c r="T121" i="21"/>
  <c r="O121" i="21"/>
  <c r="U131" i="38" l="1"/>
  <c r="L133" i="38"/>
  <c r="O133" i="38" s="1"/>
  <c r="M132" i="38"/>
  <c r="T132" i="38"/>
  <c r="S132" i="38"/>
  <c r="N132" i="38"/>
  <c r="P132" i="38"/>
  <c r="O132" i="38"/>
  <c r="K134" i="38"/>
  <c r="K134" i="37"/>
  <c r="U130" i="37"/>
  <c r="N131" i="37"/>
  <c r="L132" i="37"/>
  <c r="M131" i="37"/>
  <c r="T131" i="37"/>
  <c r="S131" i="37"/>
  <c r="P131" i="37"/>
  <c r="O131" i="37"/>
  <c r="S123" i="28"/>
  <c r="U123" i="28" s="1"/>
  <c r="S131" i="33"/>
  <c r="U131" i="33" s="1"/>
  <c r="S123" i="26"/>
  <c r="U123" i="26" s="1"/>
  <c r="S130" i="32"/>
  <c r="U130" i="32" s="1"/>
  <c r="S129" i="31"/>
  <c r="U129" i="31" s="1"/>
  <c r="S123" i="24"/>
  <c r="U123" i="24" s="1"/>
  <c r="S121" i="21"/>
  <c r="U121" i="21" s="1"/>
  <c r="S121" i="22"/>
  <c r="U121" i="22" s="1"/>
  <c r="K134" i="36"/>
  <c r="U130" i="36"/>
  <c r="N131" i="36"/>
  <c r="L132" i="36"/>
  <c r="M131" i="36"/>
  <c r="T131" i="36"/>
  <c r="P131" i="36"/>
  <c r="S131" i="36"/>
  <c r="O131" i="36"/>
  <c r="U130" i="35"/>
  <c r="N131" i="35"/>
  <c r="L132" i="35"/>
  <c r="M131" i="35"/>
  <c r="P131" i="35"/>
  <c r="T131" i="35"/>
  <c r="S131" i="35"/>
  <c r="O131" i="35"/>
  <c r="K135" i="35"/>
  <c r="U130" i="34"/>
  <c r="K133" i="34"/>
  <c r="N131" i="34"/>
  <c r="L132" i="34"/>
  <c r="M131" i="34"/>
  <c r="T131" i="34"/>
  <c r="S131" i="34"/>
  <c r="P131" i="34"/>
  <c r="K133" i="33"/>
  <c r="O132" i="33"/>
  <c r="L133" i="33"/>
  <c r="T132" i="33"/>
  <c r="N132" i="33"/>
  <c r="M132" i="33"/>
  <c r="P132" i="33"/>
  <c r="K133" i="32"/>
  <c r="N131" i="32"/>
  <c r="L132" i="32"/>
  <c r="M131" i="32"/>
  <c r="S131" i="32" s="1"/>
  <c r="T131" i="32"/>
  <c r="P131" i="32"/>
  <c r="K132" i="31"/>
  <c r="L131" i="31"/>
  <c r="O131" i="31" s="1"/>
  <c r="M130" i="31"/>
  <c r="T130" i="31"/>
  <c r="N130" i="31"/>
  <c r="P130" i="31"/>
  <c r="P124" i="28"/>
  <c r="T124" i="28"/>
  <c r="L125" i="28"/>
  <c r="M124" i="28"/>
  <c r="S124" i="28" s="1"/>
  <c r="N124" i="28"/>
  <c r="O124" i="28"/>
  <c r="K128" i="28"/>
  <c r="S123" i="25"/>
  <c r="U123" i="25" s="1"/>
  <c r="K127" i="26"/>
  <c r="T124" i="26"/>
  <c r="M124" i="26"/>
  <c r="N124" i="26"/>
  <c r="L125" i="26"/>
  <c r="P124" i="26"/>
  <c r="O124" i="26"/>
  <c r="K127" i="25"/>
  <c r="T124" i="25"/>
  <c r="M124" i="25"/>
  <c r="N124" i="25"/>
  <c r="L125" i="25"/>
  <c r="P124" i="25"/>
  <c r="O124" i="25"/>
  <c r="K128" i="24"/>
  <c r="P124" i="24"/>
  <c r="T124" i="24"/>
  <c r="N124" i="24"/>
  <c r="M124" i="24"/>
  <c r="S124" i="24" s="1"/>
  <c r="L125" i="24"/>
  <c r="O124" i="24"/>
  <c r="U121" i="23"/>
  <c r="K124" i="23"/>
  <c r="P122" i="23"/>
  <c r="T122" i="23"/>
  <c r="M122" i="23"/>
  <c r="L123" i="23"/>
  <c r="N122" i="23"/>
  <c r="K124" i="22"/>
  <c r="P122" i="22"/>
  <c r="T122" i="22"/>
  <c r="N122" i="22"/>
  <c r="L123" i="22"/>
  <c r="M122" i="22"/>
  <c r="P122" i="21"/>
  <c r="T122" i="21"/>
  <c r="N122" i="21"/>
  <c r="L123" i="21"/>
  <c r="M122" i="21"/>
  <c r="O122" i="21"/>
  <c r="K126" i="21"/>
  <c r="U132" i="38" l="1"/>
  <c r="T133" i="38"/>
  <c r="S133" i="38"/>
  <c r="P133" i="38"/>
  <c r="N133" i="38"/>
  <c r="L134" i="38"/>
  <c r="O134" i="38" s="1"/>
  <c r="M133" i="38"/>
  <c r="K135" i="38"/>
  <c r="U131" i="37"/>
  <c r="N132" i="37"/>
  <c r="L133" i="37"/>
  <c r="M132" i="37"/>
  <c r="S132" i="37"/>
  <c r="P132" i="37"/>
  <c r="T132" i="37"/>
  <c r="O132" i="37"/>
  <c r="K135" i="37"/>
  <c r="S122" i="23"/>
  <c r="U122" i="23" s="1"/>
  <c r="S132" i="33"/>
  <c r="U132" i="33" s="1"/>
  <c r="S122" i="22"/>
  <c r="U122" i="22" s="1"/>
  <c r="S122" i="21"/>
  <c r="U122" i="21" s="1"/>
  <c r="S124" i="26"/>
  <c r="U124" i="26" s="1"/>
  <c r="S130" i="31"/>
  <c r="U130" i="31" s="1"/>
  <c r="U131" i="36"/>
  <c r="N132" i="36"/>
  <c r="L133" i="36"/>
  <c r="M132" i="36"/>
  <c r="T132" i="36"/>
  <c r="S132" i="36"/>
  <c r="P132" i="36"/>
  <c r="O132" i="36"/>
  <c r="K135" i="36"/>
  <c r="U131" i="35"/>
  <c r="N132" i="35"/>
  <c r="L133" i="35"/>
  <c r="M132" i="35"/>
  <c r="T132" i="35"/>
  <c r="S132" i="35"/>
  <c r="P132" i="35"/>
  <c r="O132" i="35"/>
  <c r="U131" i="34"/>
  <c r="N132" i="34"/>
  <c r="L133" i="34"/>
  <c r="M132" i="34"/>
  <c r="T132" i="34"/>
  <c r="P132" i="34"/>
  <c r="S132" i="34"/>
  <c r="O132" i="34"/>
  <c r="K134" i="34"/>
  <c r="K134" i="33"/>
  <c r="O133" i="33"/>
  <c r="N133" i="33"/>
  <c r="M133" i="33"/>
  <c r="P133" i="33"/>
  <c r="L134" i="33"/>
  <c r="T133" i="33"/>
  <c r="U131" i="32"/>
  <c r="N132" i="32"/>
  <c r="L133" i="32"/>
  <c r="O133" i="32" s="1"/>
  <c r="M132" i="32"/>
  <c r="T132" i="32"/>
  <c r="P132" i="32"/>
  <c r="O132" i="32"/>
  <c r="K134" i="32"/>
  <c r="K133" i="31"/>
  <c r="P131" i="31"/>
  <c r="L132" i="31"/>
  <c r="O132" i="31" s="1"/>
  <c r="M131" i="31"/>
  <c r="T131" i="31"/>
  <c r="N131" i="31"/>
  <c r="U124" i="28"/>
  <c r="K129" i="28"/>
  <c r="T125" i="28"/>
  <c r="N125" i="28"/>
  <c r="S125" i="28" s="1"/>
  <c r="P125" i="28"/>
  <c r="M125" i="28"/>
  <c r="L126" i="28"/>
  <c r="O125" i="28"/>
  <c r="K128" i="26"/>
  <c r="T125" i="26"/>
  <c r="N125" i="26"/>
  <c r="L126" i="26"/>
  <c r="P125" i="26"/>
  <c r="M125" i="26"/>
  <c r="O125" i="26"/>
  <c r="S124" i="25"/>
  <c r="U124" i="25" s="1"/>
  <c r="K128" i="25"/>
  <c r="T125" i="25"/>
  <c r="N125" i="25"/>
  <c r="L126" i="25"/>
  <c r="P125" i="25"/>
  <c r="M125" i="25"/>
  <c r="O125" i="25"/>
  <c r="U124" i="24"/>
  <c r="T125" i="24"/>
  <c r="N125" i="24"/>
  <c r="L126" i="24"/>
  <c r="M125" i="24"/>
  <c r="P125" i="24"/>
  <c r="O125" i="24"/>
  <c r="K129" i="24"/>
  <c r="N123" i="23"/>
  <c r="T123" i="23"/>
  <c r="L124" i="23"/>
  <c r="O124" i="23" s="1"/>
  <c r="P123" i="23"/>
  <c r="M123" i="23"/>
  <c r="K125" i="23"/>
  <c r="O123" i="23"/>
  <c r="T123" i="22"/>
  <c r="N123" i="22"/>
  <c r="L124" i="22"/>
  <c r="O124" i="22" s="1"/>
  <c r="M123" i="22"/>
  <c r="P123" i="22"/>
  <c r="K125" i="22"/>
  <c r="O123" i="22"/>
  <c r="K127" i="21"/>
  <c r="T123" i="21"/>
  <c r="N123" i="21"/>
  <c r="L124" i="21"/>
  <c r="M123" i="21"/>
  <c r="P123" i="21"/>
  <c r="O123" i="21"/>
  <c r="T134" i="38" l="1"/>
  <c r="S134" i="38"/>
  <c r="P134" i="38"/>
  <c r="L135" i="38"/>
  <c r="O135" i="38" s="1"/>
  <c r="M134" i="38"/>
  <c r="N134" i="38"/>
  <c r="U133" i="38"/>
  <c r="U132" i="37"/>
  <c r="L134" i="37"/>
  <c r="M133" i="37"/>
  <c r="T133" i="37"/>
  <c r="P133" i="37"/>
  <c r="S133" i="37"/>
  <c r="N133" i="37"/>
  <c r="O133" i="37"/>
  <c r="S123" i="23"/>
  <c r="U123" i="23" s="1"/>
  <c r="S123" i="22"/>
  <c r="U123" i="22" s="1"/>
  <c r="S125" i="24"/>
  <c r="U125" i="24" s="1"/>
  <c r="S132" i="32"/>
  <c r="U132" i="32" s="1"/>
  <c r="S125" i="26"/>
  <c r="U125" i="26" s="1"/>
  <c r="S123" i="21"/>
  <c r="U123" i="21" s="1"/>
  <c r="S133" i="33"/>
  <c r="U133" i="33" s="1"/>
  <c r="S131" i="31"/>
  <c r="U131" i="31" s="1"/>
  <c r="U132" i="36"/>
  <c r="L134" i="36"/>
  <c r="M133" i="36"/>
  <c r="T133" i="36"/>
  <c r="S133" i="36"/>
  <c r="N133" i="36"/>
  <c r="P133" i="36"/>
  <c r="O133" i="36"/>
  <c r="U132" i="35"/>
  <c r="L134" i="35"/>
  <c r="M133" i="35"/>
  <c r="T133" i="35"/>
  <c r="S133" i="35"/>
  <c r="N133" i="35"/>
  <c r="P133" i="35"/>
  <c r="O133" i="35"/>
  <c r="U132" i="34"/>
  <c r="L134" i="34"/>
  <c r="O134" i="34" s="1"/>
  <c r="M133" i="34"/>
  <c r="T133" i="34"/>
  <c r="S133" i="34"/>
  <c r="P133" i="34"/>
  <c r="N133" i="34"/>
  <c r="O133" i="34"/>
  <c r="K135" i="34"/>
  <c r="T134" i="33"/>
  <c r="L135" i="33"/>
  <c r="M134" i="33"/>
  <c r="N134" i="33"/>
  <c r="P134" i="33"/>
  <c r="O134" i="33"/>
  <c r="K135" i="33"/>
  <c r="K135" i="32"/>
  <c r="L134" i="32"/>
  <c r="M133" i="32"/>
  <c r="T133" i="32"/>
  <c r="P133" i="32"/>
  <c r="N133" i="32"/>
  <c r="K134" i="31"/>
  <c r="P132" i="31"/>
  <c r="L133" i="31"/>
  <c r="O133" i="31" s="1"/>
  <c r="M132" i="31"/>
  <c r="T132" i="31"/>
  <c r="N132" i="31"/>
  <c r="L127" i="28"/>
  <c r="M126" i="28"/>
  <c r="T126" i="28"/>
  <c r="N126" i="28"/>
  <c r="P126" i="28"/>
  <c r="O126" i="28"/>
  <c r="K130" i="28"/>
  <c r="U125" i="28"/>
  <c r="S125" i="25"/>
  <c r="U125" i="25" s="1"/>
  <c r="L127" i="26"/>
  <c r="M126" i="26"/>
  <c r="P126" i="26"/>
  <c r="T126" i="26"/>
  <c r="N126" i="26"/>
  <c r="O126" i="26"/>
  <c r="K129" i="26"/>
  <c r="L127" i="25"/>
  <c r="M126" i="25"/>
  <c r="P126" i="25"/>
  <c r="T126" i="25"/>
  <c r="N126" i="25"/>
  <c r="O126" i="25"/>
  <c r="K129" i="25"/>
  <c r="K130" i="24"/>
  <c r="L127" i="24"/>
  <c r="M126" i="24"/>
  <c r="T126" i="24"/>
  <c r="N126" i="24"/>
  <c r="P126" i="24"/>
  <c r="O126" i="24"/>
  <c r="K126" i="23"/>
  <c r="T124" i="23"/>
  <c r="N124" i="23"/>
  <c r="L125" i="23"/>
  <c r="P124" i="23"/>
  <c r="M124" i="23"/>
  <c r="K126" i="22"/>
  <c r="T124" i="22"/>
  <c r="N124" i="22"/>
  <c r="L125" i="22"/>
  <c r="O125" i="22" s="1"/>
  <c r="M124" i="22"/>
  <c r="S124" i="22" s="1"/>
  <c r="P124" i="22"/>
  <c r="T124" i="21"/>
  <c r="N124" i="21"/>
  <c r="L125" i="21"/>
  <c r="M124" i="21"/>
  <c r="P124" i="21"/>
  <c r="O124" i="21"/>
  <c r="K128" i="21"/>
  <c r="T135" i="38" l="1"/>
  <c r="S135" i="38"/>
  <c r="P135" i="38"/>
  <c r="N135" i="38"/>
  <c r="M135" i="38"/>
  <c r="U134" i="38"/>
  <c r="U133" i="37"/>
  <c r="T134" i="37"/>
  <c r="S134" i="37"/>
  <c r="N134" i="37"/>
  <c r="L135" i="37"/>
  <c r="P134" i="37"/>
  <c r="M134" i="37"/>
  <c r="O134" i="37"/>
  <c r="S124" i="21"/>
  <c r="U124" i="21" s="1"/>
  <c r="S134" i="33"/>
  <c r="U134" i="33" s="1"/>
  <c r="S132" i="31"/>
  <c r="U132" i="31" s="1"/>
  <c r="S133" i="32"/>
  <c r="U133" i="32" s="1"/>
  <c r="S126" i="24"/>
  <c r="U126" i="24" s="1"/>
  <c r="S126" i="26"/>
  <c r="U126" i="26" s="1"/>
  <c r="S126" i="28"/>
  <c r="U126" i="28" s="1"/>
  <c r="S124" i="23"/>
  <c r="U124" i="23" s="1"/>
  <c r="U133" i="36"/>
  <c r="T134" i="36"/>
  <c r="S134" i="36"/>
  <c r="P134" i="36"/>
  <c r="N134" i="36"/>
  <c r="L135" i="36"/>
  <c r="M134" i="36"/>
  <c r="O134" i="36"/>
  <c r="U133" i="35"/>
  <c r="T134" i="35"/>
  <c r="S134" i="35"/>
  <c r="P134" i="35"/>
  <c r="L135" i="35"/>
  <c r="M134" i="35"/>
  <c r="N134" i="35"/>
  <c r="O134" i="35"/>
  <c r="U133" i="34"/>
  <c r="T134" i="34"/>
  <c r="S134" i="34"/>
  <c r="P134" i="34"/>
  <c r="L135" i="34"/>
  <c r="O135" i="34" s="1"/>
  <c r="M134" i="34"/>
  <c r="N134" i="34"/>
  <c r="O135" i="33"/>
  <c r="T135" i="33"/>
  <c r="P135" i="33"/>
  <c r="M135" i="33"/>
  <c r="N135" i="33"/>
  <c r="T134" i="32"/>
  <c r="P134" i="32"/>
  <c r="L135" i="32"/>
  <c r="M134" i="32"/>
  <c r="N134" i="32"/>
  <c r="O134" i="32"/>
  <c r="T133" i="31"/>
  <c r="N133" i="31"/>
  <c r="P133" i="31"/>
  <c r="L134" i="31"/>
  <c r="M133" i="31"/>
  <c r="K135" i="31"/>
  <c r="K131" i="28"/>
  <c r="P127" i="28"/>
  <c r="L128" i="28"/>
  <c r="M127" i="28"/>
  <c r="N127" i="28"/>
  <c r="T127" i="28"/>
  <c r="O127" i="28"/>
  <c r="S126" i="25"/>
  <c r="U126" i="25" s="1"/>
  <c r="K130" i="26"/>
  <c r="P127" i="26"/>
  <c r="T127" i="26"/>
  <c r="M127" i="26"/>
  <c r="N127" i="26"/>
  <c r="L128" i="26"/>
  <c r="O127" i="26"/>
  <c r="K130" i="25"/>
  <c r="P127" i="25"/>
  <c r="T127" i="25"/>
  <c r="M127" i="25"/>
  <c r="N127" i="25"/>
  <c r="L128" i="25"/>
  <c r="O127" i="25"/>
  <c r="K131" i="24"/>
  <c r="P127" i="24"/>
  <c r="L128" i="24"/>
  <c r="M127" i="24"/>
  <c r="N127" i="24"/>
  <c r="T127" i="24"/>
  <c r="O127" i="24"/>
  <c r="U124" i="22"/>
  <c r="K127" i="23"/>
  <c r="L126" i="23"/>
  <c r="M125" i="23"/>
  <c r="T125" i="23"/>
  <c r="N125" i="23"/>
  <c r="P125" i="23"/>
  <c r="O125" i="23"/>
  <c r="L126" i="22"/>
  <c r="O126" i="22" s="1"/>
  <c r="M125" i="22"/>
  <c r="P125" i="22"/>
  <c r="T125" i="22"/>
  <c r="N125" i="22"/>
  <c r="K127" i="22"/>
  <c r="L126" i="21"/>
  <c r="M125" i="21"/>
  <c r="P125" i="21"/>
  <c r="T125" i="21"/>
  <c r="N125" i="21"/>
  <c r="O125" i="21"/>
  <c r="K129" i="21"/>
  <c r="U135" i="38" l="1"/>
  <c r="U20" i="38" s="1"/>
  <c r="C33" i="38" s="1"/>
  <c r="U134" i="37"/>
  <c r="T135" i="37"/>
  <c r="S135" i="37"/>
  <c r="P135" i="37"/>
  <c r="N135" i="37"/>
  <c r="M135" i="37"/>
  <c r="O135" i="37"/>
  <c r="S127" i="26"/>
  <c r="U127" i="26" s="1"/>
  <c r="S134" i="32"/>
  <c r="U134" i="32" s="1"/>
  <c r="S127" i="28"/>
  <c r="U127" i="28" s="1"/>
  <c r="S125" i="22"/>
  <c r="U125" i="22" s="1"/>
  <c r="S133" i="31"/>
  <c r="U133" i="31" s="1"/>
  <c r="S135" i="33"/>
  <c r="U135" i="33" s="1"/>
  <c r="U20" i="33" s="1"/>
  <c r="C33" i="33" s="1"/>
  <c r="C34" i="33" s="1"/>
  <c r="S127" i="24"/>
  <c r="U127" i="24" s="1"/>
  <c r="S125" i="23"/>
  <c r="U125" i="23" s="1"/>
  <c r="S125" i="21"/>
  <c r="U125" i="21" s="1"/>
  <c r="U134" i="36"/>
  <c r="T135" i="36"/>
  <c r="S135" i="36"/>
  <c r="P135" i="36"/>
  <c r="N135" i="36"/>
  <c r="M135" i="36"/>
  <c r="O135" i="36"/>
  <c r="U134" i="35"/>
  <c r="T135" i="35"/>
  <c r="S135" i="35"/>
  <c r="P135" i="35"/>
  <c r="N135" i="35"/>
  <c r="M135" i="35"/>
  <c r="O135" i="35"/>
  <c r="T135" i="34"/>
  <c r="S135" i="34"/>
  <c r="P135" i="34"/>
  <c r="N135" i="34"/>
  <c r="M135" i="34"/>
  <c r="U134" i="34"/>
  <c r="T135" i="32"/>
  <c r="P135" i="32"/>
  <c r="N135" i="32"/>
  <c r="M135" i="32"/>
  <c r="O135" i="32"/>
  <c r="L135" i="31"/>
  <c r="M134" i="31"/>
  <c r="T134" i="31"/>
  <c r="N134" i="31"/>
  <c r="P134" i="31"/>
  <c r="O134" i="31"/>
  <c r="K132" i="28"/>
  <c r="P128" i="28"/>
  <c r="L129" i="28"/>
  <c r="M128" i="28"/>
  <c r="T128" i="28"/>
  <c r="N128" i="28"/>
  <c r="O128" i="28"/>
  <c r="S127" i="25"/>
  <c r="U127" i="25" s="1"/>
  <c r="K131" i="26"/>
  <c r="N128" i="26"/>
  <c r="L129" i="26"/>
  <c r="P128" i="26"/>
  <c r="M128" i="26"/>
  <c r="T128" i="26"/>
  <c r="O128" i="26"/>
  <c r="K131" i="25"/>
  <c r="N128" i="25"/>
  <c r="L129" i="25"/>
  <c r="P128" i="25"/>
  <c r="M128" i="25"/>
  <c r="T128" i="25"/>
  <c r="O128" i="25"/>
  <c r="K132" i="24"/>
  <c r="P128" i="24"/>
  <c r="T128" i="24"/>
  <c r="N128" i="24"/>
  <c r="L129" i="24"/>
  <c r="M128" i="24"/>
  <c r="O128" i="24"/>
  <c r="P126" i="23"/>
  <c r="N126" i="23"/>
  <c r="L127" i="23"/>
  <c r="M126" i="23"/>
  <c r="S126" i="23" s="1"/>
  <c r="T126" i="23"/>
  <c r="O126" i="23"/>
  <c r="K128" i="23"/>
  <c r="K128" i="22"/>
  <c r="P126" i="22"/>
  <c r="T126" i="22"/>
  <c r="N126" i="22"/>
  <c r="M126" i="22"/>
  <c r="L127" i="22"/>
  <c r="K130" i="21"/>
  <c r="P126" i="21"/>
  <c r="T126" i="21"/>
  <c r="N126" i="21"/>
  <c r="L127" i="21"/>
  <c r="M126" i="21"/>
  <c r="O126" i="21"/>
  <c r="D53" i="39"/>
  <c r="C34" i="38" l="1"/>
  <c r="U135" i="37"/>
  <c r="U20" i="37" s="1"/>
  <c r="C33" i="37" s="1"/>
  <c r="S128" i="24"/>
  <c r="U128" i="24" s="1"/>
  <c r="S134" i="31"/>
  <c r="U134" i="31" s="1"/>
  <c r="S128" i="28"/>
  <c r="U128" i="28" s="1"/>
  <c r="S135" i="32"/>
  <c r="U135" i="32" s="1"/>
  <c r="U20" i="32" s="1"/>
  <c r="C33" i="32" s="1"/>
  <c r="S128" i="26"/>
  <c r="U128" i="26" s="1"/>
  <c r="S126" i="21"/>
  <c r="U126" i="21" s="1"/>
  <c r="S126" i="22"/>
  <c r="U126" i="22" s="1"/>
  <c r="U135" i="36"/>
  <c r="U20" i="36" s="1"/>
  <c r="C33" i="36" s="1"/>
  <c r="U135" i="35"/>
  <c r="U20" i="35" s="1"/>
  <c r="C33" i="35" s="1"/>
  <c r="C34" i="35" s="1"/>
  <c r="U135" i="34"/>
  <c r="U20" i="34" s="1"/>
  <c r="C33" i="34" s="1"/>
  <c r="P135" i="31"/>
  <c r="M135" i="31"/>
  <c r="N135" i="31"/>
  <c r="T135" i="31"/>
  <c r="O135" i="31"/>
  <c r="K133" i="28"/>
  <c r="T129" i="28"/>
  <c r="N129" i="28"/>
  <c r="L130" i="28"/>
  <c r="M129" i="28"/>
  <c r="P129" i="28"/>
  <c r="O129" i="28"/>
  <c r="S128" i="25"/>
  <c r="U128" i="25" s="1"/>
  <c r="K132" i="26"/>
  <c r="T129" i="26"/>
  <c r="N129" i="26"/>
  <c r="L130" i="26"/>
  <c r="P129" i="26"/>
  <c r="M129" i="26"/>
  <c r="S129" i="26" s="1"/>
  <c r="O129" i="26"/>
  <c r="K132" i="25"/>
  <c r="T129" i="25"/>
  <c r="N129" i="25"/>
  <c r="L130" i="25"/>
  <c r="P129" i="25"/>
  <c r="M129" i="25"/>
  <c r="O129" i="25"/>
  <c r="K133" i="24"/>
  <c r="T129" i="24"/>
  <c r="N129" i="24"/>
  <c r="L130" i="24"/>
  <c r="M129" i="24"/>
  <c r="P129" i="24"/>
  <c r="O129" i="24"/>
  <c r="U126" i="23"/>
  <c r="L128" i="23"/>
  <c r="O128" i="23" s="1"/>
  <c r="P127" i="23"/>
  <c r="T127" i="23"/>
  <c r="N127" i="23"/>
  <c r="S127" i="23" s="1"/>
  <c r="M127" i="23"/>
  <c r="K129" i="23"/>
  <c r="O127" i="23"/>
  <c r="K129" i="22"/>
  <c r="T127" i="22"/>
  <c r="N127" i="22"/>
  <c r="L128" i="22"/>
  <c r="O128" i="22" s="1"/>
  <c r="M127" i="22"/>
  <c r="P127" i="22"/>
  <c r="O127" i="22"/>
  <c r="T127" i="21"/>
  <c r="N127" i="21"/>
  <c r="L128" i="21"/>
  <c r="M127" i="21"/>
  <c r="P127" i="21"/>
  <c r="O127" i="21"/>
  <c r="K131" i="21"/>
  <c r="E24" i="1"/>
  <c r="H51" i="1"/>
  <c r="E51" i="1"/>
  <c r="D55" i="39"/>
  <c r="D51" i="1"/>
  <c r="D57" i="39" l="1"/>
  <c r="D56" i="39"/>
  <c r="C34" i="32"/>
  <c r="C34" i="34"/>
  <c r="C34" i="36"/>
  <c r="C34" i="37"/>
  <c r="S127" i="22"/>
  <c r="U127" i="22" s="1"/>
  <c r="S129" i="24"/>
  <c r="U129" i="24" s="1"/>
  <c r="S129" i="28"/>
  <c r="U129" i="28" s="1"/>
  <c r="S127" i="21"/>
  <c r="U127" i="21" s="1"/>
  <c r="S135" i="31"/>
  <c r="U135" i="31" s="1"/>
  <c r="U20" i="31" s="1"/>
  <c r="C33" i="31" s="1"/>
  <c r="L131" i="28"/>
  <c r="M130" i="28"/>
  <c r="T130" i="28"/>
  <c r="N130" i="28"/>
  <c r="P130" i="28"/>
  <c r="O130" i="28"/>
  <c r="K134" i="28"/>
  <c r="S129" i="25"/>
  <c r="U129" i="25" s="1"/>
  <c r="L131" i="26"/>
  <c r="M130" i="26"/>
  <c r="T130" i="26"/>
  <c r="N130" i="26"/>
  <c r="P130" i="26"/>
  <c r="O130" i="26"/>
  <c r="K133" i="26"/>
  <c r="U129" i="26"/>
  <c r="L131" i="25"/>
  <c r="M130" i="25"/>
  <c r="T130" i="25"/>
  <c r="N130" i="25"/>
  <c r="P130" i="25"/>
  <c r="O130" i="25"/>
  <c r="K133" i="25"/>
  <c r="L131" i="24"/>
  <c r="M130" i="24"/>
  <c r="T130" i="24"/>
  <c r="N130" i="24"/>
  <c r="P130" i="24"/>
  <c r="O130" i="24"/>
  <c r="K134" i="24"/>
  <c r="U127" i="23"/>
  <c r="K130" i="23"/>
  <c r="T128" i="23"/>
  <c r="N128" i="23"/>
  <c r="P128" i="23"/>
  <c r="L129" i="23"/>
  <c r="M128" i="23"/>
  <c r="T128" i="22"/>
  <c r="N128" i="22"/>
  <c r="L129" i="22"/>
  <c r="O129" i="22" s="1"/>
  <c r="M128" i="22"/>
  <c r="P128" i="22"/>
  <c r="K130" i="22"/>
  <c r="T128" i="21"/>
  <c r="N128" i="21"/>
  <c r="L129" i="21"/>
  <c r="M128" i="21"/>
  <c r="S128" i="21" s="1"/>
  <c r="P128" i="21"/>
  <c r="O128" i="21"/>
  <c r="K132" i="21"/>
  <c r="E53" i="1"/>
  <c r="D53" i="1"/>
  <c r="G51" i="1"/>
  <c r="H53" i="1"/>
  <c r="E26" i="1"/>
  <c r="C34" i="31" l="1"/>
  <c r="D58" i="39"/>
  <c r="D55" i="1"/>
  <c r="D54" i="1"/>
  <c r="S128" i="23"/>
  <c r="U128" i="23" s="1"/>
  <c r="S130" i="26"/>
  <c r="U130" i="26" s="1"/>
  <c r="S130" i="24"/>
  <c r="U130" i="24" s="1"/>
  <c r="S130" i="28"/>
  <c r="U130" i="28" s="1"/>
  <c r="S128" i="22"/>
  <c r="U128" i="22" s="1"/>
  <c r="K135" i="28"/>
  <c r="P131" i="28"/>
  <c r="L132" i="28"/>
  <c r="M131" i="28"/>
  <c r="T131" i="28"/>
  <c r="N131" i="28"/>
  <c r="O131" i="28"/>
  <c r="S130" i="25"/>
  <c r="U130" i="25" s="1"/>
  <c r="K134" i="26"/>
  <c r="P131" i="26"/>
  <c r="N131" i="26"/>
  <c r="L132" i="26"/>
  <c r="T131" i="26"/>
  <c r="M131" i="26"/>
  <c r="O131" i="26"/>
  <c r="K134" i="25"/>
  <c r="P131" i="25"/>
  <c r="N131" i="25"/>
  <c r="L132" i="25"/>
  <c r="T131" i="25"/>
  <c r="M131" i="25"/>
  <c r="O131" i="25"/>
  <c r="K135" i="24"/>
  <c r="P131" i="24"/>
  <c r="L132" i="24"/>
  <c r="M131" i="24"/>
  <c r="N131" i="24"/>
  <c r="T131" i="24"/>
  <c r="O131" i="24"/>
  <c r="L130" i="23"/>
  <c r="O130" i="23" s="1"/>
  <c r="M129" i="23"/>
  <c r="N129" i="23"/>
  <c r="T129" i="23"/>
  <c r="P129" i="23"/>
  <c r="K131" i="23"/>
  <c r="O129" i="23"/>
  <c r="K131" i="22"/>
  <c r="L130" i="22"/>
  <c r="M129" i="22"/>
  <c r="P129" i="22"/>
  <c r="T129" i="22"/>
  <c r="N129" i="22"/>
  <c r="L130" i="21"/>
  <c r="M129" i="21"/>
  <c r="P129" i="21"/>
  <c r="T129" i="21"/>
  <c r="N129" i="21"/>
  <c r="O129" i="21"/>
  <c r="K133" i="21"/>
  <c r="U128" i="21"/>
  <c r="G53" i="1"/>
  <c r="D59" i="39" l="1"/>
  <c r="S131" i="24"/>
  <c r="U131" i="24" s="1"/>
  <c r="S131" i="26"/>
  <c r="U131" i="26" s="1"/>
  <c r="S131" i="28"/>
  <c r="U131" i="28" s="1"/>
  <c r="S129" i="23"/>
  <c r="U129" i="23" s="1"/>
  <c r="S129" i="22"/>
  <c r="U129" i="22" s="1"/>
  <c r="S129" i="21"/>
  <c r="U129" i="21" s="1"/>
  <c r="P132" i="28"/>
  <c r="N132" i="28"/>
  <c r="T132" i="28"/>
  <c r="L133" i="28"/>
  <c r="M132" i="28"/>
  <c r="O132" i="28"/>
  <c r="L133" i="26"/>
  <c r="P132" i="26"/>
  <c r="T132" i="26"/>
  <c r="M132" i="26"/>
  <c r="S132" i="26" s="1"/>
  <c r="N132" i="26"/>
  <c r="O132" i="26"/>
  <c r="K135" i="26"/>
  <c r="S131" i="25"/>
  <c r="U131" i="25" s="1"/>
  <c r="L133" i="25"/>
  <c r="P132" i="25"/>
  <c r="T132" i="25"/>
  <c r="M132" i="25"/>
  <c r="N132" i="25"/>
  <c r="O132" i="25"/>
  <c r="K135" i="25"/>
  <c r="P132" i="24"/>
  <c r="T132" i="24"/>
  <c r="N132" i="24"/>
  <c r="L133" i="24"/>
  <c r="M132" i="24"/>
  <c r="O132" i="24"/>
  <c r="K132" i="23"/>
  <c r="P130" i="23"/>
  <c r="L131" i="23"/>
  <c r="M130" i="23"/>
  <c r="T130" i="23"/>
  <c r="N130" i="23"/>
  <c r="P130" i="22"/>
  <c r="T130" i="22"/>
  <c r="N130" i="22"/>
  <c r="M130" i="22"/>
  <c r="L131" i="22"/>
  <c r="O131" i="22" s="1"/>
  <c r="O130" i="22"/>
  <c r="K132" i="22"/>
  <c r="K134" i="21"/>
  <c r="P130" i="21"/>
  <c r="T130" i="21"/>
  <c r="N130" i="21"/>
  <c r="M130" i="21"/>
  <c r="S130" i="21" s="1"/>
  <c r="L131" i="21"/>
  <c r="O130" i="21"/>
  <c r="S132" i="24" l="1"/>
  <c r="U132" i="24" s="1"/>
  <c r="S132" i="28"/>
  <c r="U132" i="28" s="1"/>
  <c r="S130" i="23"/>
  <c r="U130" i="23" s="1"/>
  <c r="S130" i="22"/>
  <c r="U130" i="22" s="1"/>
  <c r="T133" i="28"/>
  <c r="N133" i="28"/>
  <c r="P133" i="28"/>
  <c r="L134" i="28"/>
  <c r="M133" i="28"/>
  <c r="S133" i="28" s="1"/>
  <c r="O133" i="28"/>
  <c r="T133" i="26"/>
  <c r="N133" i="26"/>
  <c r="M133" i="26"/>
  <c r="L134" i="26"/>
  <c r="P133" i="26"/>
  <c r="O133" i="26"/>
  <c r="S132" i="25"/>
  <c r="U132" i="25" s="1"/>
  <c r="U132" i="26"/>
  <c r="T133" i="25"/>
  <c r="N133" i="25"/>
  <c r="M133" i="25"/>
  <c r="L134" i="25"/>
  <c r="P133" i="25"/>
  <c r="O133" i="25"/>
  <c r="T133" i="24"/>
  <c r="N133" i="24"/>
  <c r="L134" i="24"/>
  <c r="M133" i="24"/>
  <c r="P133" i="24"/>
  <c r="O133" i="24"/>
  <c r="T131" i="23"/>
  <c r="P131" i="23"/>
  <c r="L132" i="23"/>
  <c r="O132" i="23" s="1"/>
  <c r="N131" i="23"/>
  <c r="M131" i="23"/>
  <c r="S131" i="23" s="1"/>
  <c r="K133" i="23"/>
  <c r="O131" i="23"/>
  <c r="K133" i="22"/>
  <c r="T131" i="22"/>
  <c r="N131" i="22"/>
  <c r="L132" i="22"/>
  <c r="O132" i="22" s="1"/>
  <c r="M131" i="22"/>
  <c r="P131" i="22"/>
  <c r="T131" i="21"/>
  <c r="N131" i="21"/>
  <c r="L132" i="21"/>
  <c r="M131" i="21"/>
  <c r="P131" i="21"/>
  <c r="O131" i="21"/>
  <c r="U130" i="21"/>
  <c r="K135" i="21"/>
  <c r="S131" i="21" l="1"/>
  <c r="U131" i="21" s="1"/>
  <c r="S131" i="22"/>
  <c r="U131" i="22" s="1"/>
  <c r="S133" i="26"/>
  <c r="U133" i="26" s="1"/>
  <c r="S133" i="24"/>
  <c r="U133" i="24" s="1"/>
  <c r="U133" i="28"/>
  <c r="L135" i="28"/>
  <c r="M134" i="28"/>
  <c r="T134" i="28"/>
  <c r="N134" i="28"/>
  <c r="P134" i="28"/>
  <c r="O134" i="28"/>
  <c r="S133" i="25"/>
  <c r="U133" i="25" s="1"/>
  <c r="L135" i="26"/>
  <c r="M134" i="26"/>
  <c r="N134" i="26"/>
  <c r="P134" i="26"/>
  <c r="T134" i="26"/>
  <c r="O134" i="26"/>
  <c r="L135" i="25"/>
  <c r="M134" i="25"/>
  <c r="N134" i="25"/>
  <c r="P134" i="25"/>
  <c r="T134" i="25"/>
  <c r="O134" i="25"/>
  <c r="L135" i="24"/>
  <c r="M134" i="24"/>
  <c r="T134" i="24"/>
  <c r="N134" i="24"/>
  <c r="P134" i="24"/>
  <c r="O134" i="24"/>
  <c r="T132" i="23"/>
  <c r="N132" i="23"/>
  <c r="M132" i="23"/>
  <c r="P132" i="23"/>
  <c r="L133" i="23"/>
  <c r="O133" i="23" s="1"/>
  <c r="U131" i="23"/>
  <c r="K134" i="23"/>
  <c r="T132" i="22"/>
  <c r="N132" i="22"/>
  <c r="L133" i="22"/>
  <c r="O133" i="22" s="1"/>
  <c r="M132" i="22"/>
  <c r="P132" i="22"/>
  <c r="K134" i="22"/>
  <c r="T132" i="21"/>
  <c r="N132" i="21"/>
  <c r="L133" i="21"/>
  <c r="M132" i="21"/>
  <c r="P132" i="21"/>
  <c r="O132" i="21"/>
  <c r="S132" i="21" l="1"/>
  <c r="U132" i="21" s="1"/>
  <c r="S132" i="23"/>
  <c r="U132" i="23" s="1"/>
  <c r="S134" i="28"/>
  <c r="U134" i="28" s="1"/>
  <c r="S132" i="22"/>
  <c r="U132" i="22" s="1"/>
  <c r="S134" i="26"/>
  <c r="U134" i="26" s="1"/>
  <c r="S134" i="24"/>
  <c r="U134" i="24" s="1"/>
  <c r="P135" i="28"/>
  <c r="M135" i="28"/>
  <c r="N135" i="28"/>
  <c r="T135" i="28"/>
  <c r="O135" i="28"/>
  <c r="S134" i="25"/>
  <c r="U134" i="25" s="1"/>
  <c r="P135" i="26"/>
  <c r="T135" i="26"/>
  <c r="M135" i="26"/>
  <c r="N135" i="26"/>
  <c r="O135" i="26"/>
  <c r="P135" i="25"/>
  <c r="T135" i="25"/>
  <c r="M135" i="25"/>
  <c r="N135" i="25"/>
  <c r="O135" i="25"/>
  <c r="P135" i="24"/>
  <c r="M135" i="24"/>
  <c r="N135" i="24"/>
  <c r="T135" i="24"/>
  <c r="O135" i="24"/>
  <c r="K135" i="23"/>
  <c r="L134" i="23"/>
  <c r="M133" i="23"/>
  <c r="N133" i="23"/>
  <c r="T133" i="23"/>
  <c r="P133" i="23"/>
  <c r="K135" i="22"/>
  <c r="L134" i="22"/>
  <c r="M133" i="22"/>
  <c r="P133" i="22"/>
  <c r="T133" i="22"/>
  <c r="N133" i="22"/>
  <c r="L134" i="21"/>
  <c r="M133" i="21"/>
  <c r="P133" i="21"/>
  <c r="T133" i="21"/>
  <c r="N133" i="21"/>
  <c r="O133" i="21"/>
  <c r="S133" i="23" l="1"/>
  <c r="U133" i="23" s="1"/>
  <c r="S135" i="26"/>
  <c r="U135" i="26" s="1"/>
  <c r="U20" i="26" s="1"/>
  <c r="C33" i="26" s="1"/>
  <c r="S135" i="28"/>
  <c r="U135" i="28" s="1"/>
  <c r="U20" i="28" s="1"/>
  <c r="C33" i="28" s="1"/>
  <c r="S135" i="24"/>
  <c r="U135" i="24" s="1"/>
  <c r="U20" i="24" s="1"/>
  <c r="C33" i="24" s="1"/>
  <c r="C34" i="24" s="1"/>
  <c r="S133" i="22"/>
  <c r="U133" i="22" s="1"/>
  <c r="S133" i="21"/>
  <c r="U133" i="21" s="1"/>
  <c r="S135" i="25"/>
  <c r="U135" i="25" s="1"/>
  <c r="U20" i="25" s="1"/>
  <c r="C33" i="25" s="1"/>
  <c r="P134" i="23"/>
  <c r="M134" i="23"/>
  <c r="T134" i="23"/>
  <c r="L135" i="23"/>
  <c r="O135" i="23" s="1"/>
  <c r="N134" i="23"/>
  <c r="O134" i="23"/>
  <c r="P134" i="22"/>
  <c r="T134" i="22"/>
  <c r="N134" i="22"/>
  <c r="L135" i="22"/>
  <c r="O135" i="22" s="1"/>
  <c r="M134" i="22"/>
  <c r="O134" i="22"/>
  <c r="P134" i="21"/>
  <c r="T134" i="21"/>
  <c r="N134" i="21"/>
  <c r="L135" i="21"/>
  <c r="M134" i="21"/>
  <c r="O134" i="21"/>
  <c r="D24" i="1"/>
  <c r="S134" i="22" l="1"/>
  <c r="U134" i="22" s="1"/>
  <c r="S134" i="21"/>
  <c r="U134" i="21" s="1"/>
  <c r="S134" i="23"/>
  <c r="U134" i="23" s="1"/>
  <c r="C34" i="28"/>
  <c r="C34" i="25"/>
  <c r="C34" i="26"/>
  <c r="T135" i="23"/>
  <c r="M135" i="23"/>
  <c r="S135" i="23" s="1"/>
  <c r="P135" i="23"/>
  <c r="N135" i="23"/>
  <c r="T135" i="22"/>
  <c r="N135" i="22"/>
  <c r="M135" i="22"/>
  <c r="P135" i="22"/>
  <c r="T135" i="21"/>
  <c r="N135" i="21"/>
  <c r="M135" i="21"/>
  <c r="P135" i="21"/>
  <c r="O135" i="21"/>
  <c r="D26" i="1"/>
  <c r="S135" i="22" l="1"/>
  <c r="U135" i="22" s="1"/>
  <c r="U20" i="22" s="1"/>
  <c r="C33" i="22" s="1"/>
  <c r="S135" i="21"/>
  <c r="U135" i="21" s="1"/>
  <c r="U20" i="21" s="1"/>
  <c r="C33" i="21" s="1"/>
  <c r="C34" i="21" s="1"/>
  <c r="U135" i="23"/>
  <c r="U20" i="23" s="1"/>
  <c r="C33" i="23" s="1"/>
  <c r="F24" i="1"/>
  <c r="F53" i="39"/>
  <c r="C34" i="23" l="1"/>
  <c r="C34" i="22"/>
  <c r="F26" i="1"/>
  <c r="F55" i="39"/>
  <c r="K24" i="20" l="1"/>
  <c r="K25" i="20" s="1"/>
  <c r="C17" i="20"/>
  <c r="C27" i="20" s="1"/>
  <c r="K24" i="19"/>
  <c r="K25" i="19" s="1"/>
  <c r="C17" i="19"/>
  <c r="C27" i="19" s="1"/>
  <c r="I48" i="1"/>
  <c r="L23" i="20" l="1"/>
  <c r="C29" i="20" s="1"/>
  <c r="C30" i="20" s="1"/>
  <c r="L24" i="20"/>
  <c r="K26" i="20"/>
  <c r="K26" i="19"/>
  <c r="L23" i="19"/>
  <c r="C29" i="19" s="1"/>
  <c r="K24" i="16"/>
  <c r="K25" i="16" s="1"/>
  <c r="K26" i="16" s="1"/>
  <c r="C17" i="16"/>
  <c r="C27" i="16" s="1"/>
  <c r="F50" i="39"/>
  <c r="I50" i="1"/>
  <c r="G48" i="1"/>
  <c r="C30" i="19" l="1"/>
  <c r="C28" i="20"/>
  <c r="T24" i="20" s="1"/>
  <c r="L23" i="16"/>
  <c r="C29" i="16" s="1"/>
  <c r="L24" i="19"/>
  <c r="C28" i="19" s="1"/>
  <c r="K27" i="20"/>
  <c r="N24" i="20"/>
  <c r="P24" i="20"/>
  <c r="R24" i="20" s="1"/>
  <c r="Q24" i="20" s="1"/>
  <c r="L25" i="20"/>
  <c r="K27" i="19"/>
  <c r="L24" i="16"/>
  <c r="K27" i="16"/>
  <c r="I49" i="1"/>
  <c r="G50" i="1"/>
  <c r="I52" i="1"/>
  <c r="F52" i="39"/>
  <c r="C30" i="16" l="1"/>
  <c r="C28" i="16"/>
  <c r="N24" i="16"/>
  <c r="P24" i="19"/>
  <c r="R24" i="19" s="1"/>
  <c r="Q24" i="19" s="1"/>
  <c r="O24" i="19" s="1"/>
  <c r="T24" i="19"/>
  <c r="L25" i="19"/>
  <c r="N25" i="19" s="1"/>
  <c r="M24" i="19"/>
  <c r="N24" i="19"/>
  <c r="O24" i="20"/>
  <c r="M24" i="20"/>
  <c r="S24" i="20" s="1"/>
  <c r="U24" i="20" s="1"/>
  <c r="K28" i="20"/>
  <c r="L26" i="20"/>
  <c r="M25" i="20"/>
  <c r="N25" i="20"/>
  <c r="T25" i="20"/>
  <c r="P25" i="20"/>
  <c r="R25" i="20" s="1"/>
  <c r="Q25" i="20" s="1"/>
  <c r="O25" i="20" s="1"/>
  <c r="K28" i="19"/>
  <c r="L25" i="16"/>
  <c r="P25" i="16" s="1"/>
  <c r="M24" i="16"/>
  <c r="P24" i="16"/>
  <c r="R24" i="16" s="1"/>
  <c r="Q24" i="16" s="1"/>
  <c r="O24" i="16" s="1"/>
  <c r="K28" i="16"/>
  <c r="F52" i="1"/>
  <c r="F51" i="39"/>
  <c r="G49" i="1"/>
  <c r="T24" i="16" l="1"/>
  <c r="S24" i="16"/>
  <c r="S24" i="19"/>
  <c r="U24" i="19" s="1"/>
  <c r="L26" i="19"/>
  <c r="N26" i="19" s="1"/>
  <c r="M25" i="19"/>
  <c r="S25" i="19" s="1"/>
  <c r="T25" i="19"/>
  <c r="P25" i="19"/>
  <c r="R25" i="19" s="1"/>
  <c r="Q25" i="19" s="1"/>
  <c r="O25" i="19" s="1"/>
  <c r="S25" i="20"/>
  <c r="U25" i="20" s="1"/>
  <c r="M26" i="20"/>
  <c r="L27" i="20"/>
  <c r="P26" i="20"/>
  <c r="R26" i="20" s="1"/>
  <c r="Q26" i="20" s="1"/>
  <c r="O26" i="20" s="1"/>
  <c r="T26" i="20"/>
  <c r="N26" i="20"/>
  <c r="K29" i="20"/>
  <c r="K29" i="19"/>
  <c r="R25" i="16"/>
  <c r="Q25" i="16" s="1"/>
  <c r="O25" i="16" s="1"/>
  <c r="L26" i="16"/>
  <c r="L27" i="16" s="1"/>
  <c r="N25" i="16"/>
  <c r="T25" i="16"/>
  <c r="M25" i="16"/>
  <c r="K29" i="16"/>
  <c r="U24" i="16" l="1"/>
  <c r="S26" i="20"/>
  <c r="U26" i="20" s="1"/>
  <c r="L27" i="19"/>
  <c r="L28" i="19" s="1"/>
  <c r="T26" i="19"/>
  <c r="M26" i="19"/>
  <c r="S26" i="19" s="1"/>
  <c r="P26" i="19"/>
  <c r="R26" i="19" s="1"/>
  <c r="Q26" i="19" s="1"/>
  <c r="O26" i="19" s="1"/>
  <c r="U25" i="19"/>
  <c r="N27" i="20"/>
  <c r="M27" i="20"/>
  <c r="T27" i="20"/>
  <c r="L28" i="20"/>
  <c r="P27" i="20"/>
  <c r="R27" i="20" s="1"/>
  <c r="Q27" i="20" s="1"/>
  <c r="O27" i="20" s="1"/>
  <c r="K30" i="20"/>
  <c r="K30" i="19"/>
  <c r="S25" i="16"/>
  <c r="U25" i="16" s="1"/>
  <c r="P26" i="16"/>
  <c r="R26" i="16" s="1"/>
  <c r="Q26" i="16" s="1"/>
  <c r="O26" i="16" s="1"/>
  <c r="T26" i="16"/>
  <c r="N26" i="16"/>
  <c r="M26" i="16"/>
  <c r="M27" i="16"/>
  <c r="L28" i="16"/>
  <c r="P27" i="16"/>
  <c r="T27" i="16"/>
  <c r="N27" i="16"/>
  <c r="K30" i="16"/>
  <c r="S27" i="20" l="1"/>
  <c r="U27" i="20" s="1"/>
  <c r="N27" i="19"/>
  <c r="T27" i="19"/>
  <c r="M27" i="19"/>
  <c r="P27" i="19"/>
  <c r="R27" i="19" s="1"/>
  <c r="Q27" i="19" s="1"/>
  <c r="O27" i="19" s="1"/>
  <c r="U26" i="19"/>
  <c r="K31" i="20"/>
  <c r="N28" i="20"/>
  <c r="M28" i="20"/>
  <c r="L29" i="20"/>
  <c r="P28" i="20"/>
  <c r="R28" i="20" s="1"/>
  <c r="Q28" i="20" s="1"/>
  <c r="O28" i="20" s="1"/>
  <c r="T28" i="20"/>
  <c r="S27" i="16"/>
  <c r="U27" i="16" s="1"/>
  <c r="K31" i="19"/>
  <c r="N28" i="19"/>
  <c r="M28" i="19"/>
  <c r="T28" i="19"/>
  <c r="P28" i="19"/>
  <c r="L29" i="19"/>
  <c r="R27" i="16"/>
  <c r="Q27" i="16" s="1"/>
  <c r="O27" i="16" s="1"/>
  <c r="S26" i="16"/>
  <c r="U26" i="16" s="1"/>
  <c r="K31" i="16"/>
  <c r="M28" i="16"/>
  <c r="L29" i="16"/>
  <c r="P28" i="16"/>
  <c r="T28" i="16"/>
  <c r="N28" i="16"/>
  <c r="C8" i="1"/>
  <c r="C7" i="1"/>
  <c r="C6" i="1"/>
  <c r="D56" i="1" l="1"/>
  <c r="D57" i="1" s="1"/>
  <c r="S28" i="20"/>
  <c r="U28" i="20" s="1"/>
  <c r="S27" i="19"/>
  <c r="U27" i="19" s="1"/>
  <c r="S28" i="19"/>
  <c r="U28" i="19" s="1"/>
  <c r="R28" i="19"/>
  <c r="Q28" i="19" s="1"/>
  <c r="O28" i="19" s="1"/>
  <c r="N29" i="20"/>
  <c r="M29" i="20"/>
  <c r="S29" i="20" s="1"/>
  <c r="T29" i="20"/>
  <c r="L30" i="20"/>
  <c r="P29" i="20"/>
  <c r="R29" i="20" s="1"/>
  <c r="Q29" i="20" s="1"/>
  <c r="O29" i="20" s="1"/>
  <c r="K32" i="20"/>
  <c r="K32" i="19"/>
  <c r="N29" i="19"/>
  <c r="M29" i="19"/>
  <c r="L30" i="19"/>
  <c r="P29" i="19"/>
  <c r="T29" i="19"/>
  <c r="R28" i="16"/>
  <c r="Q28" i="16" s="1"/>
  <c r="O28" i="16" s="1"/>
  <c r="S28" i="16"/>
  <c r="U28" i="16" s="1"/>
  <c r="M29" i="16"/>
  <c r="T29" i="16"/>
  <c r="P29" i="16"/>
  <c r="L30" i="16"/>
  <c r="N29" i="16"/>
  <c r="K32" i="16"/>
  <c r="K24" i="10"/>
  <c r="K25" i="10" s="1"/>
  <c r="C17" i="10"/>
  <c r="C27" i="10" s="1"/>
  <c r="K24" i="7"/>
  <c r="K25" i="7" s="1"/>
  <c r="K26" i="7" s="1"/>
  <c r="C17" i="7"/>
  <c r="C27" i="7" s="1"/>
  <c r="K24" i="5"/>
  <c r="C17" i="5"/>
  <c r="C27" i="5" s="1"/>
  <c r="D21" i="39"/>
  <c r="E50" i="39"/>
  <c r="F45" i="1"/>
  <c r="D21" i="1"/>
  <c r="H48" i="1"/>
  <c r="E45" i="1"/>
  <c r="E21" i="1"/>
  <c r="R29" i="16" l="1"/>
  <c r="Q29" i="16" s="1"/>
  <c r="O29" i="16" s="1"/>
  <c r="S29" i="16"/>
  <c r="U29" i="16" s="1"/>
  <c r="L23" i="5"/>
  <c r="C29" i="5" s="1"/>
  <c r="L23" i="7"/>
  <c r="C29" i="7" s="1"/>
  <c r="L23" i="10"/>
  <c r="C29" i="10" s="1"/>
  <c r="R29" i="19"/>
  <c r="Q29" i="19" s="1"/>
  <c r="O29" i="19" s="1"/>
  <c r="S29" i="19"/>
  <c r="U29" i="19" s="1"/>
  <c r="U29" i="20"/>
  <c r="K33" i="20"/>
  <c r="N30" i="20"/>
  <c r="M30" i="20"/>
  <c r="L31" i="20"/>
  <c r="P30" i="20"/>
  <c r="R30" i="20" s="1"/>
  <c r="Q30" i="20" s="1"/>
  <c r="O30" i="20" s="1"/>
  <c r="T30" i="20"/>
  <c r="N30" i="19"/>
  <c r="M30" i="19"/>
  <c r="T30" i="19"/>
  <c r="L31" i="19"/>
  <c r="P30" i="19"/>
  <c r="K33" i="19"/>
  <c r="K33" i="16"/>
  <c r="M30" i="16"/>
  <c r="L31" i="16"/>
  <c r="P30" i="16"/>
  <c r="T30" i="16"/>
  <c r="N30" i="16"/>
  <c r="L24" i="10"/>
  <c r="K26" i="10"/>
  <c r="K27" i="7"/>
  <c r="K25" i="5"/>
  <c r="E52" i="39"/>
  <c r="F23" i="1"/>
  <c r="D23" i="1"/>
  <c r="F43" i="1"/>
  <c r="F44" i="1"/>
  <c r="E44" i="1"/>
  <c r="E23" i="1"/>
  <c r="F21" i="1"/>
  <c r="D23" i="39"/>
  <c r="H50" i="1"/>
  <c r="E43" i="1"/>
  <c r="S30" i="20" l="1"/>
  <c r="U30" i="20" s="1"/>
  <c r="C30" i="10"/>
  <c r="C30" i="7"/>
  <c r="C30" i="5"/>
  <c r="C28" i="10"/>
  <c r="R30" i="16"/>
  <c r="Q30" i="16" s="1"/>
  <c r="O30" i="16" s="1"/>
  <c r="R30" i="19"/>
  <c r="Q30" i="19" s="1"/>
  <c r="O30" i="19" s="1"/>
  <c r="S30" i="19"/>
  <c r="U30" i="19" s="1"/>
  <c r="N31" i="20"/>
  <c r="S31" i="20" s="1"/>
  <c r="M31" i="20"/>
  <c r="L32" i="20"/>
  <c r="T31" i="20"/>
  <c r="P31" i="20"/>
  <c r="R31" i="20" s="1"/>
  <c r="Q31" i="20" s="1"/>
  <c r="O31" i="20" s="1"/>
  <c r="K34" i="20"/>
  <c r="K34" i="19"/>
  <c r="N31" i="19"/>
  <c r="M31" i="19"/>
  <c r="P31" i="19"/>
  <c r="L32" i="19"/>
  <c r="T31" i="19"/>
  <c r="S30" i="16"/>
  <c r="U30" i="16" s="1"/>
  <c r="M31" i="16"/>
  <c r="P31" i="16"/>
  <c r="T31" i="16"/>
  <c r="L32" i="16"/>
  <c r="N31" i="16"/>
  <c r="K34" i="16"/>
  <c r="L24" i="7"/>
  <c r="C28" i="7" s="1"/>
  <c r="N24" i="10"/>
  <c r="P24" i="10"/>
  <c r="R24" i="10" s="1"/>
  <c r="Q24" i="10" s="1"/>
  <c r="L25" i="10"/>
  <c r="K27" i="10"/>
  <c r="L24" i="5"/>
  <c r="C28" i="5" s="1"/>
  <c r="K28" i="7"/>
  <c r="K26" i="5"/>
  <c r="E54" i="39"/>
  <c r="D22" i="39"/>
  <c r="F48" i="1"/>
  <c r="E22" i="1"/>
  <c r="D25" i="39"/>
  <c r="E48" i="1"/>
  <c r="H49" i="1"/>
  <c r="D22" i="1"/>
  <c r="E51" i="39"/>
  <c r="D29" i="39" l="1"/>
  <c r="D35" i="39" s="1"/>
  <c r="D37" i="39" s="1"/>
  <c r="F29" i="1"/>
  <c r="F34" i="1" s="1"/>
  <c r="F36" i="1" s="1"/>
  <c r="E29" i="1"/>
  <c r="E34" i="1" s="1"/>
  <c r="E36" i="1" s="1"/>
  <c r="R31" i="16"/>
  <c r="Q31" i="16" s="1"/>
  <c r="O31" i="16" s="1"/>
  <c r="R31" i="19"/>
  <c r="Q31" i="19" s="1"/>
  <c r="O31" i="19" s="1"/>
  <c r="L25" i="7"/>
  <c r="L26" i="7" s="1"/>
  <c r="N26" i="7" s="1"/>
  <c r="M24" i="10"/>
  <c r="S24" i="10" s="1"/>
  <c r="S31" i="19"/>
  <c r="U31" i="19" s="1"/>
  <c r="K35" i="20"/>
  <c r="U31" i="20"/>
  <c r="N32" i="20"/>
  <c r="T32" i="20"/>
  <c r="L33" i="20"/>
  <c r="P32" i="20"/>
  <c r="R32" i="20" s="1"/>
  <c r="Q32" i="20" s="1"/>
  <c r="O32" i="20" s="1"/>
  <c r="M32" i="20"/>
  <c r="S32" i="20" s="1"/>
  <c r="N32" i="19"/>
  <c r="L33" i="19"/>
  <c r="P32" i="19"/>
  <c r="M32" i="19"/>
  <c r="T32" i="19"/>
  <c r="K35" i="19"/>
  <c r="S31" i="16"/>
  <c r="U31" i="16" s="1"/>
  <c r="N32" i="16"/>
  <c r="M32" i="16"/>
  <c r="P32" i="16"/>
  <c r="T32" i="16"/>
  <c r="L33" i="16"/>
  <c r="K35" i="16"/>
  <c r="O24" i="10"/>
  <c r="T24" i="10"/>
  <c r="P24" i="7"/>
  <c r="R24" i="7" s="1"/>
  <c r="Q24" i="7" s="1"/>
  <c r="O24" i="7" s="1"/>
  <c r="N24" i="7"/>
  <c r="N25" i="10"/>
  <c r="L26" i="10"/>
  <c r="P25" i="10"/>
  <c r="R25" i="10" s="1"/>
  <c r="Q25" i="10" s="1"/>
  <c r="O25" i="10" s="1"/>
  <c r="M25" i="10"/>
  <c r="T25" i="10"/>
  <c r="K28" i="10"/>
  <c r="N24" i="5"/>
  <c r="L25" i="5"/>
  <c r="P24" i="5"/>
  <c r="R24" i="5" s="1"/>
  <c r="Q24" i="5" s="1"/>
  <c r="O24" i="5" s="1"/>
  <c r="M24" i="5"/>
  <c r="M24" i="7"/>
  <c r="K29" i="7"/>
  <c r="K27" i="5"/>
  <c r="E49" i="1"/>
  <c r="F22" i="1"/>
  <c r="E50" i="1"/>
  <c r="F49" i="1"/>
  <c r="F50" i="1"/>
  <c r="C37" i="39" l="1"/>
  <c r="C35" i="39"/>
  <c r="D29" i="1"/>
  <c r="D34" i="1" s="1"/>
  <c r="D36" i="1" s="1"/>
  <c r="R32" i="16"/>
  <c r="Q32" i="16" s="1"/>
  <c r="O32" i="16" s="1"/>
  <c r="M26" i="7"/>
  <c r="S26" i="7" s="1"/>
  <c r="P26" i="7"/>
  <c r="P25" i="7"/>
  <c r="R25" i="7" s="1"/>
  <c r="Q25" i="7" s="1"/>
  <c r="O25" i="7" s="1"/>
  <c r="L27" i="7"/>
  <c r="M27" i="7" s="1"/>
  <c r="M25" i="7"/>
  <c r="N25" i="7"/>
  <c r="R32" i="19"/>
  <c r="Q32" i="19" s="1"/>
  <c r="O32" i="19" s="1"/>
  <c r="S32" i="19"/>
  <c r="U32" i="19" s="1"/>
  <c r="U32" i="20"/>
  <c r="K36" i="20"/>
  <c r="N33" i="20"/>
  <c r="L34" i="20"/>
  <c r="P33" i="20"/>
  <c r="R33" i="20" s="1"/>
  <c r="Q33" i="20" s="1"/>
  <c r="O33" i="20" s="1"/>
  <c r="M33" i="20"/>
  <c r="T33" i="20"/>
  <c r="N33" i="19"/>
  <c r="T33" i="19"/>
  <c r="L34" i="19"/>
  <c r="P33" i="19"/>
  <c r="M33" i="19"/>
  <c r="K36" i="19"/>
  <c r="S32" i="16"/>
  <c r="U32" i="16" s="1"/>
  <c r="N33" i="16"/>
  <c r="M33" i="16"/>
  <c r="T33" i="16"/>
  <c r="L34" i="16"/>
  <c r="P33" i="16"/>
  <c r="K36" i="16"/>
  <c r="T24" i="5"/>
  <c r="U24" i="10"/>
  <c r="T24" i="7"/>
  <c r="T25" i="7"/>
  <c r="S24" i="7"/>
  <c r="T26" i="7"/>
  <c r="S25" i="10"/>
  <c r="U25" i="10" s="1"/>
  <c r="T26" i="10"/>
  <c r="L27" i="10"/>
  <c r="M26" i="10"/>
  <c r="N26" i="10"/>
  <c r="P26" i="10"/>
  <c r="R26" i="10" s="1"/>
  <c r="Q26" i="10" s="1"/>
  <c r="O26" i="10" s="1"/>
  <c r="K29" i="10"/>
  <c r="N25" i="5"/>
  <c r="P25" i="5"/>
  <c r="R25" i="5" s="1"/>
  <c r="Q25" i="5" s="1"/>
  <c r="O25" i="5" s="1"/>
  <c r="T25" i="5"/>
  <c r="L26" i="5"/>
  <c r="M25" i="5"/>
  <c r="S24" i="5"/>
  <c r="K30" i="7"/>
  <c r="K28" i="5"/>
  <c r="S33" i="20" l="1"/>
  <c r="U33" i="20" s="1"/>
  <c r="R33" i="16"/>
  <c r="Q33" i="16" s="1"/>
  <c r="O33" i="16" s="1"/>
  <c r="S33" i="19"/>
  <c r="U33" i="19" s="1"/>
  <c r="P27" i="7"/>
  <c r="T27" i="7"/>
  <c r="L28" i="7"/>
  <c r="P28" i="7" s="1"/>
  <c r="N27" i="7"/>
  <c r="S27" i="7" s="1"/>
  <c r="S25" i="7"/>
  <c r="U25" i="7" s="1"/>
  <c r="R33" i="19"/>
  <c r="Q33" i="19" s="1"/>
  <c r="O33" i="19" s="1"/>
  <c r="K37" i="20"/>
  <c r="L35" i="20"/>
  <c r="N34" i="20"/>
  <c r="T34" i="20"/>
  <c r="P34" i="20"/>
  <c r="R34" i="20" s="1"/>
  <c r="Q34" i="20" s="1"/>
  <c r="O34" i="20" s="1"/>
  <c r="M34" i="20"/>
  <c r="L35" i="19"/>
  <c r="N34" i="19"/>
  <c r="P34" i="19"/>
  <c r="M34" i="19"/>
  <c r="T34" i="19"/>
  <c r="K37" i="19"/>
  <c r="S33" i="16"/>
  <c r="U33" i="16" s="1"/>
  <c r="K37" i="16"/>
  <c r="N34" i="16"/>
  <c r="M34" i="16"/>
  <c r="L35" i="16"/>
  <c r="P34" i="16"/>
  <c r="T34" i="16"/>
  <c r="R26" i="7"/>
  <c r="Q26" i="7" s="1"/>
  <c r="O26" i="7" s="1"/>
  <c r="U24" i="7"/>
  <c r="U24" i="5"/>
  <c r="S26" i="10"/>
  <c r="U26" i="10" s="1"/>
  <c r="U26" i="7"/>
  <c r="K30" i="10"/>
  <c r="N27" i="10"/>
  <c r="L28" i="10"/>
  <c r="P27" i="10"/>
  <c r="R27" i="10" s="1"/>
  <c r="Q27" i="10" s="1"/>
  <c r="O27" i="10" s="1"/>
  <c r="M27" i="10"/>
  <c r="T27" i="10"/>
  <c r="N26" i="5"/>
  <c r="M26" i="5"/>
  <c r="T26" i="5"/>
  <c r="P26" i="5"/>
  <c r="R26" i="5" s="1"/>
  <c r="Q26" i="5" s="1"/>
  <c r="O26" i="5" s="1"/>
  <c r="L27" i="5"/>
  <c r="S25" i="5"/>
  <c r="U25" i="5" s="1"/>
  <c r="K31" i="7"/>
  <c r="K29" i="5"/>
  <c r="S34" i="20" l="1"/>
  <c r="U34" i="20" s="1"/>
  <c r="R34" i="16"/>
  <c r="Q34" i="16" s="1"/>
  <c r="O34" i="16" s="1"/>
  <c r="U27" i="7"/>
  <c r="M28" i="7"/>
  <c r="T28" i="7"/>
  <c r="N28" i="7"/>
  <c r="L29" i="7"/>
  <c r="T29" i="7" s="1"/>
  <c r="R34" i="19"/>
  <c r="Q34" i="19" s="1"/>
  <c r="O34" i="19" s="1"/>
  <c r="S34" i="19"/>
  <c r="U34" i="19" s="1"/>
  <c r="T35" i="20"/>
  <c r="P35" i="20"/>
  <c r="R35" i="20" s="1"/>
  <c r="Q35" i="20" s="1"/>
  <c r="O35" i="20" s="1"/>
  <c r="L36" i="20"/>
  <c r="N35" i="20"/>
  <c r="M35" i="20"/>
  <c r="K38" i="20"/>
  <c r="K38" i="19"/>
  <c r="T35" i="19"/>
  <c r="P35" i="19"/>
  <c r="L36" i="19"/>
  <c r="M35" i="19"/>
  <c r="N35" i="19"/>
  <c r="S34" i="16"/>
  <c r="U34" i="16" s="1"/>
  <c r="K38" i="16"/>
  <c r="L36" i="16"/>
  <c r="N35" i="16"/>
  <c r="T35" i="16"/>
  <c r="P35" i="16"/>
  <c r="M35" i="16"/>
  <c r="R27" i="7"/>
  <c r="Q27" i="7" s="1"/>
  <c r="O27" i="7" s="1"/>
  <c r="S27" i="10"/>
  <c r="U27" i="10" s="1"/>
  <c r="T28" i="10"/>
  <c r="L29" i="10"/>
  <c r="P28" i="10"/>
  <c r="R28" i="10" s="1"/>
  <c r="Q28" i="10" s="1"/>
  <c r="O28" i="10" s="1"/>
  <c r="M28" i="10"/>
  <c r="N28" i="10"/>
  <c r="K31" i="10"/>
  <c r="S26" i="5"/>
  <c r="U26" i="5" s="1"/>
  <c r="N27" i="5"/>
  <c r="P27" i="5"/>
  <c r="R27" i="5" s="1"/>
  <c r="Q27" i="5" s="1"/>
  <c r="O27" i="5" s="1"/>
  <c r="T27" i="5"/>
  <c r="L28" i="5"/>
  <c r="M27" i="5"/>
  <c r="K32" i="7"/>
  <c r="K30" i="5"/>
  <c r="S35" i="20" l="1"/>
  <c r="U35" i="20" s="1"/>
  <c r="S28" i="10"/>
  <c r="U28" i="10" s="1"/>
  <c r="R35" i="16"/>
  <c r="Q35" i="16" s="1"/>
  <c r="O35" i="16" s="1"/>
  <c r="L30" i="7"/>
  <c r="T30" i="7" s="1"/>
  <c r="P29" i="7"/>
  <c r="N29" i="7"/>
  <c r="M29" i="7"/>
  <c r="R35" i="19"/>
  <c r="Q35" i="19" s="1"/>
  <c r="O35" i="19" s="1"/>
  <c r="S28" i="7"/>
  <c r="U28" i="7" s="1"/>
  <c r="S35" i="19"/>
  <c r="U35" i="19" s="1"/>
  <c r="M36" i="20"/>
  <c r="T36" i="20"/>
  <c r="P36" i="20"/>
  <c r="R36" i="20" s="1"/>
  <c r="Q36" i="20" s="1"/>
  <c r="O36" i="20" s="1"/>
  <c r="N36" i="20"/>
  <c r="S36" i="20"/>
  <c r="L37" i="20"/>
  <c r="K39" i="20"/>
  <c r="M36" i="19"/>
  <c r="T36" i="19"/>
  <c r="P36" i="19"/>
  <c r="L37" i="19"/>
  <c r="N36" i="19"/>
  <c r="K39" i="19"/>
  <c r="S35" i="16"/>
  <c r="U35" i="16" s="1"/>
  <c r="T36" i="16"/>
  <c r="P36" i="16"/>
  <c r="L37" i="16"/>
  <c r="M36" i="16"/>
  <c r="N36" i="16"/>
  <c r="K39" i="16"/>
  <c r="R28" i="7"/>
  <c r="Q28" i="7" s="1"/>
  <c r="O28" i="7" s="1"/>
  <c r="K32" i="10"/>
  <c r="N29" i="10"/>
  <c r="L30" i="10"/>
  <c r="P29" i="10"/>
  <c r="R29" i="10" s="1"/>
  <c r="Q29" i="10" s="1"/>
  <c r="O29" i="10" s="1"/>
  <c r="M29" i="10"/>
  <c r="T29" i="10"/>
  <c r="S27" i="5"/>
  <c r="U27" i="5" s="1"/>
  <c r="M28" i="5"/>
  <c r="P28" i="5"/>
  <c r="R28" i="5" s="1"/>
  <c r="Q28" i="5" s="1"/>
  <c r="O28" i="5" s="1"/>
  <c r="L29" i="5"/>
  <c r="N28" i="5"/>
  <c r="T28" i="5"/>
  <c r="K33" i="7"/>
  <c r="K31" i="5"/>
  <c r="C34" i="1" l="1"/>
  <c r="C34" i="40" s="1"/>
  <c r="C36" i="1"/>
  <c r="C36" i="40" s="1"/>
  <c r="S29" i="10"/>
  <c r="U29" i="10" s="1"/>
  <c r="R36" i="19"/>
  <c r="Q36" i="19" s="1"/>
  <c r="O36" i="19" s="1"/>
  <c r="R36" i="16"/>
  <c r="Q36" i="16" s="1"/>
  <c r="O36" i="16" s="1"/>
  <c r="N30" i="7"/>
  <c r="P30" i="7"/>
  <c r="S29" i="7"/>
  <c r="U29" i="7" s="1"/>
  <c r="M30" i="7"/>
  <c r="L31" i="7"/>
  <c r="M31" i="7" s="1"/>
  <c r="S36" i="19"/>
  <c r="U36" i="19" s="1"/>
  <c r="N37" i="20"/>
  <c r="M37" i="20"/>
  <c r="S37" i="20" s="1"/>
  <c r="P37" i="20"/>
  <c r="R37" i="20" s="1"/>
  <c r="Q37" i="20" s="1"/>
  <c r="O37" i="20" s="1"/>
  <c r="L38" i="20"/>
  <c r="T37" i="20"/>
  <c r="U36" i="20"/>
  <c r="K40" i="20"/>
  <c r="N37" i="19"/>
  <c r="M37" i="19"/>
  <c r="L38" i="19"/>
  <c r="T37" i="19"/>
  <c r="P37" i="19"/>
  <c r="K40" i="19"/>
  <c r="S36" i="16"/>
  <c r="U36" i="16" s="1"/>
  <c r="K40" i="16"/>
  <c r="M37" i="16"/>
  <c r="T37" i="16"/>
  <c r="P37" i="16"/>
  <c r="N37" i="16"/>
  <c r="L38" i="16"/>
  <c r="R29" i="7"/>
  <c r="Q29" i="7" s="1"/>
  <c r="O29" i="7" s="1"/>
  <c r="T30" i="10"/>
  <c r="P30" i="10"/>
  <c r="R30" i="10" s="1"/>
  <c r="Q30" i="10" s="1"/>
  <c r="O30" i="10" s="1"/>
  <c r="M30" i="10"/>
  <c r="N30" i="10"/>
  <c r="L31" i="10"/>
  <c r="K33" i="10"/>
  <c r="S28" i="5"/>
  <c r="U28" i="5" s="1"/>
  <c r="M29" i="5"/>
  <c r="L30" i="5"/>
  <c r="T29" i="5"/>
  <c r="N29" i="5"/>
  <c r="P29" i="5"/>
  <c r="R29" i="5" s="1"/>
  <c r="Q29" i="5" s="1"/>
  <c r="O29" i="5" s="1"/>
  <c r="K34" i="7"/>
  <c r="K32" i="5"/>
  <c r="S30" i="10" l="1"/>
  <c r="U30" i="10" s="1"/>
  <c r="R37" i="19"/>
  <c r="Q37" i="19" s="1"/>
  <c r="O37" i="19" s="1"/>
  <c r="R37" i="16"/>
  <c r="Q37" i="16" s="1"/>
  <c r="O37" i="16" s="1"/>
  <c r="S30" i="7"/>
  <c r="U30" i="7" s="1"/>
  <c r="P31" i="7"/>
  <c r="N31" i="7"/>
  <c r="S31" i="7" s="1"/>
  <c r="L32" i="7"/>
  <c r="T32" i="7" s="1"/>
  <c r="T31" i="7"/>
  <c r="S37" i="19"/>
  <c r="U37" i="19" s="1"/>
  <c r="U37" i="20"/>
  <c r="K41" i="20"/>
  <c r="L39" i="20"/>
  <c r="N38" i="20"/>
  <c r="P38" i="20"/>
  <c r="R38" i="20" s="1"/>
  <c r="Q38" i="20" s="1"/>
  <c r="O38" i="20" s="1"/>
  <c r="M38" i="20"/>
  <c r="S38" i="20" s="1"/>
  <c r="T38" i="20"/>
  <c r="L39" i="19"/>
  <c r="N38" i="19"/>
  <c r="T38" i="19"/>
  <c r="P38" i="19"/>
  <c r="M38" i="19"/>
  <c r="K41" i="19"/>
  <c r="S37" i="16"/>
  <c r="U37" i="16" s="1"/>
  <c r="N38" i="16"/>
  <c r="M38" i="16"/>
  <c r="T38" i="16"/>
  <c r="P38" i="16"/>
  <c r="L39" i="16"/>
  <c r="K41" i="16"/>
  <c r="R30" i="7"/>
  <c r="Q30" i="7" s="1"/>
  <c r="O30" i="7" s="1"/>
  <c r="N31" i="10"/>
  <c r="L32" i="10"/>
  <c r="P31" i="10"/>
  <c r="R31" i="10" s="1"/>
  <c r="Q31" i="10" s="1"/>
  <c r="O31" i="10" s="1"/>
  <c r="M31" i="10"/>
  <c r="T31" i="10"/>
  <c r="K34" i="10"/>
  <c r="S29" i="5"/>
  <c r="U29" i="5" s="1"/>
  <c r="N30" i="5"/>
  <c r="T30" i="5"/>
  <c r="M30" i="5"/>
  <c r="L31" i="5"/>
  <c r="P30" i="5"/>
  <c r="R30" i="5" s="1"/>
  <c r="Q30" i="5" s="1"/>
  <c r="O30" i="5" s="1"/>
  <c r="K35" i="7"/>
  <c r="K33" i="5"/>
  <c r="S31" i="10" l="1"/>
  <c r="U31" i="10" s="1"/>
  <c r="R38" i="19"/>
  <c r="Q38" i="19" s="1"/>
  <c r="O38" i="19" s="1"/>
  <c r="R38" i="16"/>
  <c r="Q38" i="16" s="1"/>
  <c r="O38" i="16" s="1"/>
  <c r="U31" i="7"/>
  <c r="L33" i="7"/>
  <c r="N33" i="7" s="1"/>
  <c r="N32" i="7"/>
  <c r="M32" i="7"/>
  <c r="P32" i="7"/>
  <c r="S38" i="19"/>
  <c r="U38" i="19" s="1"/>
  <c r="U38" i="20"/>
  <c r="T39" i="20"/>
  <c r="P39" i="20"/>
  <c r="R39" i="20" s="1"/>
  <c r="Q39" i="20" s="1"/>
  <c r="O39" i="20" s="1"/>
  <c r="L40" i="20"/>
  <c r="M39" i="20"/>
  <c r="N39" i="20"/>
  <c r="K42" i="20"/>
  <c r="T39" i="19"/>
  <c r="P39" i="19"/>
  <c r="L40" i="19"/>
  <c r="N39" i="19"/>
  <c r="M39" i="19"/>
  <c r="K42" i="19"/>
  <c r="S38" i="16"/>
  <c r="U38" i="16" s="1"/>
  <c r="L40" i="16"/>
  <c r="N39" i="16"/>
  <c r="P39" i="16"/>
  <c r="T39" i="16"/>
  <c r="M39" i="16"/>
  <c r="K42" i="16"/>
  <c r="R31" i="7"/>
  <c r="Q31" i="7" s="1"/>
  <c r="O31" i="7" s="1"/>
  <c r="T32" i="10"/>
  <c r="M32" i="10"/>
  <c r="L33" i="10"/>
  <c r="P32" i="10"/>
  <c r="R32" i="10" s="1"/>
  <c r="Q32" i="10" s="1"/>
  <c r="O32" i="10" s="1"/>
  <c r="N32" i="10"/>
  <c r="K35" i="10"/>
  <c r="S30" i="5"/>
  <c r="U30" i="5" s="1"/>
  <c r="N31" i="5"/>
  <c r="L32" i="5"/>
  <c r="P31" i="5"/>
  <c r="R31" i="5" s="1"/>
  <c r="Q31" i="5" s="1"/>
  <c r="O31" i="5" s="1"/>
  <c r="M31" i="5"/>
  <c r="T31" i="5"/>
  <c r="K36" i="7"/>
  <c r="K34" i="5"/>
  <c r="S32" i="10" l="1"/>
  <c r="U32" i="10" s="1"/>
  <c r="S39" i="20"/>
  <c r="U39" i="20" s="1"/>
  <c r="R39" i="19"/>
  <c r="Q39" i="19" s="1"/>
  <c r="O39" i="19" s="1"/>
  <c r="R39" i="16"/>
  <c r="Q39" i="16" s="1"/>
  <c r="O39" i="16" s="1"/>
  <c r="S32" i="7"/>
  <c r="U32" i="7" s="1"/>
  <c r="L34" i="7"/>
  <c r="L35" i="7" s="1"/>
  <c r="P33" i="7"/>
  <c r="T33" i="7"/>
  <c r="M33" i="7"/>
  <c r="S33" i="7" s="1"/>
  <c r="S39" i="19"/>
  <c r="U39" i="19" s="1"/>
  <c r="M40" i="20"/>
  <c r="T40" i="20"/>
  <c r="P40" i="20"/>
  <c r="R40" i="20" s="1"/>
  <c r="Q40" i="20" s="1"/>
  <c r="O40" i="20" s="1"/>
  <c r="L41" i="20"/>
  <c r="N40" i="20"/>
  <c r="S40" i="20" s="1"/>
  <c r="K43" i="20"/>
  <c r="K43" i="19"/>
  <c r="M40" i="19"/>
  <c r="T40" i="19"/>
  <c r="P40" i="19"/>
  <c r="N40" i="19"/>
  <c r="L41" i="19"/>
  <c r="S39" i="16"/>
  <c r="U39" i="16" s="1"/>
  <c r="K43" i="16"/>
  <c r="T40" i="16"/>
  <c r="P40" i="16"/>
  <c r="L41" i="16"/>
  <c r="M40" i="16"/>
  <c r="N40" i="16"/>
  <c r="R32" i="7"/>
  <c r="Q32" i="7" s="1"/>
  <c r="O32" i="7" s="1"/>
  <c r="K36" i="10"/>
  <c r="L34" i="10"/>
  <c r="P33" i="10"/>
  <c r="R33" i="10" s="1"/>
  <c r="Q33" i="10" s="1"/>
  <c r="O33" i="10" s="1"/>
  <c r="T33" i="10"/>
  <c r="M33" i="10"/>
  <c r="N33" i="10"/>
  <c r="L33" i="5"/>
  <c r="T32" i="5"/>
  <c r="N32" i="5"/>
  <c r="P32" i="5"/>
  <c r="R32" i="5" s="1"/>
  <c r="Q32" i="5" s="1"/>
  <c r="O32" i="5" s="1"/>
  <c r="M32" i="5"/>
  <c r="S31" i="5"/>
  <c r="U31" i="5" s="1"/>
  <c r="K37" i="7"/>
  <c r="K35" i="5"/>
  <c r="S33" i="10" l="1"/>
  <c r="U33" i="10" s="1"/>
  <c r="R40" i="19"/>
  <c r="Q40" i="19" s="1"/>
  <c r="O40" i="19" s="1"/>
  <c r="R40" i="16"/>
  <c r="Q40" i="16" s="1"/>
  <c r="O40" i="16" s="1"/>
  <c r="U33" i="7"/>
  <c r="N34" i="7"/>
  <c r="M34" i="7"/>
  <c r="T34" i="7"/>
  <c r="P34" i="7"/>
  <c r="S40" i="19"/>
  <c r="U40" i="19" s="1"/>
  <c r="N41" i="20"/>
  <c r="M41" i="20"/>
  <c r="S41" i="20" s="1"/>
  <c r="L42" i="20"/>
  <c r="T41" i="20"/>
  <c r="P41" i="20"/>
  <c r="R41" i="20" s="1"/>
  <c r="Q41" i="20" s="1"/>
  <c r="O41" i="20" s="1"/>
  <c r="U40" i="20"/>
  <c r="K44" i="20"/>
  <c r="N41" i="19"/>
  <c r="M41" i="19"/>
  <c r="P41" i="19"/>
  <c r="L42" i="19"/>
  <c r="T41" i="19"/>
  <c r="K44" i="19"/>
  <c r="S40" i="16"/>
  <c r="U40" i="16" s="1"/>
  <c r="M41" i="16"/>
  <c r="T41" i="16"/>
  <c r="P41" i="16"/>
  <c r="L42" i="16"/>
  <c r="N41" i="16"/>
  <c r="K44" i="16"/>
  <c r="R33" i="7"/>
  <c r="Q33" i="7" s="1"/>
  <c r="O33" i="7" s="1"/>
  <c r="T34" i="10"/>
  <c r="M34" i="10"/>
  <c r="P34" i="10"/>
  <c r="R34" i="10" s="1"/>
  <c r="Q34" i="10" s="1"/>
  <c r="O34" i="10" s="1"/>
  <c r="N34" i="10"/>
  <c r="L35" i="10"/>
  <c r="K37" i="10"/>
  <c r="S32" i="5"/>
  <c r="U32" i="5" s="1"/>
  <c r="M33" i="5"/>
  <c r="T33" i="5"/>
  <c r="N33" i="5"/>
  <c r="L34" i="5"/>
  <c r="P33" i="5"/>
  <c r="R33" i="5" s="1"/>
  <c r="Q33" i="5" s="1"/>
  <c r="O33" i="5" s="1"/>
  <c r="K38" i="7"/>
  <c r="P35" i="7"/>
  <c r="M35" i="7"/>
  <c r="L36" i="7"/>
  <c r="N35" i="7"/>
  <c r="T35" i="7"/>
  <c r="K36" i="5"/>
  <c r="S34" i="10" l="1"/>
  <c r="U34" i="10" s="1"/>
  <c r="R41" i="19"/>
  <c r="Q41" i="19" s="1"/>
  <c r="O41" i="19" s="1"/>
  <c r="R41" i="16"/>
  <c r="Q41" i="16" s="1"/>
  <c r="O41" i="16" s="1"/>
  <c r="S34" i="7"/>
  <c r="U34" i="7" s="1"/>
  <c r="S41" i="19"/>
  <c r="U41" i="19" s="1"/>
  <c r="U41" i="20"/>
  <c r="L43" i="20"/>
  <c r="N42" i="20"/>
  <c r="T42" i="20"/>
  <c r="P42" i="20"/>
  <c r="R42" i="20" s="1"/>
  <c r="Q42" i="20" s="1"/>
  <c r="O42" i="20" s="1"/>
  <c r="M42" i="20"/>
  <c r="K45" i="20"/>
  <c r="K45" i="19"/>
  <c r="L43" i="19"/>
  <c r="N42" i="19"/>
  <c r="P42" i="19"/>
  <c r="M42" i="19"/>
  <c r="T42" i="19"/>
  <c r="S41" i="16"/>
  <c r="U41" i="16" s="1"/>
  <c r="N42" i="16"/>
  <c r="M42" i="16"/>
  <c r="L43" i="16"/>
  <c r="T42" i="16"/>
  <c r="P42" i="16"/>
  <c r="K45" i="16"/>
  <c r="R34" i="7"/>
  <c r="Q34" i="7" s="1"/>
  <c r="O34" i="7" s="1"/>
  <c r="P35" i="10"/>
  <c r="R35" i="10" s="1"/>
  <c r="Q35" i="10" s="1"/>
  <c r="O35" i="10" s="1"/>
  <c r="M35" i="10"/>
  <c r="L36" i="10"/>
  <c r="N35" i="10"/>
  <c r="T35" i="10"/>
  <c r="K38" i="10"/>
  <c r="S33" i="5"/>
  <c r="U33" i="5" s="1"/>
  <c r="M34" i="5"/>
  <c r="N34" i="5"/>
  <c r="P34" i="5"/>
  <c r="R34" i="5" s="1"/>
  <c r="Q34" i="5" s="1"/>
  <c r="O34" i="5" s="1"/>
  <c r="L35" i="5"/>
  <c r="T34" i="5"/>
  <c r="S35" i="7"/>
  <c r="U35" i="7" s="1"/>
  <c r="K39" i="7"/>
  <c r="M36" i="7"/>
  <c r="P36" i="7"/>
  <c r="N36" i="7"/>
  <c r="T36" i="7"/>
  <c r="L37" i="7"/>
  <c r="K37" i="5"/>
  <c r="S42" i="20" l="1"/>
  <c r="U42" i="20" s="1"/>
  <c r="S35" i="10"/>
  <c r="U35" i="10" s="1"/>
  <c r="S42" i="16"/>
  <c r="U42" i="16" s="1"/>
  <c r="R42" i="19"/>
  <c r="Q42" i="19" s="1"/>
  <c r="O42" i="19" s="1"/>
  <c r="R42" i="16"/>
  <c r="Q42" i="16" s="1"/>
  <c r="O42" i="16" s="1"/>
  <c r="S42" i="19"/>
  <c r="U42" i="19" s="1"/>
  <c r="R35" i="7"/>
  <c r="Q35" i="7" s="1"/>
  <c r="O35" i="7" s="1"/>
  <c r="K46" i="20"/>
  <c r="T43" i="20"/>
  <c r="P43" i="20"/>
  <c r="R43" i="20" s="1"/>
  <c r="Q43" i="20" s="1"/>
  <c r="O43" i="20" s="1"/>
  <c r="L44" i="20"/>
  <c r="N43" i="20"/>
  <c r="M43" i="20"/>
  <c r="S43" i="20" s="1"/>
  <c r="T43" i="19"/>
  <c r="P43" i="19"/>
  <c r="L44" i="19"/>
  <c r="M43" i="19"/>
  <c r="N43" i="19"/>
  <c r="K46" i="19"/>
  <c r="K46" i="16"/>
  <c r="L44" i="16"/>
  <c r="N43" i="16"/>
  <c r="T43" i="16"/>
  <c r="P43" i="16"/>
  <c r="M43" i="16"/>
  <c r="K39" i="10"/>
  <c r="M36" i="10"/>
  <c r="N36" i="10"/>
  <c r="S36" i="10" s="1"/>
  <c r="L37" i="10"/>
  <c r="T36" i="10"/>
  <c r="P36" i="10"/>
  <c r="R36" i="10" s="1"/>
  <c r="Q36" i="10" s="1"/>
  <c r="O36" i="10" s="1"/>
  <c r="S34" i="5"/>
  <c r="U34" i="5" s="1"/>
  <c r="S36" i="7"/>
  <c r="U36" i="7" s="1"/>
  <c r="T35" i="5"/>
  <c r="P35" i="5"/>
  <c r="R35" i="5" s="1"/>
  <c r="Q35" i="5" s="1"/>
  <c r="O35" i="5" s="1"/>
  <c r="N35" i="5"/>
  <c r="M35" i="5"/>
  <c r="L36" i="5"/>
  <c r="K40" i="7"/>
  <c r="M37" i="7"/>
  <c r="L38" i="7"/>
  <c r="T37" i="7"/>
  <c r="N37" i="7"/>
  <c r="P37" i="7"/>
  <c r="K38" i="5"/>
  <c r="S43" i="16" l="1"/>
  <c r="U43" i="16" s="1"/>
  <c r="R43" i="19"/>
  <c r="Q43" i="19" s="1"/>
  <c r="O43" i="19" s="1"/>
  <c r="R43" i="16"/>
  <c r="Q43" i="16" s="1"/>
  <c r="O43" i="16" s="1"/>
  <c r="S43" i="19"/>
  <c r="U43" i="19" s="1"/>
  <c r="R36" i="7"/>
  <c r="Q36" i="7" s="1"/>
  <c r="O36" i="7" s="1"/>
  <c r="U43" i="20"/>
  <c r="M44" i="20"/>
  <c r="S44" i="20" s="1"/>
  <c r="T44" i="20"/>
  <c r="P44" i="20"/>
  <c r="R44" i="20" s="1"/>
  <c r="Q44" i="20" s="1"/>
  <c r="O44" i="20" s="1"/>
  <c r="N44" i="20"/>
  <c r="L45" i="20"/>
  <c r="K47" i="20"/>
  <c r="K47" i="19"/>
  <c r="M44" i="19"/>
  <c r="T44" i="19"/>
  <c r="P44" i="19"/>
  <c r="L45" i="19"/>
  <c r="N44" i="19"/>
  <c r="T44" i="16"/>
  <c r="P44" i="16"/>
  <c r="L45" i="16"/>
  <c r="N44" i="16"/>
  <c r="M44" i="16"/>
  <c r="K47" i="16"/>
  <c r="K40" i="10"/>
  <c r="T37" i="10"/>
  <c r="L38" i="10"/>
  <c r="M37" i="10"/>
  <c r="N37" i="10"/>
  <c r="P37" i="10"/>
  <c r="R37" i="10" s="1"/>
  <c r="Q37" i="10" s="1"/>
  <c r="O37" i="10" s="1"/>
  <c r="U36" i="10"/>
  <c r="S37" i="7"/>
  <c r="U37" i="7" s="1"/>
  <c r="T36" i="5"/>
  <c r="L37" i="5"/>
  <c r="M36" i="5"/>
  <c r="N36" i="5"/>
  <c r="P36" i="5"/>
  <c r="R36" i="5" s="1"/>
  <c r="Q36" i="5" s="1"/>
  <c r="O36" i="5" s="1"/>
  <c r="S35" i="5"/>
  <c r="U35" i="5" s="1"/>
  <c r="K41" i="7"/>
  <c r="L39" i="7"/>
  <c r="T38" i="7"/>
  <c r="M38" i="7"/>
  <c r="P38" i="7"/>
  <c r="N38" i="7"/>
  <c r="K39" i="5"/>
  <c r="S37" i="10" l="1"/>
  <c r="U37" i="10" s="1"/>
  <c r="S44" i="16"/>
  <c r="U44" i="16" s="1"/>
  <c r="R44" i="19"/>
  <c r="Q44" i="19" s="1"/>
  <c r="O44" i="19" s="1"/>
  <c r="R44" i="16"/>
  <c r="Q44" i="16" s="1"/>
  <c r="O44" i="16" s="1"/>
  <c r="S44" i="19"/>
  <c r="U44" i="19" s="1"/>
  <c r="R37" i="7"/>
  <c r="Q37" i="7" s="1"/>
  <c r="O37" i="7" s="1"/>
  <c r="U44" i="20"/>
  <c r="N45" i="20"/>
  <c r="M45" i="20"/>
  <c r="P45" i="20"/>
  <c r="R45" i="20" s="1"/>
  <c r="Q45" i="20" s="1"/>
  <c r="O45" i="20" s="1"/>
  <c r="L46" i="20"/>
  <c r="T45" i="20"/>
  <c r="K48" i="20"/>
  <c r="N45" i="19"/>
  <c r="M45" i="19"/>
  <c r="L46" i="19"/>
  <c r="T45" i="19"/>
  <c r="P45" i="19"/>
  <c r="K48" i="19"/>
  <c r="M45" i="16"/>
  <c r="T45" i="16"/>
  <c r="P45" i="16"/>
  <c r="N45" i="16"/>
  <c r="L46" i="16"/>
  <c r="K48" i="16"/>
  <c r="K41" i="10"/>
  <c r="L39" i="10"/>
  <c r="P38" i="10"/>
  <c r="R38" i="10" s="1"/>
  <c r="Q38" i="10" s="1"/>
  <c r="O38" i="10" s="1"/>
  <c r="T38" i="10"/>
  <c r="N38" i="10"/>
  <c r="M38" i="10"/>
  <c r="S38" i="10" s="1"/>
  <c r="S38" i="7"/>
  <c r="U38" i="7" s="1"/>
  <c r="S36" i="5"/>
  <c r="U36" i="5" s="1"/>
  <c r="L38" i="5"/>
  <c r="N37" i="5"/>
  <c r="M37" i="5"/>
  <c r="T37" i="5"/>
  <c r="P37" i="5"/>
  <c r="R37" i="5" s="1"/>
  <c r="Q37" i="5" s="1"/>
  <c r="O37" i="5" s="1"/>
  <c r="K42" i="7"/>
  <c r="T39" i="7"/>
  <c r="L40" i="7"/>
  <c r="M39" i="7"/>
  <c r="N39" i="7"/>
  <c r="P39" i="7"/>
  <c r="K40" i="5"/>
  <c r="S45" i="20" l="1"/>
  <c r="U45" i="20" s="1"/>
  <c r="R45" i="19"/>
  <c r="Q45" i="19" s="1"/>
  <c r="O45" i="19" s="1"/>
  <c r="S45" i="16"/>
  <c r="U45" i="16" s="1"/>
  <c r="R45" i="16"/>
  <c r="Q45" i="16" s="1"/>
  <c r="O45" i="16" s="1"/>
  <c r="R38" i="7"/>
  <c r="Q38" i="7" s="1"/>
  <c r="O38" i="7" s="1"/>
  <c r="S45" i="19"/>
  <c r="U45" i="19" s="1"/>
  <c r="K49" i="20"/>
  <c r="L47" i="20"/>
  <c r="N46" i="20"/>
  <c r="P46" i="20"/>
  <c r="R46" i="20" s="1"/>
  <c r="Q46" i="20" s="1"/>
  <c r="O46" i="20" s="1"/>
  <c r="M46" i="20"/>
  <c r="S46" i="20" s="1"/>
  <c r="T46" i="20"/>
  <c r="L47" i="19"/>
  <c r="N46" i="19"/>
  <c r="T46" i="19"/>
  <c r="P46" i="19"/>
  <c r="M46" i="19"/>
  <c r="K49" i="19"/>
  <c r="N46" i="16"/>
  <c r="M46" i="16"/>
  <c r="T46" i="16"/>
  <c r="P46" i="16"/>
  <c r="L47" i="16"/>
  <c r="K49" i="16"/>
  <c r="S39" i="7"/>
  <c r="U39" i="7" s="1"/>
  <c r="U38" i="10"/>
  <c r="T39" i="10"/>
  <c r="M39" i="10"/>
  <c r="N39" i="10"/>
  <c r="S39" i="10" s="1"/>
  <c r="L40" i="10"/>
  <c r="P39" i="10"/>
  <c r="R39" i="10" s="1"/>
  <c r="Q39" i="10" s="1"/>
  <c r="O39" i="10" s="1"/>
  <c r="K42" i="10"/>
  <c r="S37" i="5"/>
  <c r="U37" i="5" s="1"/>
  <c r="P38" i="5"/>
  <c r="R38" i="5" s="1"/>
  <c r="Q38" i="5" s="1"/>
  <c r="O38" i="5" s="1"/>
  <c r="M38" i="5"/>
  <c r="T38" i="5"/>
  <c r="L39" i="5"/>
  <c r="N38" i="5"/>
  <c r="K43" i="7"/>
  <c r="T40" i="7"/>
  <c r="N40" i="7"/>
  <c r="L41" i="7"/>
  <c r="M40" i="7"/>
  <c r="P40" i="7"/>
  <c r="K41" i="5"/>
  <c r="R46" i="19" l="1"/>
  <c r="Q46" i="19" s="1"/>
  <c r="O46" i="19" s="1"/>
  <c r="S46" i="16"/>
  <c r="U46" i="16" s="1"/>
  <c r="R46" i="16"/>
  <c r="Q46" i="16" s="1"/>
  <c r="O46" i="16" s="1"/>
  <c r="U46" i="20"/>
  <c r="R39" i="7"/>
  <c r="Q39" i="7" s="1"/>
  <c r="O39" i="7" s="1"/>
  <c r="S46" i="19"/>
  <c r="U46" i="19" s="1"/>
  <c r="K50" i="20"/>
  <c r="T47" i="20"/>
  <c r="P47" i="20"/>
  <c r="R47" i="20" s="1"/>
  <c r="Q47" i="20" s="1"/>
  <c r="O47" i="20" s="1"/>
  <c r="L48" i="20"/>
  <c r="M47" i="20"/>
  <c r="N47" i="20"/>
  <c r="S47" i="20" s="1"/>
  <c r="K50" i="19"/>
  <c r="T47" i="19"/>
  <c r="P47" i="19"/>
  <c r="L48" i="19"/>
  <c r="N47" i="19"/>
  <c r="M47" i="19"/>
  <c r="K50" i="16"/>
  <c r="L48" i="16"/>
  <c r="N47" i="16"/>
  <c r="P47" i="16"/>
  <c r="T47" i="16"/>
  <c r="M47" i="16"/>
  <c r="U39" i="10"/>
  <c r="K43" i="10"/>
  <c r="N40" i="10"/>
  <c r="L41" i="10"/>
  <c r="M40" i="10"/>
  <c r="S40" i="10" s="1"/>
  <c r="P40" i="10"/>
  <c r="R40" i="10" s="1"/>
  <c r="Q40" i="10" s="1"/>
  <c r="O40" i="10" s="1"/>
  <c r="T40" i="10"/>
  <c r="S38" i="5"/>
  <c r="U38" i="5" s="1"/>
  <c r="S40" i="7"/>
  <c r="U40" i="7" s="1"/>
  <c r="M39" i="5"/>
  <c r="N39" i="5"/>
  <c r="P39" i="5"/>
  <c r="R39" i="5" s="1"/>
  <c r="Q39" i="5" s="1"/>
  <c r="O39" i="5" s="1"/>
  <c r="L40" i="5"/>
  <c r="T39" i="5"/>
  <c r="K44" i="7"/>
  <c r="N41" i="7"/>
  <c r="T41" i="7"/>
  <c r="L42" i="7"/>
  <c r="P41" i="7"/>
  <c r="M41" i="7"/>
  <c r="K42" i="5"/>
  <c r="R47" i="19" l="1"/>
  <c r="Q47" i="19" s="1"/>
  <c r="O47" i="19" s="1"/>
  <c r="S47" i="16"/>
  <c r="U47" i="16" s="1"/>
  <c r="R47" i="16"/>
  <c r="Q47" i="16" s="1"/>
  <c r="O47" i="16" s="1"/>
  <c r="R40" i="7"/>
  <c r="Q40" i="7" s="1"/>
  <c r="O40" i="7" s="1"/>
  <c r="S47" i="19"/>
  <c r="U47" i="19" s="1"/>
  <c r="U47" i="20"/>
  <c r="M48" i="20"/>
  <c r="S48" i="20" s="1"/>
  <c r="T48" i="20"/>
  <c r="P48" i="20"/>
  <c r="R48" i="20" s="1"/>
  <c r="Q48" i="20" s="1"/>
  <c r="O48" i="20" s="1"/>
  <c r="L49" i="20"/>
  <c r="N48" i="20"/>
  <c r="K51" i="20"/>
  <c r="M48" i="19"/>
  <c r="T48" i="19"/>
  <c r="P48" i="19"/>
  <c r="N48" i="19"/>
  <c r="L49" i="19"/>
  <c r="K51" i="19"/>
  <c r="T48" i="16"/>
  <c r="P48" i="16"/>
  <c r="L49" i="16"/>
  <c r="M48" i="16"/>
  <c r="N48" i="16"/>
  <c r="K51" i="16"/>
  <c r="K44" i="10"/>
  <c r="N41" i="10"/>
  <c r="L42" i="10"/>
  <c r="P41" i="10"/>
  <c r="R41" i="10" s="1"/>
  <c r="Q41" i="10" s="1"/>
  <c r="O41" i="10" s="1"/>
  <c r="T41" i="10"/>
  <c r="M41" i="10"/>
  <c r="U40" i="10"/>
  <c r="S39" i="5"/>
  <c r="U39" i="5" s="1"/>
  <c r="P40" i="5"/>
  <c r="R40" i="5" s="1"/>
  <c r="Q40" i="5" s="1"/>
  <c r="O40" i="5" s="1"/>
  <c r="N40" i="5"/>
  <c r="L41" i="5"/>
  <c r="T40" i="5"/>
  <c r="M40" i="5"/>
  <c r="S41" i="7"/>
  <c r="U41" i="7" s="1"/>
  <c r="K45" i="7"/>
  <c r="N42" i="7"/>
  <c r="P42" i="7"/>
  <c r="M42" i="7"/>
  <c r="L43" i="7"/>
  <c r="T42" i="7"/>
  <c r="K43" i="5"/>
  <c r="R48" i="19" l="1"/>
  <c r="Q48" i="19" s="1"/>
  <c r="O48" i="19" s="1"/>
  <c r="S41" i="10"/>
  <c r="U41" i="10" s="1"/>
  <c r="S48" i="16"/>
  <c r="U48" i="16" s="1"/>
  <c r="R48" i="16"/>
  <c r="Q48" i="16" s="1"/>
  <c r="O48" i="16" s="1"/>
  <c r="R41" i="7"/>
  <c r="Q41" i="7" s="1"/>
  <c r="O41" i="7" s="1"/>
  <c r="S48" i="19"/>
  <c r="U48" i="19" s="1"/>
  <c r="U48" i="20"/>
  <c r="K52" i="20"/>
  <c r="N49" i="20"/>
  <c r="M49" i="20"/>
  <c r="L50" i="20"/>
  <c r="T49" i="20"/>
  <c r="P49" i="20"/>
  <c r="R49" i="20" s="1"/>
  <c r="Q49" i="20" s="1"/>
  <c r="O49" i="20" s="1"/>
  <c r="N49" i="19"/>
  <c r="M49" i="19"/>
  <c r="P49" i="19"/>
  <c r="L50" i="19"/>
  <c r="T49" i="19"/>
  <c r="K52" i="19"/>
  <c r="M49" i="16"/>
  <c r="T49" i="16"/>
  <c r="P49" i="16"/>
  <c r="N49" i="16"/>
  <c r="L50" i="16"/>
  <c r="K52" i="16"/>
  <c r="S42" i="7"/>
  <c r="U42" i="7" s="1"/>
  <c r="K45" i="10"/>
  <c r="T42" i="10"/>
  <c r="M42" i="10"/>
  <c r="P42" i="10"/>
  <c r="R42" i="10" s="1"/>
  <c r="Q42" i="10" s="1"/>
  <c r="O42" i="10" s="1"/>
  <c r="N42" i="10"/>
  <c r="L43" i="10"/>
  <c r="T41" i="5"/>
  <c r="M41" i="5"/>
  <c r="P41" i="5"/>
  <c r="R41" i="5" s="1"/>
  <c r="Q41" i="5" s="1"/>
  <c r="O41" i="5" s="1"/>
  <c r="L42" i="5"/>
  <c r="N41" i="5"/>
  <c r="S40" i="5"/>
  <c r="U40" i="5" s="1"/>
  <c r="K46" i="7"/>
  <c r="P43" i="7"/>
  <c r="M43" i="7"/>
  <c r="N43" i="7"/>
  <c r="T43" i="7"/>
  <c r="L44" i="7"/>
  <c r="K44" i="5"/>
  <c r="R49" i="19" l="1"/>
  <c r="Q49" i="19" s="1"/>
  <c r="O49" i="19" s="1"/>
  <c r="S49" i="16"/>
  <c r="U49" i="16" s="1"/>
  <c r="S49" i="20"/>
  <c r="U49" i="20" s="1"/>
  <c r="S42" i="10"/>
  <c r="U42" i="10" s="1"/>
  <c r="R49" i="16"/>
  <c r="Q49" i="16" s="1"/>
  <c r="O49" i="16" s="1"/>
  <c r="R42" i="7"/>
  <c r="Q42" i="7" s="1"/>
  <c r="O42" i="7" s="1"/>
  <c r="S49" i="19"/>
  <c r="U49" i="19" s="1"/>
  <c r="K53" i="20"/>
  <c r="L51" i="20"/>
  <c r="N50" i="20"/>
  <c r="T50" i="20"/>
  <c r="P50" i="20"/>
  <c r="R50" i="20" s="1"/>
  <c r="Q50" i="20" s="1"/>
  <c r="O50" i="20" s="1"/>
  <c r="M50" i="20"/>
  <c r="K53" i="19"/>
  <c r="L51" i="19"/>
  <c r="N50" i="19"/>
  <c r="P50" i="19"/>
  <c r="R50" i="19" s="1"/>
  <c r="Q50" i="19" s="1"/>
  <c r="O50" i="19" s="1"/>
  <c r="M50" i="19"/>
  <c r="T50" i="19"/>
  <c r="K53" i="16"/>
  <c r="N50" i="16"/>
  <c r="M50" i="16"/>
  <c r="S50" i="16" s="1"/>
  <c r="L51" i="16"/>
  <c r="P50" i="16"/>
  <c r="T50" i="16"/>
  <c r="S43" i="7"/>
  <c r="U43" i="7" s="1"/>
  <c r="P43" i="10"/>
  <c r="R43" i="10" s="1"/>
  <c r="Q43" i="10" s="1"/>
  <c r="O43" i="10" s="1"/>
  <c r="M43" i="10"/>
  <c r="N43" i="10"/>
  <c r="S43" i="10" s="1"/>
  <c r="L44" i="10"/>
  <c r="T43" i="10"/>
  <c r="K46" i="10"/>
  <c r="S41" i="5"/>
  <c r="U41" i="5" s="1"/>
  <c r="P42" i="5"/>
  <c r="R42" i="5" s="1"/>
  <c r="Q42" i="5" s="1"/>
  <c r="O42" i="5" s="1"/>
  <c r="N42" i="5"/>
  <c r="L43" i="5"/>
  <c r="M42" i="5"/>
  <c r="T42" i="5"/>
  <c r="K47" i="7"/>
  <c r="M44" i="7"/>
  <c r="P44" i="7"/>
  <c r="N44" i="7"/>
  <c r="L45" i="7"/>
  <c r="T44" i="7"/>
  <c r="K45" i="5"/>
  <c r="S50" i="20" l="1"/>
  <c r="U50" i="20" s="1"/>
  <c r="R50" i="16"/>
  <c r="Q50" i="16" s="1"/>
  <c r="O50" i="16" s="1"/>
  <c r="R43" i="7"/>
  <c r="Q43" i="7" s="1"/>
  <c r="O43" i="7" s="1"/>
  <c r="S50" i="19"/>
  <c r="U50" i="19" s="1"/>
  <c r="T51" i="20"/>
  <c r="P51" i="20"/>
  <c r="R51" i="20" s="1"/>
  <c r="Q51" i="20" s="1"/>
  <c r="O51" i="20" s="1"/>
  <c r="L52" i="20"/>
  <c r="N51" i="20"/>
  <c r="M51" i="20"/>
  <c r="K54" i="20"/>
  <c r="T51" i="19"/>
  <c r="P51" i="19"/>
  <c r="R51" i="19" s="1"/>
  <c r="Q51" i="19" s="1"/>
  <c r="O51" i="19" s="1"/>
  <c r="L52" i="19"/>
  <c r="M51" i="19"/>
  <c r="N51" i="19"/>
  <c r="K54" i="19"/>
  <c r="K54" i="16"/>
  <c r="L52" i="16"/>
  <c r="N51" i="16"/>
  <c r="T51" i="16"/>
  <c r="P51" i="16"/>
  <c r="M51" i="16"/>
  <c r="S51" i="16" s="1"/>
  <c r="U50" i="16"/>
  <c r="K47" i="10"/>
  <c r="M44" i="10"/>
  <c r="S44" i="10" s="1"/>
  <c r="N44" i="10"/>
  <c r="L45" i="10"/>
  <c r="P44" i="10"/>
  <c r="R44" i="10" s="1"/>
  <c r="Q44" i="10" s="1"/>
  <c r="O44" i="10" s="1"/>
  <c r="T44" i="10"/>
  <c r="U43" i="10"/>
  <c r="S42" i="5"/>
  <c r="U42" i="5" s="1"/>
  <c r="S44" i="7"/>
  <c r="U44" i="7" s="1"/>
  <c r="M43" i="5"/>
  <c r="T43" i="5"/>
  <c r="P43" i="5"/>
  <c r="R43" i="5" s="1"/>
  <c r="Q43" i="5" s="1"/>
  <c r="O43" i="5" s="1"/>
  <c r="L44" i="5"/>
  <c r="N43" i="5"/>
  <c r="K48" i="7"/>
  <c r="M45" i="7"/>
  <c r="L46" i="7"/>
  <c r="P45" i="7"/>
  <c r="T45" i="7"/>
  <c r="N45" i="7"/>
  <c r="K46" i="5"/>
  <c r="S51" i="20" l="1"/>
  <c r="U51" i="20" s="1"/>
  <c r="R51" i="16"/>
  <c r="Q51" i="16" s="1"/>
  <c r="O51" i="16" s="1"/>
  <c r="R44" i="7"/>
  <c r="Q44" i="7" s="1"/>
  <c r="O44" i="7" s="1"/>
  <c r="S51" i="19"/>
  <c r="U51" i="19" s="1"/>
  <c r="K55" i="20"/>
  <c r="M52" i="20"/>
  <c r="T52" i="20"/>
  <c r="P52" i="20"/>
  <c r="R52" i="20" s="1"/>
  <c r="Q52" i="20" s="1"/>
  <c r="O52" i="20" s="1"/>
  <c r="N52" i="20"/>
  <c r="L53" i="20"/>
  <c r="K55" i="19"/>
  <c r="M52" i="19"/>
  <c r="T52" i="19"/>
  <c r="P52" i="19"/>
  <c r="R52" i="19" s="1"/>
  <c r="Q52" i="19" s="1"/>
  <c r="O52" i="19" s="1"/>
  <c r="L53" i="19"/>
  <c r="N52" i="19"/>
  <c r="T52" i="16"/>
  <c r="P52" i="16"/>
  <c r="L53" i="16"/>
  <c r="N52" i="16"/>
  <c r="M52" i="16"/>
  <c r="U51" i="16"/>
  <c r="K55" i="16"/>
  <c r="T45" i="10"/>
  <c r="L46" i="10"/>
  <c r="P45" i="10"/>
  <c r="R45" i="10" s="1"/>
  <c r="Q45" i="10" s="1"/>
  <c r="O45" i="10" s="1"/>
  <c r="M45" i="10"/>
  <c r="S45" i="10" s="1"/>
  <c r="N45" i="10"/>
  <c r="K48" i="10"/>
  <c r="U44" i="10"/>
  <c r="S43" i="5"/>
  <c r="U43" i="5" s="1"/>
  <c r="N44" i="5"/>
  <c r="M44" i="5"/>
  <c r="P44" i="5"/>
  <c r="R44" i="5" s="1"/>
  <c r="Q44" i="5" s="1"/>
  <c r="O44" i="5" s="1"/>
  <c r="T44" i="5"/>
  <c r="L45" i="5"/>
  <c r="S45" i="7"/>
  <c r="U45" i="7" s="1"/>
  <c r="K49" i="7"/>
  <c r="L47" i="7"/>
  <c r="T46" i="7"/>
  <c r="M46" i="7"/>
  <c r="P46" i="7"/>
  <c r="N46" i="7"/>
  <c r="K47" i="5"/>
  <c r="S52" i="16" l="1"/>
  <c r="U52" i="16" s="1"/>
  <c r="S52" i="20"/>
  <c r="U52" i="20" s="1"/>
  <c r="R52" i="16"/>
  <c r="Q52" i="16" s="1"/>
  <c r="O52" i="16" s="1"/>
  <c r="R45" i="7"/>
  <c r="Q45" i="7" s="1"/>
  <c r="O45" i="7" s="1"/>
  <c r="S52" i="19"/>
  <c r="U52" i="19" s="1"/>
  <c r="N53" i="20"/>
  <c r="M53" i="20"/>
  <c r="P53" i="20"/>
  <c r="R53" i="20" s="1"/>
  <c r="Q53" i="20" s="1"/>
  <c r="O53" i="20" s="1"/>
  <c r="L54" i="20"/>
  <c r="T53" i="20"/>
  <c r="K56" i="20"/>
  <c r="N53" i="19"/>
  <c r="M53" i="19"/>
  <c r="L54" i="19"/>
  <c r="T53" i="19"/>
  <c r="P53" i="19"/>
  <c r="R53" i="19" s="1"/>
  <c r="Q53" i="19" s="1"/>
  <c r="O53" i="19" s="1"/>
  <c r="K56" i="19"/>
  <c r="M53" i="16"/>
  <c r="T53" i="16"/>
  <c r="P53" i="16"/>
  <c r="N53" i="16"/>
  <c r="S53" i="16" s="1"/>
  <c r="L54" i="16"/>
  <c r="K56" i="16"/>
  <c r="L47" i="10"/>
  <c r="P46" i="10"/>
  <c r="R46" i="10" s="1"/>
  <c r="Q46" i="10" s="1"/>
  <c r="O46" i="10" s="1"/>
  <c r="T46" i="10"/>
  <c r="M46" i="10"/>
  <c r="N46" i="10"/>
  <c r="U45" i="10"/>
  <c r="K49" i="10"/>
  <c r="S44" i="5"/>
  <c r="U44" i="5" s="1"/>
  <c r="L46" i="5"/>
  <c r="M45" i="5"/>
  <c r="N45" i="5"/>
  <c r="T45" i="5"/>
  <c r="P45" i="5"/>
  <c r="R45" i="5" s="1"/>
  <c r="Q45" i="5" s="1"/>
  <c r="O45" i="5" s="1"/>
  <c r="S46" i="7"/>
  <c r="U46" i="7" s="1"/>
  <c r="K50" i="7"/>
  <c r="T47" i="7"/>
  <c r="L48" i="7"/>
  <c r="P47" i="7"/>
  <c r="N47" i="7"/>
  <c r="M47" i="7"/>
  <c r="K48" i="5"/>
  <c r="S53" i="20" l="1"/>
  <c r="U53" i="20" s="1"/>
  <c r="S46" i="10"/>
  <c r="U46" i="10" s="1"/>
  <c r="R53" i="16"/>
  <c r="Q53" i="16" s="1"/>
  <c r="O53" i="16" s="1"/>
  <c r="R46" i="7"/>
  <c r="Q46" i="7" s="1"/>
  <c r="O46" i="7" s="1"/>
  <c r="S53" i="19"/>
  <c r="U53" i="19" s="1"/>
  <c r="K57" i="20"/>
  <c r="L55" i="20"/>
  <c r="S54" i="20"/>
  <c r="N54" i="20"/>
  <c r="P54" i="20"/>
  <c r="R54" i="20" s="1"/>
  <c r="Q54" i="20" s="1"/>
  <c r="O54" i="20" s="1"/>
  <c r="M54" i="20"/>
  <c r="T54" i="20"/>
  <c r="L55" i="19"/>
  <c r="N54" i="19"/>
  <c r="T54" i="19"/>
  <c r="P54" i="19"/>
  <c r="R54" i="19" s="1"/>
  <c r="Q54" i="19" s="1"/>
  <c r="O54" i="19" s="1"/>
  <c r="M54" i="19"/>
  <c r="K57" i="19"/>
  <c r="U53" i="16"/>
  <c r="N54" i="16"/>
  <c r="M54" i="16"/>
  <c r="T54" i="16"/>
  <c r="P54" i="16"/>
  <c r="L55" i="16"/>
  <c r="K57" i="16"/>
  <c r="K50" i="10"/>
  <c r="T47" i="10"/>
  <c r="M47" i="10"/>
  <c r="N47" i="10"/>
  <c r="L48" i="10"/>
  <c r="P47" i="10"/>
  <c r="R47" i="10" s="1"/>
  <c r="Q47" i="10" s="1"/>
  <c r="O47" i="10" s="1"/>
  <c r="S45" i="5"/>
  <c r="U45" i="5" s="1"/>
  <c r="L47" i="5"/>
  <c r="P46" i="5"/>
  <c r="R46" i="5" s="1"/>
  <c r="Q46" i="5" s="1"/>
  <c r="O46" i="5" s="1"/>
  <c r="N46" i="5"/>
  <c r="M46" i="5"/>
  <c r="T46" i="5"/>
  <c r="S47" i="7"/>
  <c r="U47" i="7" s="1"/>
  <c r="T48" i="7"/>
  <c r="N48" i="7"/>
  <c r="L49" i="7"/>
  <c r="M48" i="7"/>
  <c r="P48" i="7"/>
  <c r="K51" i="7"/>
  <c r="K49" i="5"/>
  <c r="R54" i="16" l="1"/>
  <c r="Q54" i="16" s="1"/>
  <c r="O54" i="16" s="1"/>
  <c r="S54" i="16"/>
  <c r="U54" i="16" s="1"/>
  <c r="S47" i="10"/>
  <c r="U47" i="10" s="1"/>
  <c r="R47" i="7"/>
  <c r="Q47" i="7" s="1"/>
  <c r="O47" i="7" s="1"/>
  <c r="U54" i="20"/>
  <c r="S54" i="19"/>
  <c r="U54" i="19" s="1"/>
  <c r="T55" i="20"/>
  <c r="P55" i="20"/>
  <c r="R55" i="20" s="1"/>
  <c r="Q55" i="20" s="1"/>
  <c r="O55" i="20" s="1"/>
  <c r="L56" i="20"/>
  <c r="N55" i="20"/>
  <c r="M55" i="20"/>
  <c r="K58" i="20"/>
  <c r="K58" i="19"/>
  <c r="T55" i="19"/>
  <c r="P55" i="19"/>
  <c r="R55" i="19" s="1"/>
  <c r="Q55" i="19" s="1"/>
  <c r="O55" i="19" s="1"/>
  <c r="L56" i="19"/>
  <c r="N55" i="19"/>
  <c r="M55" i="19"/>
  <c r="L56" i="16"/>
  <c r="N55" i="16"/>
  <c r="P55" i="16"/>
  <c r="M55" i="16"/>
  <c r="S55" i="16" s="1"/>
  <c r="T55" i="16"/>
  <c r="K58" i="16"/>
  <c r="S46" i="5"/>
  <c r="U46" i="5" s="1"/>
  <c r="K51" i="10"/>
  <c r="N48" i="10"/>
  <c r="L49" i="10"/>
  <c r="M48" i="10"/>
  <c r="S48" i="10" s="1"/>
  <c r="P48" i="10"/>
  <c r="R48" i="10" s="1"/>
  <c r="Q48" i="10" s="1"/>
  <c r="O48" i="10" s="1"/>
  <c r="T48" i="10"/>
  <c r="T47" i="5"/>
  <c r="L48" i="5"/>
  <c r="P47" i="5"/>
  <c r="R47" i="5" s="1"/>
  <c r="Q47" i="5" s="1"/>
  <c r="O47" i="5" s="1"/>
  <c r="M47" i="5"/>
  <c r="N47" i="5"/>
  <c r="S48" i="7"/>
  <c r="U48" i="7" s="1"/>
  <c r="N49" i="7"/>
  <c r="T49" i="7"/>
  <c r="L50" i="7"/>
  <c r="P49" i="7"/>
  <c r="M49" i="7"/>
  <c r="K52" i="7"/>
  <c r="K50" i="5"/>
  <c r="R55" i="16" l="1"/>
  <c r="Q55" i="16" s="1"/>
  <c r="O55" i="16" s="1"/>
  <c r="S55" i="20"/>
  <c r="U55" i="20" s="1"/>
  <c r="R48" i="7"/>
  <c r="Q48" i="7" s="1"/>
  <c r="O48" i="7" s="1"/>
  <c r="S55" i="19"/>
  <c r="U55" i="19" s="1"/>
  <c r="M56" i="20"/>
  <c r="T56" i="20"/>
  <c r="P56" i="20"/>
  <c r="R56" i="20" s="1"/>
  <c r="Q56" i="20" s="1"/>
  <c r="O56" i="20" s="1"/>
  <c r="L57" i="20"/>
  <c r="N56" i="20"/>
  <c r="S56" i="20" s="1"/>
  <c r="K59" i="20"/>
  <c r="M56" i="19"/>
  <c r="T56" i="19"/>
  <c r="P56" i="19"/>
  <c r="R56" i="19" s="1"/>
  <c r="Q56" i="19" s="1"/>
  <c r="O56" i="19" s="1"/>
  <c r="N56" i="19"/>
  <c r="L57" i="19"/>
  <c r="K59" i="19"/>
  <c r="U55" i="16"/>
  <c r="K59" i="16"/>
  <c r="T56" i="16"/>
  <c r="P56" i="16"/>
  <c r="L57" i="16"/>
  <c r="M56" i="16"/>
  <c r="N56" i="16"/>
  <c r="U48" i="10"/>
  <c r="S47" i="5"/>
  <c r="U47" i="5" s="1"/>
  <c r="K52" i="10"/>
  <c r="S49" i="7"/>
  <c r="U49" i="7" s="1"/>
  <c r="N49" i="10"/>
  <c r="L50" i="10"/>
  <c r="P49" i="10"/>
  <c r="R49" i="10" s="1"/>
  <c r="Q49" i="10" s="1"/>
  <c r="O49" i="10" s="1"/>
  <c r="T49" i="10"/>
  <c r="M49" i="10"/>
  <c r="M48" i="5"/>
  <c r="L49" i="5"/>
  <c r="T48" i="5"/>
  <c r="N48" i="5"/>
  <c r="P48" i="5"/>
  <c r="R48" i="5" s="1"/>
  <c r="Q48" i="5" s="1"/>
  <c r="O48" i="5" s="1"/>
  <c r="N50" i="7"/>
  <c r="P50" i="7"/>
  <c r="T50" i="7"/>
  <c r="L51" i="7"/>
  <c r="M50" i="7"/>
  <c r="K53" i="7"/>
  <c r="K51" i="5"/>
  <c r="R56" i="16" l="1"/>
  <c r="Q56" i="16" s="1"/>
  <c r="O56" i="16" s="1"/>
  <c r="S49" i="10"/>
  <c r="U49" i="10" s="1"/>
  <c r="S56" i="16"/>
  <c r="U56" i="16" s="1"/>
  <c r="R49" i="7"/>
  <c r="Q49" i="7" s="1"/>
  <c r="O49" i="7" s="1"/>
  <c r="S56" i="19"/>
  <c r="U56" i="19" s="1"/>
  <c r="N57" i="20"/>
  <c r="M57" i="20"/>
  <c r="S57" i="20" s="1"/>
  <c r="T57" i="20"/>
  <c r="P57" i="20"/>
  <c r="R57" i="20" s="1"/>
  <c r="Q57" i="20" s="1"/>
  <c r="O57" i="20" s="1"/>
  <c r="L58" i="20"/>
  <c r="U56" i="20"/>
  <c r="K60" i="20"/>
  <c r="N57" i="19"/>
  <c r="M57" i="19"/>
  <c r="P57" i="19"/>
  <c r="R57" i="19" s="1"/>
  <c r="Q57" i="19" s="1"/>
  <c r="O57" i="19" s="1"/>
  <c r="L58" i="19"/>
  <c r="T57" i="19"/>
  <c r="K60" i="19"/>
  <c r="M57" i="16"/>
  <c r="T57" i="16"/>
  <c r="P57" i="16"/>
  <c r="L58" i="16"/>
  <c r="N57" i="16"/>
  <c r="S57" i="16" s="1"/>
  <c r="K60" i="16"/>
  <c r="T50" i="10"/>
  <c r="M50" i="10"/>
  <c r="P50" i="10"/>
  <c r="R50" i="10" s="1"/>
  <c r="Q50" i="10" s="1"/>
  <c r="O50" i="10" s="1"/>
  <c r="N50" i="10"/>
  <c r="L51" i="10"/>
  <c r="K53" i="10"/>
  <c r="S50" i="7"/>
  <c r="U50" i="7" s="1"/>
  <c r="S48" i="5"/>
  <c r="U48" i="5" s="1"/>
  <c r="P49" i="5"/>
  <c r="R49" i="5" s="1"/>
  <c r="Q49" i="5" s="1"/>
  <c r="O49" i="5" s="1"/>
  <c r="L50" i="5"/>
  <c r="N49" i="5"/>
  <c r="M49" i="5"/>
  <c r="T49" i="5"/>
  <c r="P51" i="7"/>
  <c r="M51" i="7"/>
  <c r="N51" i="7"/>
  <c r="L52" i="7"/>
  <c r="T51" i="7"/>
  <c r="K54" i="7"/>
  <c r="K52" i="5"/>
  <c r="R57" i="16" l="1"/>
  <c r="Q57" i="16" s="1"/>
  <c r="O57" i="16" s="1"/>
  <c r="S50" i="10"/>
  <c r="U50" i="10" s="1"/>
  <c r="R50" i="7"/>
  <c r="Q50" i="7" s="1"/>
  <c r="O50" i="7" s="1"/>
  <c r="S57" i="19"/>
  <c r="U57" i="19" s="1"/>
  <c r="U57" i="20"/>
  <c r="K61" i="20"/>
  <c r="L59" i="20"/>
  <c r="N58" i="20"/>
  <c r="M58" i="20"/>
  <c r="T58" i="20"/>
  <c r="P58" i="20"/>
  <c r="R58" i="20" s="1"/>
  <c r="Q58" i="20" s="1"/>
  <c r="O58" i="20" s="1"/>
  <c r="K61" i="19"/>
  <c r="L59" i="19"/>
  <c r="N58" i="19"/>
  <c r="P58" i="19"/>
  <c r="R58" i="19" s="1"/>
  <c r="Q58" i="19" s="1"/>
  <c r="O58" i="19" s="1"/>
  <c r="M58" i="19"/>
  <c r="T58" i="19"/>
  <c r="U57" i="16"/>
  <c r="K61" i="16"/>
  <c r="N58" i="16"/>
  <c r="M58" i="16"/>
  <c r="L59" i="16"/>
  <c r="P58" i="16"/>
  <c r="T58" i="16"/>
  <c r="S51" i="7"/>
  <c r="U51" i="7" s="1"/>
  <c r="P51" i="10"/>
  <c r="R51" i="10" s="1"/>
  <c r="Q51" i="10" s="1"/>
  <c r="O51" i="10" s="1"/>
  <c r="M51" i="10"/>
  <c r="S51" i="10" s="1"/>
  <c r="N51" i="10"/>
  <c r="T51" i="10"/>
  <c r="L52" i="10"/>
  <c r="K54" i="10"/>
  <c r="S49" i="5"/>
  <c r="U49" i="5" s="1"/>
  <c r="P50" i="5"/>
  <c r="R50" i="5" s="1"/>
  <c r="Q50" i="5" s="1"/>
  <c r="O50" i="5" s="1"/>
  <c r="M50" i="5"/>
  <c r="T50" i="5"/>
  <c r="L51" i="5"/>
  <c r="N50" i="5"/>
  <c r="K55" i="7"/>
  <c r="M52" i="7"/>
  <c r="P52" i="7"/>
  <c r="N52" i="7"/>
  <c r="L53" i="7"/>
  <c r="T52" i="7"/>
  <c r="K53" i="5"/>
  <c r="R58" i="16" l="1"/>
  <c r="Q58" i="16" s="1"/>
  <c r="O58" i="16" s="1"/>
  <c r="S58" i="16"/>
  <c r="U58" i="16" s="1"/>
  <c r="S58" i="20"/>
  <c r="U58" i="20" s="1"/>
  <c r="S52" i="7"/>
  <c r="U52" i="7" s="1"/>
  <c r="R51" i="7"/>
  <c r="Q51" i="7" s="1"/>
  <c r="O51" i="7" s="1"/>
  <c r="S58" i="19"/>
  <c r="U58" i="19" s="1"/>
  <c r="T59" i="20"/>
  <c r="P59" i="20"/>
  <c r="R59" i="20" s="1"/>
  <c r="Q59" i="20" s="1"/>
  <c r="O59" i="20" s="1"/>
  <c r="L60" i="20"/>
  <c r="N59" i="20"/>
  <c r="M59" i="20"/>
  <c r="K62" i="20"/>
  <c r="T59" i="19"/>
  <c r="P59" i="19"/>
  <c r="R59" i="19" s="1"/>
  <c r="Q59" i="19" s="1"/>
  <c r="O59" i="19" s="1"/>
  <c r="L60" i="19"/>
  <c r="M59" i="19"/>
  <c r="N59" i="19"/>
  <c r="K62" i="19"/>
  <c r="K62" i="16"/>
  <c r="L60" i="16"/>
  <c r="N59" i="16"/>
  <c r="T59" i="16"/>
  <c r="M59" i="16"/>
  <c r="S59" i="16" s="1"/>
  <c r="P59" i="16"/>
  <c r="U51" i="10"/>
  <c r="K55" i="10"/>
  <c r="M52" i="10"/>
  <c r="N52" i="10"/>
  <c r="L53" i="10"/>
  <c r="S52" i="10"/>
  <c r="T52" i="10"/>
  <c r="P52" i="10"/>
  <c r="R52" i="10" s="1"/>
  <c r="Q52" i="10" s="1"/>
  <c r="O52" i="10" s="1"/>
  <c r="S50" i="5"/>
  <c r="U50" i="5" s="1"/>
  <c r="M51" i="5"/>
  <c r="N51" i="5"/>
  <c r="T51" i="5"/>
  <c r="P51" i="5"/>
  <c r="R51" i="5" s="1"/>
  <c r="Q51" i="5" s="1"/>
  <c r="O51" i="5" s="1"/>
  <c r="L52" i="5"/>
  <c r="K56" i="7"/>
  <c r="M53" i="7"/>
  <c r="L54" i="7"/>
  <c r="P53" i="7"/>
  <c r="N53" i="7"/>
  <c r="T53" i="7"/>
  <c r="K54" i="5"/>
  <c r="R59" i="16" l="1"/>
  <c r="Q59" i="16" s="1"/>
  <c r="O59" i="16" s="1"/>
  <c r="S53" i="7"/>
  <c r="U53" i="7" s="1"/>
  <c r="S59" i="20"/>
  <c r="U59" i="20" s="1"/>
  <c r="R52" i="7"/>
  <c r="Q52" i="7" s="1"/>
  <c r="O52" i="7" s="1"/>
  <c r="S59" i="19"/>
  <c r="U59" i="19" s="1"/>
  <c r="K63" i="20"/>
  <c r="M60" i="20"/>
  <c r="S60" i="20" s="1"/>
  <c r="T60" i="20"/>
  <c r="P60" i="20"/>
  <c r="R60" i="20" s="1"/>
  <c r="Q60" i="20" s="1"/>
  <c r="O60" i="20" s="1"/>
  <c r="L61" i="20"/>
  <c r="N60" i="20"/>
  <c r="K63" i="19"/>
  <c r="M60" i="19"/>
  <c r="T60" i="19"/>
  <c r="P60" i="19"/>
  <c r="R60" i="19" s="1"/>
  <c r="Q60" i="19" s="1"/>
  <c r="O60" i="19" s="1"/>
  <c r="L61" i="19"/>
  <c r="N60" i="19"/>
  <c r="T60" i="16"/>
  <c r="P60" i="16"/>
  <c r="L61" i="16"/>
  <c r="N60" i="16"/>
  <c r="M60" i="16"/>
  <c r="U59" i="16"/>
  <c r="K63" i="16"/>
  <c r="K56" i="10"/>
  <c r="U52" i="10"/>
  <c r="T53" i="10"/>
  <c r="L54" i="10"/>
  <c r="P53" i="10"/>
  <c r="R53" i="10" s="1"/>
  <c r="Q53" i="10" s="1"/>
  <c r="O53" i="10" s="1"/>
  <c r="N53" i="10"/>
  <c r="M53" i="10"/>
  <c r="S51" i="5"/>
  <c r="U51" i="5" s="1"/>
  <c r="N52" i="5"/>
  <c r="L53" i="5"/>
  <c r="P52" i="5"/>
  <c r="R52" i="5" s="1"/>
  <c r="Q52" i="5" s="1"/>
  <c r="O52" i="5" s="1"/>
  <c r="T52" i="5"/>
  <c r="M52" i="5"/>
  <c r="K57" i="7"/>
  <c r="L55" i="7"/>
  <c r="T54" i="7"/>
  <c r="M54" i="7"/>
  <c r="N54" i="7"/>
  <c r="P54" i="7"/>
  <c r="K55" i="5"/>
  <c r="R60" i="16" l="1"/>
  <c r="Q60" i="16" s="1"/>
  <c r="O60" i="16" s="1"/>
  <c r="S53" i="10"/>
  <c r="U53" i="10" s="1"/>
  <c r="S60" i="16"/>
  <c r="U60" i="16" s="1"/>
  <c r="S54" i="7"/>
  <c r="U54" i="7" s="1"/>
  <c r="R53" i="7"/>
  <c r="Q53" i="7" s="1"/>
  <c r="O53" i="7" s="1"/>
  <c r="S60" i="19"/>
  <c r="U60" i="19" s="1"/>
  <c r="U60" i="20"/>
  <c r="N61" i="20"/>
  <c r="M61" i="20"/>
  <c r="T61" i="20"/>
  <c r="P61" i="20"/>
  <c r="R61" i="20" s="1"/>
  <c r="Q61" i="20" s="1"/>
  <c r="O61" i="20" s="1"/>
  <c r="L62" i="20"/>
  <c r="K64" i="20"/>
  <c r="N61" i="19"/>
  <c r="M61" i="19"/>
  <c r="L62" i="19"/>
  <c r="T61" i="19"/>
  <c r="P61" i="19"/>
  <c r="R61" i="19" s="1"/>
  <c r="Q61" i="19" s="1"/>
  <c r="O61" i="19" s="1"/>
  <c r="K64" i="19"/>
  <c r="M61" i="16"/>
  <c r="T61" i="16"/>
  <c r="P61" i="16"/>
  <c r="N61" i="16"/>
  <c r="L62" i="16"/>
  <c r="S61" i="16"/>
  <c r="K64" i="16"/>
  <c r="S52" i="5"/>
  <c r="U52" i="5" s="1"/>
  <c r="K57" i="10"/>
  <c r="L55" i="10"/>
  <c r="P54" i="10"/>
  <c r="R54" i="10" s="1"/>
  <c r="Q54" i="10" s="1"/>
  <c r="O54" i="10" s="1"/>
  <c r="T54" i="10"/>
  <c r="M54" i="10"/>
  <c r="S54" i="10" s="1"/>
  <c r="N54" i="10"/>
  <c r="P53" i="5"/>
  <c r="R53" i="5" s="1"/>
  <c r="Q53" i="5" s="1"/>
  <c r="O53" i="5" s="1"/>
  <c r="M53" i="5"/>
  <c r="L54" i="5"/>
  <c r="N53" i="5"/>
  <c r="T53" i="5"/>
  <c r="K58" i="7"/>
  <c r="T55" i="7"/>
  <c r="L56" i="7"/>
  <c r="M55" i="7"/>
  <c r="N55" i="7"/>
  <c r="S55" i="7" s="1"/>
  <c r="P55" i="7"/>
  <c r="K56" i="5"/>
  <c r="R61" i="16" l="1"/>
  <c r="Q61" i="16" s="1"/>
  <c r="O61" i="16" s="1"/>
  <c r="S61" i="20"/>
  <c r="U61" i="20" s="1"/>
  <c r="R54" i="7"/>
  <c r="Q54" i="7" s="1"/>
  <c r="O54" i="7" s="1"/>
  <c r="S61" i="19"/>
  <c r="U61" i="19" s="1"/>
  <c r="L63" i="20"/>
  <c r="N62" i="20"/>
  <c r="M62" i="20"/>
  <c r="T62" i="20"/>
  <c r="P62" i="20"/>
  <c r="R62" i="20" s="1"/>
  <c r="Q62" i="20" s="1"/>
  <c r="O62" i="20" s="1"/>
  <c r="K65" i="20"/>
  <c r="L63" i="19"/>
  <c r="N62" i="19"/>
  <c r="T62" i="19"/>
  <c r="P62" i="19"/>
  <c r="R62" i="19" s="1"/>
  <c r="Q62" i="19" s="1"/>
  <c r="O62" i="19" s="1"/>
  <c r="M62" i="19"/>
  <c r="K65" i="19"/>
  <c r="U61" i="16"/>
  <c r="K65" i="16"/>
  <c r="N62" i="16"/>
  <c r="S62" i="16" s="1"/>
  <c r="M62" i="16"/>
  <c r="T62" i="16"/>
  <c r="P62" i="16"/>
  <c r="L63" i="16"/>
  <c r="U54" i="10"/>
  <c r="K58" i="10"/>
  <c r="T55" i="10"/>
  <c r="M55" i="10"/>
  <c r="S55" i="10" s="1"/>
  <c r="N55" i="10"/>
  <c r="L56" i="10"/>
  <c r="P55" i="10"/>
  <c r="R55" i="10" s="1"/>
  <c r="Q55" i="10" s="1"/>
  <c r="O55" i="10" s="1"/>
  <c r="T54" i="5"/>
  <c r="P54" i="5"/>
  <c r="R54" i="5" s="1"/>
  <c r="Q54" i="5" s="1"/>
  <c r="O54" i="5" s="1"/>
  <c r="L55" i="5"/>
  <c r="N54" i="5"/>
  <c r="M54" i="5"/>
  <c r="S53" i="5"/>
  <c r="U53" i="5" s="1"/>
  <c r="T56" i="7"/>
  <c r="N56" i="7"/>
  <c r="L57" i="7"/>
  <c r="M56" i="7"/>
  <c r="P56" i="7"/>
  <c r="K59" i="7"/>
  <c r="U55" i="7"/>
  <c r="K57" i="5"/>
  <c r="R62" i="16" l="1"/>
  <c r="Q62" i="16" s="1"/>
  <c r="O62" i="16" s="1"/>
  <c r="S62" i="20"/>
  <c r="U62" i="20" s="1"/>
  <c r="S56" i="7"/>
  <c r="U56" i="7" s="1"/>
  <c r="R55" i="7"/>
  <c r="Q55" i="7" s="1"/>
  <c r="O55" i="7" s="1"/>
  <c r="S62" i="19"/>
  <c r="U62" i="19" s="1"/>
  <c r="K66" i="20"/>
  <c r="T63" i="20"/>
  <c r="P63" i="20"/>
  <c r="R63" i="20" s="1"/>
  <c r="Q63" i="20" s="1"/>
  <c r="O63" i="20" s="1"/>
  <c r="L64" i="20"/>
  <c r="N63" i="20"/>
  <c r="M63" i="20"/>
  <c r="K66" i="19"/>
  <c r="T63" i="19"/>
  <c r="P63" i="19"/>
  <c r="R63" i="19" s="1"/>
  <c r="Q63" i="19" s="1"/>
  <c r="O63" i="19" s="1"/>
  <c r="L64" i="19"/>
  <c r="N63" i="19"/>
  <c r="M63" i="19"/>
  <c r="U62" i="16"/>
  <c r="K66" i="16"/>
  <c r="L64" i="16"/>
  <c r="N63" i="16"/>
  <c r="P63" i="16"/>
  <c r="M63" i="16"/>
  <c r="S63" i="16" s="1"/>
  <c r="T63" i="16"/>
  <c r="U55" i="10"/>
  <c r="N56" i="10"/>
  <c r="L57" i="10"/>
  <c r="T56" i="10"/>
  <c r="M56" i="10"/>
  <c r="P56" i="10"/>
  <c r="R56" i="10" s="1"/>
  <c r="Q56" i="10" s="1"/>
  <c r="O56" i="10" s="1"/>
  <c r="K59" i="10"/>
  <c r="S54" i="5"/>
  <c r="U54" i="5" s="1"/>
  <c r="P55" i="5"/>
  <c r="R55" i="5" s="1"/>
  <c r="Q55" i="5" s="1"/>
  <c r="O55" i="5" s="1"/>
  <c r="N55" i="5"/>
  <c r="L56" i="5"/>
  <c r="M55" i="5"/>
  <c r="T55" i="5"/>
  <c r="N57" i="7"/>
  <c r="S57" i="7" s="1"/>
  <c r="T57" i="7"/>
  <c r="L58" i="7"/>
  <c r="P57" i="7"/>
  <c r="M57" i="7"/>
  <c r="K60" i="7"/>
  <c r="K58" i="5"/>
  <c r="R63" i="16" l="1"/>
  <c r="Q63" i="16" s="1"/>
  <c r="O63" i="16" s="1"/>
  <c r="S56" i="10"/>
  <c r="U56" i="10" s="1"/>
  <c r="S63" i="20"/>
  <c r="U63" i="20" s="1"/>
  <c r="R56" i="7"/>
  <c r="Q56" i="7" s="1"/>
  <c r="O56" i="7" s="1"/>
  <c r="S63" i="19"/>
  <c r="U63" i="19" s="1"/>
  <c r="U63" i="16"/>
  <c r="M64" i="20"/>
  <c r="T64" i="20"/>
  <c r="P64" i="20"/>
  <c r="R64" i="20" s="1"/>
  <c r="Q64" i="20" s="1"/>
  <c r="O64" i="20" s="1"/>
  <c r="L65" i="20"/>
  <c r="N64" i="20"/>
  <c r="K67" i="20"/>
  <c r="M64" i="19"/>
  <c r="T64" i="19"/>
  <c r="P64" i="19"/>
  <c r="R64" i="19" s="1"/>
  <c r="Q64" i="19" s="1"/>
  <c r="O64" i="19" s="1"/>
  <c r="L65" i="19"/>
  <c r="N64" i="19"/>
  <c r="K67" i="19"/>
  <c r="K67" i="16"/>
  <c r="T64" i="16"/>
  <c r="P64" i="16"/>
  <c r="L65" i="16"/>
  <c r="M64" i="16"/>
  <c r="N64" i="16"/>
  <c r="S55" i="5"/>
  <c r="U55" i="5" s="1"/>
  <c r="N57" i="10"/>
  <c r="L58" i="10"/>
  <c r="P57" i="10"/>
  <c r="R57" i="10" s="1"/>
  <c r="Q57" i="10" s="1"/>
  <c r="O57" i="10" s="1"/>
  <c r="T57" i="10"/>
  <c r="M57" i="10"/>
  <c r="K60" i="10"/>
  <c r="N56" i="5"/>
  <c r="M56" i="5"/>
  <c r="T56" i="5"/>
  <c r="L57" i="5"/>
  <c r="P56" i="5"/>
  <c r="R56" i="5" s="1"/>
  <c r="Q56" i="5" s="1"/>
  <c r="O56" i="5" s="1"/>
  <c r="U57" i="7"/>
  <c r="N58" i="7"/>
  <c r="P58" i="7"/>
  <c r="L59" i="7"/>
  <c r="M58" i="7"/>
  <c r="T58" i="7"/>
  <c r="K61" i="7"/>
  <c r="K59" i="5"/>
  <c r="R64" i="16" l="1"/>
  <c r="Q64" i="16" s="1"/>
  <c r="O64" i="16" s="1"/>
  <c r="S57" i="10"/>
  <c r="U57" i="10" s="1"/>
  <c r="S58" i="7"/>
  <c r="U58" i="7" s="1"/>
  <c r="S64" i="16"/>
  <c r="U64" i="16" s="1"/>
  <c r="S64" i="20"/>
  <c r="U64" i="20" s="1"/>
  <c r="R57" i="7"/>
  <c r="Q57" i="7" s="1"/>
  <c r="O57" i="7" s="1"/>
  <c r="S64" i="19"/>
  <c r="U64" i="19" s="1"/>
  <c r="K68" i="20"/>
  <c r="N65" i="20"/>
  <c r="M65" i="20"/>
  <c r="T65" i="20"/>
  <c r="P65" i="20"/>
  <c r="R65" i="20" s="1"/>
  <c r="Q65" i="20" s="1"/>
  <c r="O65" i="20" s="1"/>
  <c r="L66" i="20"/>
  <c r="K68" i="19"/>
  <c r="N65" i="19"/>
  <c r="M65" i="19"/>
  <c r="T65" i="19"/>
  <c r="P65" i="19"/>
  <c r="R65" i="19" s="1"/>
  <c r="Q65" i="19" s="1"/>
  <c r="O65" i="19" s="1"/>
  <c r="L66" i="19"/>
  <c r="M65" i="16"/>
  <c r="T65" i="16"/>
  <c r="P65" i="16"/>
  <c r="L66" i="16"/>
  <c r="N65" i="16"/>
  <c r="K68" i="16"/>
  <c r="T58" i="10"/>
  <c r="M58" i="10"/>
  <c r="P58" i="10"/>
  <c r="R58" i="10" s="1"/>
  <c r="Q58" i="10" s="1"/>
  <c r="O58" i="10" s="1"/>
  <c r="L59" i="10"/>
  <c r="N58" i="10"/>
  <c r="K61" i="10"/>
  <c r="S56" i="5"/>
  <c r="U56" i="5" s="1"/>
  <c r="T57" i="5"/>
  <c r="N57" i="5"/>
  <c r="L58" i="5"/>
  <c r="M57" i="5"/>
  <c r="P57" i="5"/>
  <c r="R57" i="5" s="1"/>
  <c r="Q57" i="5" s="1"/>
  <c r="O57" i="5" s="1"/>
  <c r="K62" i="7"/>
  <c r="P59" i="7"/>
  <c r="M59" i="7"/>
  <c r="N59" i="7"/>
  <c r="T59" i="7"/>
  <c r="L60" i="7"/>
  <c r="K60" i="5"/>
  <c r="R65" i="16" l="1"/>
  <c r="Q65" i="16" s="1"/>
  <c r="O65" i="16" s="1"/>
  <c r="S65" i="16"/>
  <c r="U65" i="16" s="1"/>
  <c r="S58" i="10"/>
  <c r="U58" i="10" s="1"/>
  <c r="S59" i="7"/>
  <c r="U59" i="7" s="1"/>
  <c r="S65" i="20"/>
  <c r="U65" i="20" s="1"/>
  <c r="R58" i="7"/>
  <c r="Q58" i="7" s="1"/>
  <c r="O58" i="7" s="1"/>
  <c r="S65" i="19"/>
  <c r="U65" i="19" s="1"/>
  <c r="L67" i="20"/>
  <c r="N66" i="20"/>
  <c r="M66" i="20"/>
  <c r="T66" i="20"/>
  <c r="P66" i="20"/>
  <c r="R66" i="20" s="1"/>
  <c r="Q66" i="20" s="1"/>
  <c r="O66" i="20" s="1"/>
  <c r="K69" i="20"/>
  <c r="K69" i="19"/>
  <c r="L67" i="19"/>
  <c r="N66" i="19"/>
  <c r="M66" i="19"/>
  <c r="T66" i="19"/>
  <c r="P66" i="19"/>
  <c r="R66" i="19" s="1"/>
  <c r="Q66" i="19" s="1"/>
  <c r="O66" i="19" s="1"/>
  <c r="K69" i="16"/>
  <c r="N66" i="16"/>
  <c r="M66" i="16"/>
  <c r="S66" i="16" s="1"/>
  <c r="L67" i="16"/>
  <c r="P66" i="16"/>
  <c r="T66" i="16"/>
  <c r="S57" i="5"/>
  <c r="U57" i="5" s="1"/>
  <c r="P59" i="10"/>
  <c r="R59" i="10" s="1"/>
  <c r="Q59" i="10" s="1"/>
  <c r="O59" i="10" s="1"/>
  <c r="M59" i="10"/>
  <c r="N59" i="10"/>
  <c r="T59" i="10"/>
  <c r="L60" i="10"/>
  <c r="K62" i="10"/>
  <c r="P58" i="5"/>
  <c r="R58" i="5" s="1"/>
  <c r="Q58" i="5" s="1"/>
  <c r="O58" i="5" s="1"/>
  <c r="L59" i="5"/>
  <c r="M58" i="5"/>
  <c r="T58" i="5"/>
  <c r="N58" i="5"/>
  <c r="M60" i="7"/>
  <c r="P60" i="7"/>
  <c r="L61" i="7"/>
  <c r="T60" i="7"/>
  <c r="N60" i="7"/>
  <c r="K63" i="7"/>
  <c r="K61" i="5"/>
  <c r="R66" i="16" l="1"/>
  <c r="Q66" i="16" s="1"/>
  <c r="O66" i="16" s="1"/>
  <c r="S60" i="7"/>
  <c r="U60" i="7" s="1"/>
  <c r="S59" i="10"/>
  <c r="U59" i="10" s="1"/>
  <c r="S66" i="20"/>
  <c r="U66" i="20" s="1"/>
  <c r="R59" i="7"/>
  <c r="Q59" i="7" s="1"/>
  <c r="O59" i="7" s="1"/>
  <c r="S66" i="19"/>
  <c r="U66" i="19" s="1"/>
  <c r="K70" i="20"/>
  <c r="P67" i="20"/>
  <c r="T67" i="20"/>
  <c r="N67" i="20"/>
  <c r="M67" i="20"/>
  <c r="L68" i="20"/>
  <c r="O67" i="20"/>
  <c r="P67" i="19"/>
  <c r="T67" i="19"/>
  <c r="N67" i="19"/>
  <c r="M67" i="19"/>
  <c r="L68" i="19"/>
  <c r="O67" i="19"/>
  <c r="K70" i="19"/>
  <c r="U66" i="16"/>
  <c r="K70" i="16"/>
  <c r="T67" i="16"/>
  <c r="N67" i="16"/>
  <c r="L68" i="16"/>
  <c r="M67" i="16"/>
  <c r="P67" i="16"/>
  <c r="O67" i="16"/>
  <c r="M60" i="10"/>
  <c r="N60" i="10"/>
  <c r="L61" i="10"/>
  <c r="S60" i="10"/>
  <c r="P60" i="10"/>
  <c r="R60" i="10" s="1"/>
  <c r="Q60" i="10" s="1"/>
  <c r="O60" i="10" s="1"/>
  <c r="T60" i="10"/>
  <c r="S58" i="5"/>
  <c r="U58" i="5" s="1"/>
  <c r="K63" i="10"/>
  <c r="L60" i="5"/>
  <c r="N59" i="5"/>
  <c r="P59" i="5"/>
  <c r="R59" i="5" s="1"/>
  <c r="Q59" i="5" s="1"/>
  <c r="O59" i="5" s="1"/>
  <c r="T59" i="5"/>
  <c r="M59" i="5"/>
  <c r="K64" i="7"/>
  <c r="M61" i="7"/>
  <c r="L62" i="7"/>
  <c r="P61" i="7"/>
  <c r="N61" i="7"/>
  <c r="T61" i="7"/>
  <c r="K62" i="5"/>
  <c r="S67" i="16" l="1"/>
  <c r="U67" i="16" s="1"/>
  <c r="S67" i="20"/>
  <c r="U67" i="20" s="1"/>
  <c r="S61" i="7"/>
  <c r="U61" i="7" s="1"/>
  <c r="R60" i="7"/>
  <c r="Q60" i="7" s="1"/>
  <c r="O60" i="7" s="1"/>
  <c r="S67" i="19"/>
  <c r="U67" i="19" s="1"/>
  <c r="T68" i="20"/>
  <c r="N68" i="20"/>
  <c r="L69" i="20"/>
  <c r="M68" i="20"/>
  <c r="P68" i="20"/>
  <c r="O68" i="20"/>
  <c r="K71" i="20"/>
  <c r="T68" i="19"/>
  <c r="N68" i="19"/>
  <c r="L69" i="19"/>
  <c r="M68" i="19"/>
  <c r="P68" i="19"/>
  <c r="O68" i="19"/>
  <c r="K71" i="19"/>
  <c r="T68" i="16"/>
  <c r="N68" i="16"/>
  <c r="L69" i="16"/>
  <c r="M68" i="16"/>
  <c r="S68" i="16" s="1"/>
  <c r="P68" i="16"/>
  <c r="O68" i="16"/>
  <c r="K71" i="16"/>
  <c r="K64" i="10"/>
  <c r="T61" i="10"/>
  <c r="L62" i="10"/>
  <c r="P61" i="10"/>
  <c r="R61" i="10" s="1"/>
  <c r="Q61" i="10" s="1"/>
  <c r="O61" i="10" s="1"/>
  <c r="M61" i="10"/>
  <c r="N61" i="10"/>
  <c r="U60" i="10"/>
  <c r="T60" i="5"/>
  <c r="L61" i="5"/>
  <c r="N60" i="5"/>
  <c r="P60" i="5"/>
  <c r="R60" i="5" s="1"/>
  <c r="Q60" i="5" s="1"/>
  <c r="O60" i="5" s="1"/>
  <c r="M60" i="5"/>
  <c r="S59" i="5"/>
  <c r="U59" i="5" s="1"/>
  <c r="K65" i="7"/>
  <c r="L63" i="7"/>
  <c r="T62" i="7"/>
  <c r="M62" i="7"/>
  <c r="P62" i="7"/>
  <c r="N62" i="7"/>
  <c r="S62" i="7" s="1"/>
  <c r="K63" i="5"/>
  <c r="S68" i="20" l="1"/>
  <c r="U68" i="20" s="1"/>
  <c r="S61" i="10"/>
  <c r="U61" i="10" s="1"/>
  <c r="R61" i="7"/>
  <c r="Q61" i="7" s="1"/>
  <c r="O61" i="7" s="1"/>
  <c r="S68" i="19"/>
  <c r="U68" i="19" s="1"/>
  <c r="K72" i="20"/>
  <c r="T69" i="20"/>
  <c r="N69" i="20"/>
  <c r="S69" i="20" s="1"/>
  <c r="L70" i="20"/>
  <c r="M69" i="20"/>
  <c r="P69" i="20"/>
  <c r="O69" i="20"/>
  <c r="T69" i="19"/>
  <c r="N69" i="19"/>
  <c r="M69" i="19"/>
  <c r="L70" i="19"/>
  <c r="P69" i="19"/>
  <c r="O69" i="19"/>
  <c r="K72" i="19"/>
  <c r="L70" i="16"/>
  <c r="M69" i="16"/>
  <c r="P69" i="16"/>
  <c r="T69" i="16"/>
  <c r="N69" i="16"/>
  <c r="O69" i="16"/>
  <c r="U68" i="16"/>
  <c r="K72" i="16"/>
  <c r="S60" i="5"/>
  <c r="U60" i="5" s="1"/>
  <c r="K65" i="10"/>
  <c r="L63" i="10"/>
  <c r="P62" i="10"/>
  <c r="R62" i="10" s="1"/>
  <c r="Q62" i="10" s="1"/>
  <c r="O62" i="10" s="1"/>
  <c r="T62" i="10"/>
  <c r="M62" i="10"/>
  <c r="N62" i="10"/>
  <c r="U62" i="7"/>
  <c r="L62" i="5"/>
  <c r="N61" i="5"/>
  <c r="T61" i="5"/>
  <c r="M61" i="5"/>
  <c r="P61" i="5"/>
  <c r="R61" i="5" s="1"/>
  <c r="Q61" i="5" s="1"/>
  <c r="O61" i="5" s="1"/>
  <c r="K66" i="7"/>
  <c r="T63" i="7"/>
  <c r="L64" i="7"/>
  <c r="N63" i="7"/>
  <c r="M63" i="7"/>
  <c r="S63" i="7" s="1"/>
  <c r="P63" i="7"/>
  <c r="K64" i="5"/>
  <c r="S69" i="16" l="1"/>
  <c r="U69" i="16" s="1"/>
  <c r="S62" i="10"/>
  <c r="U62" i="10" s="1"/>
  <c r="R62" i="7"/>
  <c r="Q62" i="7" s="1"/>
  <c r="O62" i="7" s="1"/>
  <c r="S69" i="19"/>
  <c r="U69" i="19" s="1"/>
  <c r="U69" i="20"/>
  <c r="L71" i="20"/>
  <c r="M70" i="20"/>
  <c r="S70" i="20" s="1"/>
  <c r="P70" i="20"/>
  <c r="T70" i="20"/>
  <c r="N70" i="20"/>
  <c r="O70" i="20"/>
  <c r="K73" i="20"/>
  <c r="K73" i="19"/>
  <c r="P70" i="19"/>
  <c r="N70" i="19"/>
  <c r="L71" i="19"/>
  <c r="M70" i="19"/>
  <c r="T70" i="19"/>
  <c r="O70" i="19"/>
  <c r="K73" i="16"/>
  <c r="T70" i="16"/>
  <c r="N70" i="16"/>
  <c r="S70" i="16" s="1"/>
  <c r="L71" i="16"/>
  <c r="M70" i="16"/>
  <c r="P70" i="16"/>
  <c r="O70" i="16"/>
  <c r="K66" i="10"/>
  <c r="T63" i="10"/>
  <c r="M63" i="10"/>
  <c r="N63" i="10"/>
  <c r="P63" i="10"/>
  <c r="R63" i="10" s="1"/>
  <c r="Q63" i="10" s="1"/>
  <c r="O63" i="10" s="1"/>
  <c r="L64" i="10"/>
  <c r="P62" i="5"/>
  <c r="R62" i="5" s="1"/>
  <c r="Q62" i="5" s="1"/>
  <c r="O62" i="5" s="1"/>
  <c r="N62" i="5"/>
  <c r="T62" i="5"/>
  <c r="M62" i="5"/>
  <c r="L63" i="5"/>
  <c r="S61" i="5"/>
  <c r="U61" i="5" s="1"/>
  <c r="U63" i="7"/>
  <c r="T64" i="7"/>
  <c r="N64" i="7"/>
  <c r="L65" i="7"/>
  <c r="M64" i="7"/>
  <c r="P64" i="7"/>
  <c r="K67" i="7"/>
  <c r="K65" i="5"/>
  <c r="S63" i="10" l="1"/>
  <c r="U63" i="10" s="1"/>
  <c r="S64" i="7"/>
  <c r="U64" i="7" s="1"/>
  <c r="R63" i="7"/>
  <c r="Q63" i="7" s="1"/>
  <c r="O63" i="7" s="1"/>
  <c r="S70" i="19"/>
  <c r="U70" i="19" s="1"/>
  <c r="U70" i="20"/>
  <c r="K74" i="20"/>
  <c r="P71" i="20"/>
  <c r="T71" i="20"/>
  <c r="N71" i="20"/>
  <c r="M71" i="20"/>
  <c r="L72" i="20"/>
  <c r="O71" i="20"/>
  <c r="T71" i="19"/>
  <c r="N71" i="19"/>
  <c r="L72" i="19"/>
  <c r="M71" i="19"/>
  <c r="P71" i="19"/>
  <c r="O71" i="19"/>
  <c r="K74" i="19"/>
  <c r="U70" i="16"/>
  <c r="L72" i="16"/>
  <c r="M71" i="16"/>
  <c r="P71" i="16"/>
  <c r="T71" i="16"/>
  <c r="N71" i="16"/>
  <c r="O71" i="16"/>
  <c r="K74" i="16"/>
  <c r="S62" i="5"/>
  <c r="U62" i="5" s="1"/>
  <c r="N64" i="10"/>
  <c r="L65" i="10"/>
  <c r="P64" i="10"/>
  <c r="R64" i="10" s="1"/>
  <c r="Q64" i="10" s="1"/>
  <c r="O64" i="10" s="1"/>
  <c r="M64" i="10"/>
  <c r="T64" i="10"/>
  <c r="K67" i="10"/>
  <c r="P63" i="5"/>
  <c r="R63" i="5" s="1"/>
  <c r="Q63" i="5" s="1"/>
  <c r="O63" i="5" s="1"/>
  <c r="N63" i="5"/>
  <c r="T63" i="5"/>
  <c r="M63" i="5"/>
  <c r="L64" i="5"/>
  <c r="N65" i="7"/>
  <c r="T65" i="7"/>
  <c r="P65" i="7"/>
  <c r="M65" i="7"/>
  <c r="L66" i="7"/>
  <c r="K68" i="7"/>
  <c r="K66" i="5"/>
  <c r="S71" i="20" l="1"/>
  <c r="U71" i="20" s="1"/>
  <c r="S64" i="10"/>
  <c r="U64" i="10" s="1"/>
  <c r="S71" i="16"/>
  <c r="U71" i="16" s="1"/>
  <c r="S65" i="7"/>
  <c r="U65" i="7" s="1"/>
  <c r="R64" i="7"/>
  <c r="Q64" i="7" s="1"/>
  <c r="O64" i="7" s="1"/>
  <c r="S71" i="19"/>
  <c r="U71" i="19" s="1"/>
  <c r="T72" i="20"/>
  <c r="N72" i="20"/>
  <c r="L73" i="20"/>
  <c r="M72" i="20"/>
  <c r="P72" i="20"/>
  <c r="O72" i="20"/>
  <c r="K75" i="20"/>
  <c r="T72" i="19"/>
  <c r="N72" i="19"/>
  <c r="L73" i="19"/>
  <c r="M72" i="19"/>
  <c r="P72" i="19"/>
  <c r="O72" i="19"/>
  <c r="K75" i="19"/>
  <c r="K75" i="16"/>
  <c r="P72" i="16"/>
  <c r="T72" i="16"/>
  <c r="L73" i="16"/>
  <c r="N72" i="16"/>
  <c r="M72" i="16"/>
  <c r="O72" i="16"/>
  <c r="N65" i="10"/>
  <c r="L66" i="10"/>
  <c r="P65" i="10"/>
  <c r="R65" i="10" s="1"/>
  <c r="Q65" i="10" s="1"/>
  <c r="O65" i="10" s="1"/>
  <c r="T65" i="10"/>
  <c r="M65" i="10"/>
  <c r="S63" i="5"/>
  <c r="U63" i="5" s="1"/>
  <c r="K68" i="10"/>
  <c r="M64" i="5"/>
  <c r="T64" i="5"/>
  <c r="P64" i="5"/>
  <c r="R64" i="5" s="1"/>
  <c r="Q64" i="5" s="1"/>
  <c r="O64" i="5" s="1"/>
  <c r="L65" i="5"/>
  <c r="N64" i="5"/>
  <c r="N66" i="7"/>
  <c r="P66" i="7"/>
  <c r="T66" i="7"/>
  <c r="L67" i="7"/>
  <c r="M66" i="7"/>
  <c r="S66" i="7" s="1"/>
  <c r="K69" i="7"/>
  <c r="K67" i="5"/>
  <c r="S72" i="16" l="1"/>
  <c r="U72" i="16" s="1"/>
  <c r="S65" i="10"/>
  <c r="U65" i="10" s="1"/>
  <c r="S72" i="20"/>
  <c r="U72" i="20" s="1"/>
  <c r="R65" i="7"/>
  <c r="Q65" i="7" s="1"/>
  <c r="O65" i="7" s="1"/>
  <c r="S72" i="19"/>
  <c r="U72" i="19" s="1"/>
  <c r="T73" i="20"/>
  <c r="N73" i="20"/>
  <c r="L74" i="20"/>
  <c r="M73" i="20"/>
  <c r="P73" i="20"/>
  <c r="O73" i="20"/>
  <c r="K76" i="20"/>
  <c r="L74" i="19"/>
  <c r="M73" i="19"/>
  <c r="P73" i="19"/>
  <c r="T73" i="19"/>
  <c r="N73" i="19"/>
  <c r="O73" i="19"/>
  <c r="K76" i="19"/>
  <c r="T73" i="16"/>
  <c r="N73" i="16"/>
  <c r="L74" i="16"/>
  <c r="P73" i="16"/>
  <c r="M73" i="16"/>
  <c r="O73" i="16"/>
  <c r="K76" i="16"/>
  <c r="T66" i="10"/>
  <c r="M66" i="10"/>
  <c r="P66" i="10"/>
  <c r="R66" i="10" s="1"/>
  <c r="Q66" i="10" s="1"/>
  <c r="O66" i="10" s="1"/>
  <c r="N66" i="10"/>
  <c r="L67" i="10"/>
  <c r="K69" i="10"/>
  <c r="S64" i="5"/>
  <c r="U64" i="5" s="1"/>
  <c r="L66" i="5"/>
  <c r="P65" i="5"/>
  <c r="R65" i="5" s="1"/>
  <c r="Q65" i="5" s="1"/>
  <c r="O65" i="5" s="1"/>
  <c r="N65" i="5"/>
  <c r="T65" i="5"/>
  <c r="M65" i="5"/>
  <c r="U66" i="7"/>
  <c r="K70" i="7"/>
  <c r="P67" i="7"/>
  <c r="L68" i="7"/>
  <c r="M67" i="7"/>
  <c r="N67" i="7"/>
  <c r="T67" i="7"/>
  <c r="O67" i="7"/>
  <c r="K68" i="5"/>
  <c r="S67" i="7" l="1"/>
  <c r="U67" i="7" s="1"/>
  <c r="S73" i="16"/>
  <c r="U73" i="16" s="1"/>
  <c r="S73" i="20"/>
  <c r="U73" i="20" s="1"/>
  <c r="S66" i="10"/>
  <c r="U66" i="10" s="1"/>
  <c r="R66" i="7"/>
  <c r="Q66" i="7" s="1"/>
  <c r="O66" i="7" s="1"/>
  <c r="S73" i="19"/>
  <c r="U73" i="19" s="1"/>
  <c r="L75" i="20"/>
  <c r="M74" i="20"/>
  <c r="P74" i="20"/>
  <c r="T74" i="20"/>
  <c r="N74" i="20"/>
  <c r="O74" i="20"/>
  <c r="K77" i="20"/>
  <c r="K77" i="19"/>
  <c r="P74" i="19"/>
  <c r="T74" i="19"/>
  <c r="N74" i="19"/>
  <c r="L75" i="19"/>
  <c r="M74" i="19"/>
  <c r="O74" i="19"/>
  <c r="T74" i="16"/>
  <c r="N74" i="16"/>
  <c r="L75" i="16"/>
  <c r="M74" i="16"/>
  <c r="S74" i="16" s="1"/>
  <c r="P74" i="16"/>
  <c r="O74" i="16"/>
  <c r="K77" i="16"/>
  <c r="K70" i="10"/>
  <c r="P67" i="10"/>
  <c r="T67" i="10"/>
  <c r="L68" i="10"/>
  <c r="M67" i="10"/>
  <c r="N67" i="10"/>
  <c r="O67" i="10"/>
  <c r="S65" i="5"/>
  <c r="U65" i="5" s="1"/>
  <c r="L67" i="5"/>
  <c r="T66" i="5"/>
  <c r="P66" i="5"/>
  <c r="R66" i="5" s="1"/>
  <c r="Q66" i="5" s="1"/>
  <c r="O66" i="5" s="1"/>
  <c r="M66" i="5"/>
  <c r="N66" i="5"/>
  <c r="K71" i="7"/>
  <c r="T68" i="7"/>
  <c r="L69" i="7"/>
  <c r="M68" i="7"/>
  <c r="P68" i="7"/>
  <c r="N68" i="7"/>
  <c r="O68" i="7"/>
  <c r="K69" i="5"/>
  <c r="S67" i="10" l="1"/>
  <c r="U67" i="10" s="1"/>
  <c r="S74" i="20"/>
  <c r="U74" i="20" s="1"/>
  <c r="S68" i="7"/>
  <c r="U68" i="7" s="1"/>
  <c r="S74" i="19"/>
  <c r="U74" i="19" s="1"/>
  <c r="K78" i="20"/>
  <c r="P75" i="20"/>
  <c r="T75" i="20"/>
  <c r="N75" i="20"/>
  <c r="L76" i="20"/>
  <c r="M75" i="20"/>
  <c r="O75" i="20"/>
  <c r="T75" i="19"/>
  <c r="N75" i="19"/>
  <c r="P75" i="19"/>
  <c r="L76" i="19"/>
  <c r="M75" i="19"/>
  <c r="O75" i="19"/>
  <c r="K78" i="19"/>
  <c r="L76" i="16"/>
  <c r="M75" i="16"/>
  <c r="P75" i="16"/>
  <c r="N75" i="16"/>
  <c r="T75" i="16"/>
  <c r="O75" i="16"/>
  <c r="K78" i="16"/>
  <c r="U74" i="16"/>
  <c r="P68" i="10"/>
  <c r="L69" i="10"/>
  <c r="M68" i="10"/>
  <c r="T68" i="10"/>
  <c r="N68" i="10"/>
  <c r="O68" i="10"/>
  <c r="K71" i="10"/>
  <c r="S66" i="5"/>
  <c r="U66" i="5" s="1"/>
  <c r="O67" i="5"/>
  <c r="P67" i="5"/>
  <c r="M67" i="5"/>
  <c r="T67" i="5"/>
  <c r="N67" i="5"/>
  <c r="L68" i="5"/>
  <c r="N69" i="7"/>
  <c r="P69" i="7"/>
  <c r="T69" i="7"/>
  <c r="L70" i="7"/>
  <c r="M69" i="7"/>
  <c r="S69" i="7" s="1"/>
  <c r="O69" i="7"/>
  <c r="K72" i="7"/>
  <c r="K70" i="5"/>
  <c r="S75" i="20" l="1"/>
  <c r="U75" i="20" s="1"/>
  <c r="S68" i="10"/>
  <c r="U68" i="10" s="1"/>
  <c r="S75" i="16"/>
  <c r="U75" i="16" s="1"/>
  <c r="S75" i="19"/>
  <c r="U75" i="19" s="1"/>
  <c r="K79" i="20"/>
  <c r="T76" i="20"/>
  <c r="N76" i="20"/>
  <c r="L77" i="20"/>
  <c r="M76" i="20"/>
  <c r="P76" i="20"/>
  <c r="O76" i="20"/>
  <c r="K79" i="19"/>
  <c r="T76" i="19"/>
  <c r="N76" i="19"/>
  <c r="L77" i="19"/>
  <c r="M76" i="19"/>
  <c r="P76" i="19"/>
  <c r="O76" i="19"/>
  <c r="K79" i="16"/>
  <c r="P76" i="16"/>
  <c r="T76" i="16"/>
  <c r="N76" i="16"/>
  <c r="L77" i="16"/>
  <c r="M76" i="16"/>
  <c r="O76" i="16"/>
  <c r="K72" i="10"/>
  <c r="N69" i="10"/>
  <c r="P69" i="10"/>
  <c r="T69" i="10"/>
  <c r="L70" i="10"/>
  <c r="M69" i="10"/>
  <c r="O69" i="10"/>
  <c r="S67" i="5"/>
  <c r="U67" i="5" s="1"/>
  <c r="P68" i="5"/>
  <c r="T68" i="5"/>
  <c r="N68" i="5"/>
  <c r="O68" i="5"/>
  <c r="M68" i="5"/>
  <c r="L69" i="5"/>
  <c r="L71" i="7"/>
  <c r="M70" i="7"/>
  <c r="P70" i="7"/>
  <c r="T70" i="7"/>
  <c r="N70" i="7"/>
  <c r="S70" i="7" s="1"/>
  <c r="O70" i="7"/>
  <c r="K73" i="7"/>
  <c r="U69" i="7"/>
  <c r="K71" i="5"/>
  <c r="S69" i="10" l="1"/>
  <c r="U69" i="10" s="1"/>
  <c r="S76" i="16"/>
  <c r="U76" i="16" s="1"/>
  <c r="S76" i="20"/>
  <c r="U76" i="20" s="1"/>
  <c r="S76" i="19"/>
  <c r="U76" i="19" s="1"/>
  <c r="T77" i="20"/>
  <c r="N77" i="20"/>
  <c r="L78" i="20"/>
  <c r="M77" i="20"/>
  <c r="S77" i="20" s="1"/>
  <c r="P77" i="20"/>
  <c r="O77" i="20"/>
  <c r="K80" i="20"/>
  <c r="L78" i="19"/>
  <c r="M77" i="19"/>
  <c r="P77" i="19"/>
  <c r="N77" i="19"/>
  <c r="T77" i="19"/>
  <c r="O77" i="19"/>
  <c r="K80" i="19"/>
  <c r="T77" i="16"/>
  <c r="N77" i="16"/>
  <c r="L78" i="16"/>
  <c r="M77" i="16"/>
  <c r="P77" i="16"/>
  <c r="O77" i="16"/>
  <c r="K80" i="16"/>
  <c r="K73" i="10"/>
  <c r="L71" i="10"/>
  <c r="M70" i="10"/>
  <c r="N70" i="10"/>
  <c r="T70" i="10"/>
  <c r="P70" i="10"/>
  <c r="O70" i="10"/>
  <c r="U70" i="7"/>
  <c r="S68" i="5"/>
  <c r="U68" i="5" s="1"/>
  <c r="O69" i="5"/>
  <c r="P69" i="5"/>
  <c r="N69" i="5"/>
  <c r="M69" i="5"/>
  <c r="L70" i="5"/>
  <c r="T69" i="5"/>
  <c r="K74" i="7"/>
  <c r="T71" i="7"/>
  <c r="L72" i="7"/>
  <c r="N71" i="7"/>
  <c r="M71" i="7"/>
  <c r="P71" i="7"/>
  <c r="O71" i="7"/>
  <c r="K72" i="5"/>
  <c r="S71" i="7" l="1"/>
  <c r="U71" i="7" s="1"/>
  <c r="S70" i="10"/>
  <c r="U70" i="10" s="1"/>
  <c r="S77" i="16"/>
  <c r="U77" i="16" s="1"/>
  <c r="S77" i="19"/>
  <c r="U77" i="19" s="1"/>
  <c r="L79" i="20"/>
  <c r="M78" i="20"/>
  <c r="P78" i="20"/>
  <c r="N78" i="20"/>
  <c r="T78" i="20"/>
  <c r="O78" i="20"/>
  <c r="U77" i="20"/>
  <c r="K81" i="20"/>
  <c r="K81" i="19"/>
  <c r="P78" i="19"/>
  <c r="N78" i="19"/>
  <c r="L79" i="19"/>
  <c r="M78" i="19"/>
  <c r="T78" i="19"/>
  <c r="O78" i="19"/>
  <c r="T78" i="16"/>
  <c r="N78" i="16"/>
  <c r="L79" i="16"/>
  <c r="M78" i="16"/>
  <c r="S78" i="16" s="1"/>
  <c r="P78" i="16"/>
  <c r="O78" i="16"/>
  <c r="K81" i="16"/>
  <c r="K74" i="10"/>
  <c r="L72" i="10"/>
  <c r="M71" i="10"/>
  <c r="N71" i="10"/>
  <c r="T71" i="10"/>
  <c r="P71" i="10"/>
  <c r="O71" i="10"/>
  <c r="S69" i="5"/>
  <c r="U69" i="5" s="1"/>
  <c r="L71" i="5"/>
  <c r="P70" i="5"/>
  <c r="M70" i="5"/>
  <c r="T70" i="5"/>
  <c r="N70" i="5"/>
  <c r="O70" i="5"/>
  <c r="N72" i="7"/>
  <c r="P72" i="7"/>
  <c r="M72" i="7"/>
  <c r="L73" i="7"/>
  <c r="T72" i="7"/>
  <c r="O72" i="7"/>
  <c r="K75" i="7"/>
  <c r="K73" i="5"/>
  <c r="S72" i="7" l="1"/>
  <c r="U72" i="7" s="1"/>
  <c r="S71" i="10"/>
  <c r="U71" i="10" s="1"/>
  <c r="S78" i="20"/>
  <c r="U78" i="20" s="1"/>
  <c r="S78" i="19"/>
  <c r="U78" i="19" s="1"/>
  <c r="K82" i="20"/>
  <c r="L80" i="20"/>
  <c r="P79" i="20"/>
  <c r="M79" i="20"/>
  <c r="S79" i="20" s="1"/>
  <c r="T79" i="20"/>
  <c r="N79" i="20"/>
  <c r="O79" i="20"/>
  <c r="T79" i="19"/>
  <c r="N79" i="19"/>
  <c r="L80" i="19"/>
  <c r="M79" i="19"/>
  <c r="P79" i="19"/>
  <c r="O79" i="19"/>
  <c r="K82" i="19"/>
  <c r="K82" i="16"/>
  <c r="L80" i="16"/>
  <c r="M79" i="16"/>
  <c r="P79" i="16"/>
  <c r="N79" i="16"/>
  <c r="T79" i="16"/>
  <c r="O79" i="16"/>
  <c r="U78" i="16"/>
  <c r="L73" i="10"/>
  <c r="M72" i="10"/>
  <c r="P72" i="10"/>
  <c r="N72" i="10"/>
  <c r="S72" i="10" s="1"/>
  <c r="T72" i="10"/>
  <c r="O72" i="10"/>
  <c r="K75" i="10"/>
  <c r="S70" i="5"/>
  <c r="U70" i="5" s="1"/>
  <c r="N71" i="5"/>
  <c r="L72" i="5"/>
  <c r="M71" i="5"/>
  <c r="T71" i="5"/>
  <c r="O71" i="5"/>
  <c r="P71" i="5"/>
  <c r="K76" i="7"/>
  <c r="T73" i="7"/>
  <c r="L74" i="7"/>
  <c r="M73" i="7"/>
  <c r="P73" i="7"/>
  <c r="N73" i="7"/>
  <c r="O73" i="7"/>
  <c r="K74" i="5"/>
  <c r="S79" i="16" l="1"/>
  <c r="U79" i="16" s="1"/>
  <c r="S73" i="7"/>
  <c r="U73" i="7" s="1"/>
  <c r="S79" i="19"/>
  <c r="U79" i="19" s="1"/>
  <c r="U79" i="20"/>
  <c r="P80" i="20"/>
  <c r="T80" i="20"/>
  <c r="N80" i="20"/>
  <c r="S80" i="20" s="1"/>
  <c r="L81" i="20"/>
  <c r="M80" i="20"/>
  <c r="O80" i="20"/>
  <c r="K83" i="20"/>
  <c r="T80" i="19"/>
  <c r="N80" i="19"/>
  <c r="L81" i="19"/>
  <c r="M80" i="19"/>
  <c r="P80" i="19"/>
  <c r="O80" i="19"/>
  <c r="K83" i="19"/>
  <c r="P80" i="16"/>
  <c r="T80" i="16"/>
  <c r="N80" i="16"/>
  <c r="M80" i="16"/>
  <c r="L81" i="16"/>
  <c r="O80" i="16"/>
  <c r="K83" i="16"/>
  <c r="K76" i="10"/>
  <c r="U72" i="10"/>
  <c r="T73" i="10"/>
  <c r="P73" i="10"/>
  <c r="N73" i="10"/>
  <c r="L74" i="10"/>
  <c r="M73" i="10"/>
  <c r="O73" i="10"/>
  <c r="S71" i="5"/>
  <c r="U71" i="5" s="1"/>
  <c r="T72" i="5"/>
  <c r="M72" i="5"/>
  <c r="P72" i="5"/>
  <c r="L73" i="5"/>
  <c r="O72" i="5"/>
  <c r="N72" i="5"/>
  <c r="N74" i="7"/>
  <c r="T74" i="7"/>
  <c r="M74" i="7"/>
  <c r="P74" i="7"/>
  <c r="L75" i="7"/>
  <c r="O74" i="7"/>
  <c r="K77" i="7"/>
  <c r="K75" i="5"/>
  <c r="S80" i="16" l="1"/>
  <c r="U80" i="16" s="1"/>
  <c r="S73" i="10"/>
  <c r="U73" i="10" s="1"/>
  <c r="S74" i="7"/>
  <c r="U74" i="7" s="1"/>
  <c r="S80" i="19"/>
  <c r="U80" i="19" s="1"/>
  <c r="K84" i="20"/>
  <c r="U80" i="20"/>
  <c r="T81" i="20"/>
  <c r="N81" i="20"/>
  <c r="P81" i="20"/>
  <c r="L82" i="20"/>
  <c r="M81" i="20"/>
  <c r="O81" i="20"/>
  <c r="L82" i="19"/>
  <c r="M81" i="19"/>
  <c r="P81" i="19"/>
  <c r="T81" i="19"/>
  <c r="N81" i="19"/>
  <c r="O81" i="19"/>
  <c r="K84" i="19"/>
  <c r="K84" i="16"/>
  <c r="T81" i="16"/>
  <c r="N81" i="16"/>
  <c r="L82" i="16"/>
  <c r="M81" i="16"/>
  <c r="P81" i="16"/>
  <c r="O81" i="16"/>
  <c r="T74" i="10"/>
  <c r="N74" i="10"/>
  <c r="P74" i="10"/>
  <c r="M74" i="10"/>
  <c r="L75" i="10"/>
  <c r="O74" i="10"/>
  <c r="K77" i="10"/>
  <c r="S72" i="5"/>
  <c r="U72" i="5" s="1"/>
  <c r="L74" i="5"/>
  <c r="O73" i="5"/>
  <c r="M73" i="5"/>
  <c r="T73" i="5"/>
  <c r="P73" i="5"/>
  <c r="N73" i="5"/>
  <c r="P75" i="7"/>
  <c r="L76" i="7"/>
  <c r="M75" i="7"/>
  <c r="N75" i="7"/>
  <c r="S75" i="7"/>
  <c r="T75" i="7"/>
  <c r="O75" i="7"/>
  <c r="K78" i="7"/>
  <c r="K76" i="5"/>
  <c r="S81" i="20" l="1"/>
  <c r="U81" i="20" s="1"/>
  <c r="S74" i="10"/>
  <c r="U74" i="10" s="1"/>
  <c r="S81" i="16"/>
  <c r="U81" i="16" s="1"/>
  <c r="S81" i="19"/>
  <c r="U81" i="19" s="1"/>
  <c r="T82" i="20"/>
  <c r="N82" i="20"/>
  <c r="L83" i="20"/>
  <c r="M82" i="20"/>
  <c r="P82" i="20"/>
  <c r="O82" i="20"/>
  <c r="K85" i="20"/>
  <c r="K85" i="19"/>
  <c r="P82" i="19"/>
  <c r="T82" i="19"/>
  <c r="N82" i="19"/>
  <c r="M82" i="19"/>
  <c r="L83" i="19"/>
  <c r="O82" i="19"/>
  <c r="T82" i="16"/>
  <c r="N82" i="16"/>
  <c r="L83" i="16"/>
  <c r="M82" i="16"/>
  <c r="S82" i="16" s="1"/>
  <c r="P82" i="16"/>
  <c r="O82" i="16"/>
  <c r="K85" i="16"/>
  <c r="K78" i="10"/>
  <c r="P75" i="10"/>
  <c r="T75" i="10"/>
  <c r="L76" i="10"/>
  <c r="M75" i="10"/>
  <c r="N75" i="10"/>
  <c r="O75" i="10"/>
  <c r="S73" i="5"/>
  <c r="U73" i="5" s="1"/>
  <c r="T74" i="5"/>
  <c r="P74" i="5"/>
  <c r="N74" i="5"/>
  <c r="M74" i="5"/>
  <c r="L75" i="5"/>
  <c r="O74" i="5"/>
  <c r="T76" i="7"/>
  <c r="L77" i="7"/>
  <c r="M76" i="7"/>
  <c r="P76" i="7"/>
  <c r="N76" i="7"/>
  <c r="O76" i="7"/>
  <c r="U75" i="7"/>
  <c r="K79" i="7"/>
  <c r="K77" i="5"/>
  <c r="S82" i="20" l="1"/>
  <c r="U82" i="20" s="1"/>
  <c r="S76" i="7"/>
  <c r="U76" i="7" s="1"/>
  <c r="S75" i="10"/>
  <c r="U75" i="10" s="1"/>
  <c r="S82" i="19"/>
  <c r="U82" i="19" s="1"/>
  <c r="K86" i="20"/>
  <c r="L84" i="20"/>
  <c r="M83" i="20"/>
  <c r="P83" i="20"/>
  <c r="T83" i="20"/>
  <c r="N83" i="20"/>
  <c r="O83" i="20"/>
  <c r="K86" i="19"/>
  <c r="T83" i="19"/>
  <c r="N83" i="19"/>
  <c r="P83" i="19"/>
  <c r="L84" i="19"/>
  <c r="M83" i="19"/>
  <c r="O83" i="19"/>
  <c r="K86" i="16"/>
  <c r="L84" i="16"/>
  <c r="M83" i="16"/>
  <c r="P83" i="16"/>
  <c r="T83" i="16"/>
  <c r="N83" i="16"/>
  <c r="O83" i="16"/>
  <c r="U82" i="16"/>
  <c r="P76" i="10"/>
  <c r="L77" i="10"/>
  <c r="M76" i="10"/>
  <c r="N76" i="10"/>
  <c r="T76" i="10"/>
  <c r="O76" i="10"/>
  <c r="K79" i="10"/>
  <c r="T75" i="5"/>
  <c r="P75" i="5"/>
  <c r="M75" i="5"/>
  <c r="N75" i="5"/>
  <c r="O75" i="5"/>
  <c r="L76" i="5"/>
  <c r="S74" i="5"/>
  <c r="U74" i="5" s="1"/>
  <c r="K80" i="7"/>
  <c r="N77" i="7"/>
  <c r="M77" i="7"/>
  <c r="P77" i="7"/>
  <c r="T77" i="7"/>
  <c r="L78" i="7"/>
  <c r="O77" i="7"/>
  <c r="K78" i="5"/>
  <c r="S83" i="20" l="1"/>
  <c r="U83" i="20" s="1"/>
  <c r="S83" i="16"/>
  <c r="U83" i="16" s="1"/>
  <c r="S77" i="7"/>
  <c r="U77" i="7" s="1"/>
  <c r="S76" i="10"/>
  <c r="U76" i="10" s="1"/>
  <c r="S83" i="19"/>
  <c r="U83" i="19" s="1"/>
  <c r="P84" i="20"/>
  <c r="T84" i="20"/>
  <c r="N84" i="20"/>
  <c r="M84" i="20"/>
  <c r="L85" i="20"/>
  <c r="O84" i="20"/>
  <c r="K87" i="20"/>
  <c r="T84" i="19"/>
  <c r="N84" i="19"/>
  <c r="L85" i="19"/>
  <c r="M84" i="19"/>
  <c r="P84" i="19"/>
  <c r="O84" i="19"/>
  <c r="K87" i="19"/>
  <c r="P84" i="16"/>
  <c r="T84" i="16"/>
  <c r="N84" i="16"/>
  <c r="M84" i="16"/>
  <c r="S84" i="16" s="1"/>
  <c r="L85" i="16"/>
  <c r="O84" i="16"/>
  <c r="K87" i="16"/>
  <c r="N77" i="10"/>
  <c r="P77" i="10"/>
  <c r="L78" i="10"/>
  <c r="M77" i="10"/>
  <c r="S77" i="10" s="1"/>
  <c r="T77" i="10"/>
  <c r="O77" i="10"/>
  <c r="K80" i="10"/>
  <c r="S75" i="5"/>
  <c r="U75" i="5" s="1"/>
  <c r="T76" i="5"/>
  <c r="M76" i="5"/>
  <c r="P76" i="5"/>
  <c r="N76" i="5"/>
  <c r="L77" i="5"/>
  <c r="O76" i="5"/>
  <c r="K81" i="7"/>
  <c r="L79" i="7"/>
  <c r="M78" i="7"/>
  <c r="P78" i="7"/>
  <c r="T78" i="7"/>
  <c r="N78" i="7"/>
  <c r="O78" i="7"/>
  <c r="K79" i="5"/>
  <c r="S78" i="7" l="1"/>
  <c r="U78" i="7" s="1"/>
  <c r="S84" i="20"/>
  <c r="U84" i="20" s="1"/>
  <c r="S84" i="19"/>
  <c r="U84" i="19" s="1"/>
  <c r="K88" i="20"/>
  <c r="T85" i="20"/>
  <c r="N85" i="20"/>
  <c r="L86" i="20"/>
  <c r="M85" i="20"/>
  <c r="P85" i="20"/>
  <c r="O85" i="20"/>
  <c r="L86" i="19"/>
  <c r="M85" i="19"/>
  <c r="P85" i="19"/>
  <c r="N85" i="19"/>
  <c r="T85" i="19"/>
  <c r="O85" i="19"/>
  <c r="K88" i="19"/>
  <c r="U84" i="16"/>
  <c r="K88" i="16"/>
  <c r="T85" i="16"/>
  <c r="N85" i="16"/>
  <c r="L86" i="16"/>
  <c r="M85" i="16"/>
  <c r="S85" i="16" s="1"/>
  <c r="P85" i="16"/>
  <c r="O85" i="16"/>
  <c r="L79" i="10"/>
  <c r="M78" i="10"/>
  <c r="N78" i="10"/>
  <c r="S78" i="10" s="1"/>
  <c r="T78" i="10"/>
  <c r="P78" i="10"/>
  <c r="O78" i="10"/>
  <c r="U77" i="10"/>
  <c r="K81" i="10"/>
  <c r="S76" i="5"/>
  <c r="U76" i="5" s="1"/>
  <c r="M77" i="5"/>
  <c r="L78" i="5"/>
  <c r="T77" i="5"/>
  <c r="P77" i="5"/>
  <c r="N77" i="5"/>
  <c r="O77" i="5"/>
  <c r="K82" i="7"/>
  <c r="T79" i="7"/>
  <c r="M79" i="7"/>
  <c r="N79" i="7"/>
  <c r="P79" i="7"/>
  <c r="L80" i="7"/>
  <c r="O79" i="7"/>
  <c r="K80" i="5"/>
  <c r="S85" i="20" l="1"/>
  <c r="U85" i="20" s="1"/>
  <c r="S79" i="7"/>
  <c r="U79" i="7" s="1"/>
  <c r="S85" i="19"/>
  <c r="U85" i="19" s="1"/>
  <c r="T86" i="20"/>
  <c r="N86" i="20"/>
  <c r="L87" i="20"/>
  <c r="M86" i="20"/>
  <c r="P86" i="20"/>
  <c r="O86" i="20"/>
  <c r="K89" i="20"/>
  <c r="K89" i="19"/>
  <c r="P86" i="19"/>
  <c r="N86" i="19"/>
  <c r="L87" i="19"/>
  <c r="M86" i="19"/>
  <c r="T86" i="19"/>
  <c r="O86" i="19"/>
  <c r="U85" i="16"/>
  <c r="T86" i="16"/>
  <c r="N86" i="16"/>
  <c r="L87" i="16"/>
  <c r="M86" i="16"/>
  <c r="S86" i="16" s="1"/>
  <c r="P86" i="16"/>
  <c r="O86" i="16"/>
  <c r="K89" i="16"/>
  <c r="U78" i="10"/>
  <c r="L80" i="10"/>
  <c r="M79" i="10"/>
  <c r="N79" i="10"/>
  <c r="T79" i="10"/>
  <c r="P79" i="10"/>
  <c r="O79" i="10"/>
  <c r="K82" i="10"/>
  <c r="S77" i="5"/>
  <c r="U77" i="5" s="1"/>
  <c r="T78" i="5"/>
  <c r="N78" i="5"/>
  <c r="M78" i="5"/>
  <c r="P78" i="5"/>
  <c r="L79" i="5"/>
  <c r="O78" i="5"/>
  <c r="N80" i="7"/>
  <c r="P80" i="7"/>
  <c r="L81" i="7"/>
  <c r="M80" i="7"/>
  <c r="S80" i="7" s="1"/>
  <c r="T80" i="7"/>
  <c r="O80" i="7"/>
  <c r="K83" i="7"/>
  <c r="K81" i="5"/>
  <c r="S86" i="20" l="1"/>
  <c r="U86" i="20" s="1"/>
  <c r="S79" i="10"/>
  <c r="U79" i="10" s="1"/>
  <c r="S86" i="19"/>
  <c r="U86" i="19" s="1"/>
  <c r="K90" i="20"/>
  <c r="L88" i="20"/>
  <c r="M87" i="20"/>
  <c r="P87" i="20"/>
  <c r="T87" i="20"/>
  <c r="N87" i="20"/>
  <c r="O87" i="20"/>
  <c r="T87" i="19"/>
  <c r="N87" i="19"/>
  <c r="L88" i="19"/>
  <c r="M87" i="19"/>
  <c r="P87" i="19"/>
  <c r="O87" i="19"/>
  <c r="K90" i="19"/>
  <c r="K90" i="16"/>
  <c r="L88" i="16"/>
  <c r="M87" i="16"/>
  <c r="P87" i="16"/>
  <c r="T87" i="16"/>
  <c r="N87" i="16"/>
  <c r="O87" i="16"/>
  <c r="U86" i="16"/>
  <c r="L81" i="10"/>
  <c r="M80" i="10"/>
  <c r="P80" i="10"/>
  <c r="N80" i="10"/>
  <c r="T80" i="10"/>
  <c r="O80" i="10"/>
  <c r="K83" i="10"/>
  <c r="S78" i="5"/>
  <c r="U78" i="5" s="1"/>
  <c r="L80" i="5"/>
  <c r="N79" i="5"/>
  <c r="M79" i="5"/>
  <c r="T79" i="5"/>
  <c r="P79" i="5"/>
  <c r="O79" i="5"/>
  <c r="U80" i="7"/>
  <c r="K84" i="7"/>
  <c r="T81" i="7"/>
  <c r="L82" i="7"/>
  <c r="M81" i="7"/>
  <c r="P81" i="7"/>
  <c r="N81" i="7"/>
  <c r="O81" i="7"/>
  <c r="K82" i="5"/>
  <c r="S87" i="20" l="1"/>
  <c r="U87" i="20" s="1"/>
  <c r="S80" i="10"/>
  <c r="U80" i="10" s="1"/>
  <c r="S81" i="7"/>
  <c r="U81" i="7" s="1"/>
  <c r="S87" i="16"/>
  <c r="U87" i="16" s="1"/>
  <c r="S87" i="19"/>
  <c r="U87" i="19" s="1"/>
  <c r="P88" i="20"/>
  <c r="T88" i="20"/>
  <c r="N88" i="20"/>
  <c r="M88" i="20"/>
  <c r="L89" i="20"/>
  <c r="O88" i="20"/>
  <c r="K91" i="20"/>
  <c r="T88" i="19"/>
  <c r="N88" i="19"/>
  <c r="L89" i="19"/>
  <c r="M88" i="19"/>
  <c r="P88" i="19"/>
  <c r="O88" i="19"/>
  <c r="K91" i="19"/>
  <c r="K91" i="16"/>
  <c r="P88" i="16"/>
  <c r="T88" i="16"/>
  <c r="N88" i="16"/>
  <c r="L89" i="16"/>
  <c r="M88" i="16"/>
  <c r="O88" i="16"/>
  <c r="T81" i="10"/>
  <c r="P81" i="10"/>
  <c r="M81" i="10"/>
  <c r="L82" i="10"/>
  <c r="N81" i="10"/>
  <c r="O81" i="10"/>
  <c r="K84" i="10"/>
  <c r="S79" i="5"/>
  <c r="U79" i="5" s="1"/>
  <c r="P80" i="5"/>
  <c r="M80" i="5"/>
  <c r="O80" i="5"/>
  <c r="L81" i="5"/>
  <c r="N80" i="5"/>
  <c r="T80" i="5"/>
  <c r="K85" i="7"/>
  <c r="N82" i="7"/>
  <c r="T82" i="7"/>
  <c r="P82" i="7"/>
  <c r="L83" i="7"/>
  <c r="M82" i="7"/>
  <c r="S82" i="7" s="1"/>
  <c r="O82" i="7"/>
  <c r="K83" i="5"/>
  <c r="S88" i="20" l="1"/>
  <c r="U88" i="20" s="1"/>
  <c r="S88" i="16"/>
  <c r="U88" i="16" s="1"/>
  <c r="S81" i="10"/>
  <c r="U81" i="10" s="1"/>
  <c r="S88" i="19"/>
  <c r="U88" i="19" s="1"/>
  <c r="K92" i="20"/>
  <c r="T89" i="20"/>
  <c r="N89" i="20"/>
  <c r="L90" i="20"/>
  <c r="M89" i="20"/>
  <c r="P89" i="20"/>
  <c r="O89" i="20"/>
  <c r="L90" i="19"/>
  <c r="M89" i="19"/>
  <c r="P89" i="19"/>
  <c r="T89" i="19"/>
  <c r="N89" i="19"/>
  <c r="O89" i="19"/>
  <c r="K92" i="19"/>
  <c r="T89" i="16"/>
  <c r="N89" i="16"/>
  <c r="L90" i="16"/>
  <c r="M89" i="16"/>
  <c r="P89" i="16"/>
  <c r="O89" i="16"/>
  <c r="K92" i="16"/>
  <c r="K85" i="10"/>
  <c r="T82" i="10"/>
  <c r="N82" i="10"/>
  <c r="M82" i="10"/>
  <c r="P82" i="10"/>
  <c r="L83" i="10"/>
  <c r="O82" i="10"/>
  <c r="S80" i="5"/>
  <c r="U80" i="5" s="1"/>
  <c r="L82" i="5"/>
  <c r="M81" i="5"/>
  <c r="N81" i="5"/>
  <c r="P81" i="5"/>
  <c r="O81" i="5"/>
  <c r="T81" i="5"/>
  <c r="P83" i="7"/>
  <c r="L84" i="7"/>
  <c r="M83" i="7"/>
  <c r="N83" i="7"/>
  <c r="T83" i="7"/>
  <c r="O83" i="7"/>
  <c r="K86" i="7"/>
  <c r="U82" i="7"/>
  <c r="K84" i="5"/>
  <c r="S82" i="10" l="1"/>
  <c r="U82" i="10" s="1"/>
  <c r="S83" i="7"/>
  <c r="U83" i="7" s="1"/>
  <c r="S89" i="20"/>
  <c r="U89" i="20" s="1"/>
  <c r="S89" i="16"/>
  <c r="U89" i="16" s="1"/>
  <c r="S89" i="19"/>
  <c r="U89" i="19" s="1"/>
  <c r="T90" i="20"/>
  <c r="N90" i="20"/>
  <c r="L91" i="20"/>
  <c r="M90" i="20"/>
  <c r="P90" i="20"/>
  <c r="O90" i="20"/>
  <c r="K93" i="20"/>
  <c r="K93" i="19"/>
  <c r="P90" i="19"/>
  <c r="T90" i="19"/>
  <c r="N90" i="19"/>
  <c r="L91" i="19"/>
  <c r="M90" i="19"/>
  <c r="O90" i="19"/>
  <c r="K93" i="16"/>
  <c r="T90" i="16"/>
  <c r="N90" i="16"/>
  <c r="L91" i="16"/>
  <c r="M90" i="16"/>
  <c r="P90" i="16"/>
  <c r="O90" i="16"/>
  <c r="S81" i="5"/>
  <c r="U81" i="5" s="1"/>
  <c r="K86" i="10"/>
  <c r="P83" i="10"/>
  <c r="T83" i="10"/>
  <c r="L84" i="10"/>
  <c r="M83" i="10"/>
  <c r="N83" i="10"/>
  <c r="O83" i="10"/>
  <c r="N82" i="5"/>
  <c r="L83" i="5"/>
  <c r="M82" i="5"/>
  <c r="O82" i="5"/>
  <c r="T82" i="5"/>
  <c r="P82" i="5"/>
  <c r="T84" i="7"/>
  <c r="L85" i="7"/>
  <c r="M84" i="7"/>
  <c r="P84" i="7"/>
  <c r="N84" i="7"/>
  <c r="O84" i="7"/>
  <c r="K87" i="7"/>
  <c r="K85" i="5"/>
  <c r="S84" i="7" l="1"/>
  <c r="U84" i="7" s="1"/>
  <c r="S83" i="10"/>
  <c r="U83" i="10" s="1"/>
  <c r="S90" i="20"/>
  <c r="U90" i="20" s="1"/>
  <c r="S82" i="5"/>
  <c r="U82" i="5" s="1"/>
  <c r="S90" i="16"/>
  <c r="U90" i="16" s="1"/>
  <c r="S90" i="19"/>
  <c r="U90" i="19" s="1"/>
  <c r="K94" i="20"/>
  <c r="L92" i="20"/>
  <c r="M91" i="20"/>
  <c r="P91" i="20"/>
  <c r="T91" i="20"/>
  <c r="N91" i="20"/>
  <c r="O91" i="20"/>
  <c r="T91" i="19"/>
  <c r="N91" i="19"/>
  <c r="P91" i="19"/>
  <c r="L92" i="19"/>
  <c r="M91" i="19"/>
  <c r="O91" i="19"/>
  <c r="K94" i="19"/>
  <c r="L92" i="16"/>
  <c r="M91" i="16"/>
  <c r="P91" i="16"/>
  <c r="N91" i="16"/>
  <c r="T91" i="16"/>
  <c r="O91" i="16"/>
  <c r="K94" i="16"/>
  <c r="P84" i="10"/>
  <c r="L85" i="10"/>
  <c r="M84" i="10"/>
  <c r="S84" i="10" s="1"/>
  <c r="N84" i="10"/>
  <c r="T84" i="10"/>
  <c r="O84" i="10"/>
  <c r="K87" i="10"/>
  <c r="T83" i="5"/>
  <c r="P83" i="5"/>
  <c r="M83" i="5"/>
  <c r="N83" i="5"/>
  <c r="O83" i="5"/>
  <c r="L84" i="5"/>
  <c r="N85" i="7"/>
  <c r="P85" i="7"/>
  <c r="T85" i="7"/>
  <c r="L86" i="7"/>
  <c r="M85" i="7"/>
  <c r="O85" i="7"/>
  <c r="K88" i="7"/>
  <c r="K86" i="5"/>
  <c r="S85" i="7" l="1"/>
  <c r="U85" i="7" s="1"/>
  <c r="S91" i="16"/>
  <c r="U91" i="16" s="1"/>
  <c r="S91" i="20"/>
  <c r="U91" i="20" s="1"/>
  <c r="S83" i="5"/>
  <c r="U83" i="5" s="1"/>
  <c r="S91" i="19"/>
  <c r="U91" i="19" s="1"/>
  <c r="P92" i="20"/>
  <c r="T92" i="20"/>
  <c r="N92" i="20"/>
  <c r="L93" i="20"/>
  <c r="M92" i="20"/>
  <c r="O92" i="20"/>
  <c r="K95" i="20"/>
  <c r="K95" i="19"/>
  <c r="T92" i="19"/>
  <c r="N92" i="19"/>
  <c r="L93" i="19"/>
  <c r="M92" i="19"/>
  <c r="P92" i="19"/>
  <c r="O92" i="19"/>
  <c r="K95" i="16"/>
  <c r="P92" i="16"/>
  <c r="T92" i="16"/>
  <c r="N92" i="16"/>
  <c r="L93" i="16"/>
  <c r="M92" i="16"/>
  <c r="O92" i="16"/>
  <c r="N85" i="10"/>
  <c r="P85" i="10"/>
  <c r="M85" i="10"/>
  <c r="T85" i="10"/>
  <c r="L86" i="10"/>
  <c r="S85" i="10"/>
  <c r="O85" i="10"/>
  <c r="K88" i="10"/>
  <c r="U84" i="10"/>
  <c r="T84" i="5"/>
  <c r="P84" i="5"/>
  <c r="N84" i="5"/>
  <c r="M84" i="5"/>
  <c r="L85" i="5"/>
  <c r="O84" i="5"/>
  <c r="L87" i="7"/>
  <c r="M86" i="7"/>
  <c r="P86" i="7"/>
  <c r="T86" i="7"/>
  <c r="N86" i="7"/>
  <c r="S86" i="7" s="1"/>
  <c r="O86" i="7"/>
  <c r="K89" i="7"/>
  <c r="K87" i="5"/>
  <c r="S92" i="16" l="1"/>
  <c r="U92" i="16" s="1"/>
  <c r="S92" i="20"/>
  <c r="U92" i="20" s="1"/>
  <c r="S84" i="5"/>
  <c r="U84" i="5" s="1"/>
  <c r="S92" i="19"/>
  <c r="U92" i="19" s="1"/>
  <c r="K96" i="20"/>
  <c r="T93" i="20"/>
  <c r="N93" i="20"/>
  <c r="L94" i="20"/>
  <c r="M93" i="20"/>
  <c r="P93" i="20"/>
  <c r="O93" i="20"/>
  <c r="L94" i="19"/>
  <c r="M93" i="19"/>
  <c r="P93" i="19"/>
  <c r="N93" i="19"/>
  <c r="T93" i="19"/>
  <c r="O93" i="19"/>
  <c r="K96" i="19"/>
  <c r="T93" i="16"/>
  <c r="N93" i="16"/>
  <c r="L94" i="16"/>
  <c r="M93" i="16"/>
  <c r="S93" i="16" s="1"/>
  <c r="P93" i="16"/>
  <c r="O93" i="16"/>
  <c r="K96" i="16"/>
  <c r="U85" i="10"/>
  <c r="L87" i="10"/>
  <c r="M86" i="10"/>
  <c r="N86" i="10"/>
  <c r="T86" i="10"/>
  <c r="P86" i="10"/>
  <c r="O86" i="10"/>
  <c r="K89" i="10"/>
  <c r="U86" i="7"/>
  <c r="P85" i="5"/>
  <c r="T85" i="5"/>
  <c r="M85" i="5"/>
  <c r="N85" i="5"/>
  <c r="L86" i="5"/>
  <c r="O85" i="5"/>
  <c r="T87" i="7"/>
  <c r="L88" i="7"/>
  <c r="N87" i="7"/>
  <c r="P87" i="7"/>
  <c r="M87" i="7"/>
  <c r="O87" i="7"/>
  <c r="K90" i="7"/>
  <c r="K88" i="5"/>
  <c r="S93" i="20" l="1"/>
  <c r="U93" i="20" s="1"/>
  <c r="S86" i="10"/>
  <c r="U86" i="10" s="1"/>
  <c r="S87" i="7"/>
  <c r="U87" i="7" s="1"/>
  <c r="S85" i="5"/>
  <c r="U85" i="5" s="1"/>
  <c r="S93" i="19"/>
  <c r="U93" i="19" s="1"/>
  <c r="T94" i="20"/>
  <c r="N94" i="20"/>
  <c r="L95" i="20"/>
  <c r="M94" i="20"/>
  <c r="P94" i="20"/>
  <c r="O94" i="20"/>
  <c r="K97" i="20"/>
  <c r="K97" i="19"/>
  <c r="P94" i="19"/>
  <c r="N94" i="19"/>
  <c r="L95" i="19"/>
  <c r="M94" i="19"/>
  <c r="T94" i="19"/>
  <c r="O94" i="19"/>
  <c r="K97" i="16"/>
  <c r="T94" i="16"/>
  <c r="N94" i="16"/>
  <c r="L95" i="16"/>
  <c r="M94" i="16"/>
  <c r="P94" i="16"/>
  <c r="O94" i="16"/>
  <c r="U93" i="16"/>
  <c r="L88" i="10"/>
  <c r="M87" i="10"/>
  <c r="N87" i="10"/>
  <c r="T87" i="10"/>
  <c r="P87" i="10"/>
  <c r="O87" i="10"/>
  <c r="K90" i="10"/>
  <c r="O86" i="5"/>
  <c r="N86" i="5"/>
  <c r="M86" i="5"/>
  <c r="L87" i="5"/>
  <c r="P86" i="5"/>
  <c r="T86" i="5"/>
  <c r="K91" i="7"/>
  <c r="N88" i="7"/>
  <c r="P88" i="7"/>
  <c r="M88" i="7"/>
  <c r="S88" i="7" s="1"/>
  <c r="T88" i="7"/>
  <c r="L89" i="7"/>
  <c r="O88" i="7"/>
  <c r="K89" i="5"/>
  <c r="S94" i="16" l="1"/>
  <c r="U94" i="16" s="1"/>
  <c r="S94" i="20"/>
  <c r="U94" i="20" s="1"/>
  <c r="S87" i="10"/>
  <c r="U87" i="10" s="1"/>
  <c r="S86" i="5"/>
  <c r="U86" i="5" s="1"/>
  <c r="S94" i="19"/>
  <c r="U94" i="19" s="1"/>
  <c r="K98" i="20"/>
  <c r="L96" i="20"/>
  <c r="M95" i="20"/>
  <c r="P95" i="20"/>
  <c r="N95" i="20"/>
  <c r="T95" i="20"/>
  <c r="O95" i="20"/>
  <c r="T95" i="19"/>
  <c r="N95" i="19"/>
  <c r="L96" i="19"/>
  <c r="M95" i="19"/>
  <c r="P95" i="19"/>
  <c r="O95" i="19"/>
  <c r="K98" i="19"/>
  <c r="L96" i="16"/>
  <c r="M95" i="16"/>
  <c r="P95" i="16"/>
  <c r="T95" i="16"/>
  <c r="N95" i="16"/>
  <c r="O95" i="16"/>
  <c r="K98" i="16"/>
  <c r="L89" i="10"/>
  <c r="M88" i="10"/>
  <c r="P88" i="10"/>
  <c r="T88" i="10"/>
  <c r="N88" i="10"/>
  <c r="S88" i="10" s="1"/>
  <c r="O88" i="10"/>
  <c r="K91" i="10"/>
  <c r="O87" i="5"/>
  <c r="M87" i="5"/>
  <c r="T87" i="5"/>
  <c r="P87" i="5"/>
  <c r="N87" i="5"/>
  <c r="L88" i="5"/>
  <c r="K92" i="7"/>
  <c r="U88" i="7"/>
  <c r="T89" i="7"/>
  <c r="L90" i="7"/>
  <c r="M89" i="7"/>
  <c r="P89" i="7"/>
  <c r="N89" i="7"/>
  <c r="O89" i="7"/>
  <c r="K90" i="5"/>
  <c r="S95" i="16" l="1"/>
  <c r="U95" i="16" s="1"/>
  <c r="S95" i="20"/>
  <c r="U95" i="20" s="1"/>
  <c r="S89" i="7"/>
  <c r="U89" i="7" s="1"/>
  <c r="S87" i="5"/>
  <c r="U87" i="5" s="1"/>
  <c r="S95" i="19"/>
  <c r="U95" i="19" s="1"/>
  <c r="P96" i="20"/>
  <c r="T96" i="20"/>
  <c r="N96" i="20"/>
  <c r="L97" i="20"/>
  <c r="M96" i="20"/>
  <c r="O96" i="20"/>
  <c r="K99" i="20"/>
  <c r="K99" i="19"/>
  <c r="T96" i="19"/>
  <c r="N96" i="19"/>
  <c r="L97" i="19"/>
  <c r="M96" i="19"/>
  <c r="P96" i="19"/>
  <c r="O96" i="19"/>
  <c r="K99" i="16"/>
  <c r="P96" i="16"/>
  <c r="T96" i="16"/>
  <c r="N96" i="16"/>
  <c r="M96" i="16"/>
  <c r="L97" i="16"/>
  <c r="O96" i="16"/>
  <c r="U88" i="10"/>
  <c r="T89" i="10"/>
  <c r="P89" i="10"/>
  <c r="L90" i="10"/>
  <c r="M89" i="10"/>
  <c r="N89" i="10"/>
  <c r="O89" i="10"/>
  <c r="K92" i="10"/>
  <c r="N88" i="5"/>
  <c r="P88" i="5"/>
  <c r="O88" i="5"/>
  <c r="L89" i="5"/>
  <c r="M88" i="5"/>
  <c r="S88" i="5" s="1"/>
  <c r="T88" i="5"/>
  <c r="K93" i="7"/>
  <c r="N90" i="7"/>
  <c r="T90" i="7"/>
  <c r="L91" i="7"/>
  <c r="M90" i="7"/>
  <c r="S90" i="7" s="1"/>
  <c r="P90" i="7"/>
  <c r="O90" i="7"/>
  <c r="K91" i="5"/>
  <c r="S89" i="10" l="1"/>
  <c r="U89" i="10" s="1"/>
  <c r="S96" i="16"/>
  <c r="U96" i="16" s="1"/>
  <c r="S96" i="20"/>
  <c r="U96" i="20" s="1"/>
  <c r="S96" i="19"/>
  <c r="U96" i="19" s="1"/>
  <c r="K100" i="20"/>
  <c r="T97" i="20"/>
  <c r="N97" i="20"/>
  <c r="L98" i="20"/>
  <c r="M97" i="20"/>
  <c r="P97" i="20"/>
  <c r="O97" i="20"/>
  <c r="L98" i="19"/>
  <c r="M97" i="19"/>
  <c r="P97" i="19"/>
  <c r="T97" i="19"/>
  <c r="N97" i="19"/>
  <c r="O97" i="19"/>
  <c r="K100" i="19"/>
  <c r="T97" i="16"/>
  <c r="N97" i="16"/>
  <c r="L98" i="16"/>
  <c r="M97" i="16"/>
  <c r="S97" i="16" s="1"/>
  <c r="P97" i="16"/>
  <c r="O97" i="16"/>
  <c r="K100" i="16"/>
  <c r="K93" i="10"/>
  <c r="T90" i="10"/>
  <c r="N90" i="10"/>
  <c r="L91" i="10"/>
  <c r="P90" i="10"/>
  <c r="M90" i="10"/>
  <c r="O90" i="10"/>
  <c r="U88" i="5"/>
  <c r="L90" i="5"/>
  <c r="T89" i="5"/>
  <c r="P89" i="5"/>
  <c r="N89" i="5"/>
  <c r="M89" i="5"/>
  <c r="O89" i="5"/>
  <c r="P91" i="7"/>
  <c r="L92" i="7"/>
  <c r="M91" i="7"/>
  <c r="N91" i="7"/>
  <c r="S91" i="7"/>
  <c r="T91" i="7"/>
  <c r="O91" i="7"/>
  <c r="U90" i="7"/>
  <c r="K94" i="7"/>
  <c r="K92" i="5"/>
  <c r="S97" i="20" l="1"/>
  <c r="U97" i="20" s="1"/>
  <c r="S90" i="10"/>
  <c r="U90" i="10" s="1"/>
  <c r="S89" i="5"/>
  <c r="U89" i="5" s="1"/>
  <c r="S97" i="19"/>
  <c r="U97" i="19" s="1"/>
  <c r="K101" i="20"/>
  <c r="P98" i="20"/>
  <c r="N98" i="20"/>
  <c r="L99" i="20"/>
  <c r="M98" i="20"/>
  <c r="T98" i="20"/>
  <c r="O98" i="20"/>
  <c r="K101" i="19"/>
  <c r="P98" i="19"/>
  <c r="T98" i="19"/>
  <c r="L99" i="19"/>
  <c r="N98" i="19"/>
  <c r="M98" i="19"/>
  <c r="O98" i="19"/>
  <c r="T98" i="16"/>
  <c r="N98" i="16"/>
  <c r="P98" i="16"/>
  <c r="M98" i="16"/>
  <c r="L99" i="16"/>
  <c r="O98" i="16"/>
  <c r="K101" i="16"/>
  <c r="U97" i="16"/>
  <c r="K94" i="10"/>
  <c r="P91" i="10"/>
  <c r="T91" i="10"/>
  <c r="L92" i="10"/>
  <c r="M91" i="10"/>
  <c r="N91" i="10"/>
  <c r="O91" i="10"/>
  <c r="O90" i="5"/>
  <c r="P90" i="5"/>
  <c r="T90" i="5"/>
  <c r="L91" i="5"/>
  <c r="N90" i="5"/>
  <c r="M90" i="5"/>
  <c r="K95" i="7"/>
  <c r="T92" i="7"/>
  <c r="L93" i="7"/>
  <c r="M92" i="7"/>
  <c r="N92" i="7"/>
  <c r="P92" i="7"/>
  <c r="O92" i="7"/>
  <c r="U91" i="7"/>
  <c r="K93" i="5"/>
  <c r="S92" i="7" l="1"/>
  <c r="U92" i="7" s="1"/>
  <c r="S98" i="16"/>
  <c r="U98" i="16" s="1"/>
  <c r="S98" i="20"/>
  <c r="U98" i="20" s="1"/>
  <c r="S91" i="10"/>
  <c r="U91" i="10" s="1"/>
  <c r="S90" i="5"/>
  <c r="U90" i="5" s="1"/>
  <c r="S98" i="19"/>
  <c r="U98" i="19" s="1"/>
  <c r="T99" i="20"/>
  <c r="N99" i="20"/>
  <c r="L100" i="20"/>
  <c r="M99" i="20"/>
  <c r="P99" i="20"/>
  <c r="O99" i="20"/>
  <c r="K102" i="20"/>
  <c r="T99" i="19"/>
  <c r="N99" i="19"/>
  <c r="L100" i="19"/>
  <c r="P99" i="19"/>
  <c r="M99" i="19"/>
  <c r="O99" i="19"/>
  <c r="K102" i="19"/>
  <c r="K102" i="16"/>
  <c r="T99" i="16"/>
  <c r="N99" i="16"/>
  <c r="L100" i="16"/>
  <c r="M99" i="16"/>
  <c r="P99" i="16"/>
  <c r="O99" i="16"/>
  <c r="P92" i="10"/>
  <c r="L93" i="10"/>
  <c r="M92" i="10"/>
  <c r="N92" i="10"/>
  <c r="T92" i="10"/>
  <c r="O92" i="10"/>
  <c r="K95" i="10"/>
  <c r="O91" i="5"/>
  <c r="M91" i="5"/>
  <c r="N91" i="5"/>
  <c r="L92" i="5"/>
  <c r="T91" i="5"/>
  <c r="P91" i="5"/>
  <c r="K96" i="7"/>
  <c r="N93" i="7"/>
  <c r="M93" i="7"/>
  <c r="S93" i="7" s="1"/>
  <c r="P93" i="7"/>
  <c r="T93" i="7"/>
  <c r="L94" i="7"/>
  <c r="O93" i="7"/>
  <c r="K94" i="5"/>
  <c r="S99" i="16" l="1"/>
  <c r="U99" i="16" s="1"/>
  <c r="S92" i="10"/>
  <c r="U92" i="10" s="1"/>
  <c r="S99" i="20"/>
  <c r="U99" i="20" s="1"/>
  <c r="S91" i="5"/>
  <c r="U91" i="5" s="1"/>
  <c r="S99" i="19"/>
  <c r="U99" i="19" s="1"/>
  <c r="K103" i="20"/>
  <c r="T100" i="20"/>
  <c r="N100" i="20"/>
  <c r="L101" i="20"/>
  <c r="M100" i="20"/>
  <c r="P100" i="20"/>
  <c r="O100" i="20"/>
  <c r="T100" i="19"/>
  <c r="N100" i="19"/>
  <c r="L101" i="19"/>
  <c r="M100" i="19"/>
  <c r="P100" i="19"/>
  <c r="O100" i="19"/>
  <c r="K103" i="19"/>
  <c r="T100" i="16"/>
  <c r="N100" i="16"/>
  <c r="L101" i="16"/>
  <c r="M100" i="16"/>
  <c r="P100" i="16"/>
  <c r="O100" i="16"/>
  <c r="K103" i="16"/>
  <c r="N93" i="10"/>
  <c r="P93" i="10"/>
  <c r="T93" i="10"/>
  <c r="M93" i="10"/>
  <c r="S93" i="10" s="1"/>
  <c r="L94" i="10"/>
  <c r="O93" i="10"/>
  <c r="K96" i="10"/>
  <c r="O92" i="5"/>
  <c r="P92" i="5"/>
  <c r="T92" i="5"/>
  <c r="M92" i="5"/>
  <c r="N92" i="5"/>
  <c r="L93" i="5"/>
  <c r="K97" i="7"/>
  <c r="U93" i="7"/>
  <c r="L95" i="7"/>
  <c r="M94" i="7"/>
  <c r="P94" i="7"/>
  <c r="T94" i="7"/>
  <c r="N94" i="7"/>
  <c r="O94" i="7"/>
  <c r="K95" i="5"/>
  <c r="S100" i="20" l="1"/>
  <c r="U100" i="20" s="1"/>
  <c r="S100" i="16"/>
  <c r="U100" i="16" s="1"/>
  <c r="S94" i="7"/>
  <c r="U94" i="7" s="1"/>
  <c r="S92" i="5"/>
  <c r="U92" i="5" s="1"/>
  <c r="S100" i="19"/>
  <c r="U100" i="19" s="1"/>
  <c r="L102" i="20"/>
  <c r="M101" i="20"/>
  <c r="P101" i="20"/>
  <c r="T101" i="20"/>
  <c r="N101" i="20"/>
  <c r="O101" i="20"/>
  <c r="K104" i="20"/>
  <c r="K104" i="19"/>
  <c r="L102" i="19"/>
  <c r="M101" i="19"/>
  <c r="P101" i="19"/>
  <c r="T101" i="19"/>
  <c r="N101" i="19"/>
  <c r="O101" i="19"/>
  <c r="K104" i="16"/>
  <c r="L102" i="16"/>
  <c r="M101" i="16"/>
  <c r="P101" i="16"/>
  <c r="T101" i="16"/>
  <c r="N101" i="16"/>
  <c r="O101" i="16"/>
  <c r="U93" i="10"/>
  <c r="L95" i="10"/>
  <c r="M94" i="10"/>
  <c r="N94" i="10"/>
  <c r="T94" i="10"/>
  <c r="P94" i="10"/>
  <c r="O94" i="10"/>
  <c r="K97" i="10"/>
  <c r="O93" i="5"/>
  <c r="L94" i="5"/>
  <c r="N93" i="5"/>
  <c r="M93" i="5"/>
  <c r="P93" i="5"/>
  <c r="T93" i="5"/>
  <c r="K98" i="7"/>
  <c r="T95" i="7"/>
  <c r="M95" i="7"/>
  <c r="N95" i="7"/>
  <c r="P95" i="7"/>
  <c r="L96" i="7"/>
  <c r="O95" i="7"/>
  <c r="K96" i="5"/>
  <c r="S94" i="10" l="1"/>
  <c r="U94" i="10" s="1"/>
  <c r="S101" i="20"/>
  <c r="U101" i="20" s="1"/>
  <c r="S95" i="7"/>
  <c r="U95" i="7" s="1"/>
  <c r="S101" i="16"/>
  <c r="U101" i="16" s="1"/>
  <c r="S93" i="5"/>
  <c r="U93" i="5" s="1"/>
  <c r="S101" i="19"/>
  <c r="U101" i="19" s="1"/>
  <c r="K105" i="20"/>
  <c r="P102" i="20"/>
  <c r="T102" i="20"/>
  <c r="N102" i="20"/>
  <c r="L103" i="20"/>
  <c r="M102" i="20"/>
  <c r="O102" i="20"/>
  <c r="P102" i="19"/>
  <c r="T102" i="19"/>
  <c r="N102" i="19"/>
  <c r="L103" i="19"/>
  <c r="M102" i="19"/>
  <c r="O102" i="19"/>
  <c r="K105" i="19"/>
  <c r="P102" i="16"/>
  <c r="T102" i="16"/>
  <c r="N102" i="16"/>
  <c r="L103" i="16"/>
  <c r="M102" i="16"/>
  <c r="O102" i="16"/>
  <c r="K105" i="16"/>
  <c r="L96" i="10"/>
  <c r="M95" i="10"/>
  <c r="N95" i="10"/>
  <c r="T95" i="10"/>
  <c r="P95" i="10"/>
  <c r="O95" i="10"/>
  <c r="K98" i="10"/>
  <c r="N94" i="5"/>
  <c r="O94" i="5"/>
  <c r="P94" i="5"/>
  <c r="M94" i="5"/>
  <c r="L95" i="5"/>
  <c r="T94" i="5"/>
  <c r="K99" i="7"/>
  <c r="N96" i="7"/>
  <c r="P96" i="7"/>
  <c r="L97" i="7"/>
  <c r="T96" i="7"/>
  <c r="M96" i="7"/>
  <c r="O96" i="7"/>
  <c r="K97" i="5"/>
  <c r="S96" i="7" l="1"/>
  <c r="U96" i="7" s="1"/>
  <c r="S94" i="5"/>
  <c r="U94" i="5" s="1"/>
  <c r="S95" i="10"/>
  <c r="U95" i="10" s="1"/>
  <c r="S102" i="20"/>
  <c r="U102" i="20" s="1"/>
  <c r="S102" i="16"/>
  <c r="U102" i="16" s="1"/>
  <c r="S102" i="19"/>
  <c r="U102" i="19" s="1"/>
  <c r="T103" i="20"/>
  <c r="N103" i="20"/>
  <c r="P103" i="20"/>
  <c r="L104" i="20"/>
  <c r="M103" i="20"/>
  <c r="O103" i="20"/>
  <c r="K106" i="20"/>
  <c r="K106" i="19"/>
  <c r="T103" i="19"/>
  <c r="N103" i="19"/>
  <c r="L104" i="19"/>
  <c r="M103" i="19"/>
  <c r="P103" i="19"/>
  <c r="O103" i="19"/>
  <c r="K106" i="16"/>
  <c r="T103" i="16"/>
  <c r="N103" i="16"/>
  <c r="L104" i="16"/>
  <c r="M103" i="16"/>
  <c r="P103" i="16"/>
  <c r="O103" i="16"/>
  <c r="L97" i="10"/>
  <c r="M96" i="10"/>
  <c r="P96" i="10"/>
  <c r="N96" i="10"/>
  <c r="S96" i="10" s="1"/>
  <c r="T96" i="10"/>
  <c r="O96" i="10"/>
  <c r="K99" i="10"/>
  <c r="L96" i="5"/>
  <c r="O95" i="5"/>
  <c r="N95" i="5"/>
  <c r="T95" i="5"/>
  <c r="P95" i="5"/>
  <c r="M95" i="5"/>
  <c r="T97" i="7"/>
  <c r="L98" i="7"/>
  <c r="M97" i="7"/>
  <c r="P97" i="7"/>
  <c r="N97" i="7"/>
  <c r="O97" i="7"/>
  <c r="K100" i="7"/>
  <c r="K98" i="5"/>
  <c r="S103" i="20" l="1"/>
  <c r="U103" i="20" s="1"/>
  <c r="S95" i="5"/>
  <c r="U95" i="5" s="1"/>
  <c r="S103" i="16"/>
  <c r="U103" i="16" s="1"/>
  <c r="S97" i="7"/>
  <c r="U97" i="7" s="1"/>
  <c r="S103" i="19"/>
  <c r="U103" i="19" s="1"/>
  <c r="K107" i="20"/>
  <c r="T104" i="20"/>
  <c r="N104" i="20"/>
  <c r="L105" i="20"/>
  <c r="M104" i="20"/>
  <c r="P104" i="20"/>
  <c r="O104" i="20"/>
  <c r="T104" i="19"/>
  <c r="N104" i="19"/>
  <c r="L105" i="19"/>
  <c r="M104" i="19"/>
  <c r="P104" i="19"/>
  <c r="O104" i="19"/>
  <c r="K107" i="19"/>
  <c r="T104" i="16"/>
  <c r="N104" i="16"/>
  <c r="L105" i="16"/>
  <c r="M104" i="16"/>
  <c r="P104" i="16"/>
  <c r="O104" i="16"/>
  <c r="K107" i="16"/>
  <c r="T97" i="10"/>
  <c r="P97" i="10"/>
  <c r="L98" i="10"/>
  <c r="M97" i="10"/>
  <c r="N97" i="10"/>
  <c r="O97" i="10"/>
  <c r="U96" i="10"/>
  <c r="K100" i="10"/>
  <c r="L97" i="5"/>
  <c r="N96" i="5"/>
  <c r="M96" i="5"/>
  <c r="O96" i="5"/>
  <c r="T96" i="5"/>
  <c r="P96" i="5"/>
  <c r="N98" i="7"/>
  <c r="T98" i="7"/>
  <c r="M98" i="7"/>
  <c r="P98" i="7"/>
  <c r="L99" i="7"/>
  <c r="O98" i="7"/>
  <c r="K101" i="7"/>
  <c r="K99" i="5"/>
  <c r="S98" i="7" l="1"/>
  <c r="U98" i="7" s="1"/>
  <c r="S104" i="20"/>
  <c r="U104" i="20" s="1"/>
  <c r="S96" i="5"/>
  <c r="U96" i="5" s="1"/>
  <c r="S104" i="16"/>
  <c r="U104" i="16" s="1"/>
  <c r="S97" i="10"/>
  <c r="U97" i="10" s="1"/>
  <c r="S104" i="19"/>
  <c r="U104" i="19" s="1"/>
  <c r="L106" i="20"/>
  <c r="M105" i="20"/>
  <c r="P105" i="20"/>
  <c r="N105" i="20"/>
  <c r="T105" i="20"/>
  <c r="O105" i="20"/>
  <c r="K108" i="20"/>
  <c r="L106" i="19"/>
  <c r="M105" i="19"/>
  <c r="P105" i="19"/>
  <c r="N105" i="19"/>
  <c r="T105" i="19"/>
  <c r="O105" i="19"/>
  <c r="K108" i="19"/>
  <c r="L106" i="16"/>
  <c r="M105" i="16"/>
  <c r="P105" i="16"/>
  <c r="N105" i="16"/>
  <c r="T105" i="16"/>
  <c r="O105" i="16"/>
  <c r="K108" i="16"/>
  <c r="T98" i="10"/>
  <c r="N98" i="10"/>
  <c r="M98" i="10"/>
  <c r="S98" i="10" s="1"/>
  <c r="L99" i="10"/>
  <c r="P98" i="10"/>
  <c r="O98" i="10"/>
  <c r="K101" i="10"/>
  <c r="T97" i="5"/>
  <c r="M97" i="5"/>
  <c r="P97" i="5"/>
  <c r="N97" i="5"/>
  <c r="O97" i="5"/>
  <c r="L98" i="5"/>
  <c r="P99" i="7"/>
  <c r="L100" i="7"/>
  <c r="M99" i="7"/>
  <c r="N99" i="7"/>
  <c r="T99" i="7"/>
  <c r="O99" i="7"/>
  <c r="K102" i="7"/>
  <c r="K100" i="5"/>
  <c r="S99" i="7" l="1"/>
  <c r="S105" i="16"/>
  <c r="U105" i="16" s="1"/>
  <c r="S105" i="20"/>
  <c r="U105" i="20" s="1"/>
  <c r="S97" i="5"/>
  <c r="U97" i="5" s="1"/>
  <c r="S105" i="19"/>
  <c r="U105" i="19" s="1"/>
  <c r="K109" i="20"/>
  <c r="P106" i="20"/>
  <c r="N106" i="20"/>
  <c r="L107" i="20"/>
  <c r="M106" i="20"/>
  <c r="T106" i="20"/>
  <c r="O106" i="20"/>
  <c r="K109" i="19"/>
  <c r="P106" i="19"/>
  <c r="T106" i="19"/>
  <c r="N106" i="19"/>
  <c r="L107" i="19"/>
  <c r="M106" i="19"/>
  <c r="O106" i="19"/>
  <c r="K109" i="16"/>
  <c r="P106" i="16"/>
  <c r="T106" i="16"/>
  <c r="N106" i="16"/>
  <c r="L107" i="16"/>
  <c r="M106" i="16"/>
  <c r="O106" i="16"/>
  <c r="K102" i="10"/>
  <c r="P99" i="10"/>
  <c r="T99" i="10"/>
  <c r="L100" i="10"/>
  <c r="M99" i="10"/>
  <c r="N99" i="10"/>
  <c r="O99" i="10"/>
  <c r="U98" i="10"/>
  <c r="T98" i="5"/>
  <c r="N98" i="5"/>
  <c r="O98" i="5"/>
  <c r="P98" i="5"/>
  <c r="M98" i="5"/>
  <c r="L99" i="5"/>
  <c r="U99" i="7"/>
  <c r="T100" i="7"/>
  <c r="L101" i="7"/>
  <c r="M100" i="7"/>
  <c r="P100" i="7"/>
  <c r="N100" i="7"/>
  <c r="S100" i="7" s="1"/>
  <c r="O100" i="7"/>
  <c r="K103" i="7"/>
  <c r="K101" i="5"/>
  <c r="S106" i="20" l="1"/>
  <c r="U106" i="20" s="1"/>
  <c r="S106" i="16"/>
  <c r="U106" i="16" s="1"/>
  <c r="S99" i="10"/>
  <c r="U99" i="10" s="1"/>
  <c r="S98" i="5"/>
  <c r="U98" i="5" s="1"/>
  <c r="S106" i="19"/>
  <c r="U106" i="19" s="1"/>
  <c r="T107" i="20"/>
  <c r="N107" i="20"/>
  <c r="L108" i="20"/>
  <c r="M107" i="20"/>
  <c r="P107" i="20"/>
  <c r="O107" i="20"/>
  <c r="K110" i="20"/>
  <c r="T107" i="19"/>
  <c r="N107" i="19"/>
  <c r="L108" i="19"/>
  <c r="M107" i="19"/>
  <c r="P107" i="19"/>
  <c r="O107" i="19"/>
  <c r="K110" i="19"/>
  <c r="T107" i="16"/>
  <c r="N107" i="16"/>
  <c r="L108" i="16"/>
  <c r="M107" i="16"/>
  <c r="P107" i="16"/>
  <c r="O107" i="16"/>
  <c r="K110" i="16"/>
  <c r="K103" i="10"/>
  <c r="P100" i="10"/>
  <c r="L101" i="10"/>
  <c r="M100" i="10"/>
  <c r="T100" i="10"/>
  <c r="N100" i="10"/>
  <c r="O100" i="10"/>
  <c r="U100" i="7"/>
  <c r="L100" i="5"/>
  <c r="T99" i="5"/>
  <c r="P99" i="5"/>
  <c r="O99" i="5"/>
  <c r="N99" i="5"/>
  <c r="M99" i="5"/>
  <c r="K104" i="7"/>
  <c r="N101" i="7"/>
  <c r="P101" i="7"/>
  <c r="T101" i="7"/>
  <c r="L102" i="7"/>
  <c r="M101" i="7"/>
  <c r="S101" i="7" s="1"/>
  <c r="O101" i="7"/>
  <c r="K102" i="5"/>
  <c r="S107" i="16" l="1"/>
  <c r="U107" i="16" s="1"/>
  <c r="S107" i="20"/>
  <c r="U107" i="20" s="1"/>
  <c r="S100" i="10"/>
  <c r="U100" i="10" s="1"/>
  <c r="S99" i="5"/>
  <c r="U99" i="5" s="1"/>
  <c r="S107" i="19"/>
  <c r="U107" i="19" s="1"/>
  <c r="K111" i="20"/>
  <c r="T108" i="20"/>
  <c r="N108" i="20"/>
  <c r="L109" i="20"/>
  <c r="M108" i="20"/>
  <c r="P108" i="20"/>
  <c r="O108" i="20"/>
  <c r="T108" i="19"/>
  <c r="N108" i="19"/>
  <c r="L109" i="19"/>
  <c r="M108" i="19"/>
  <c r="P108" i="19"/>
  <c r="O108" i="19"/>
  <c r="K111" i="19"/>
  <c r="T108" i="16"/>
  <c r="N108" i="16"/>
  <c r="L109" i="16"/>
  <c r="M108" i="16"/>
  <c r="P108" i="16"/>
  <c r="O108" i="16"/>
  <c r="K111" i="16"/>
  <c r="N101" i="10"/>
  <c r="P101" i="10"/>
  <c r="T101" i="10"/>
  <c r="M101" i="10"/>
  <c r="S101" i="10" s="1"/>
  <c r="L102" i="10"/>
  <c r="O101" i="10"/>
  <c r="K104" i="10"/>
  <c r="O100" i="5"/>
  <c r="T100" i="5"/>
  <c r="M100" i="5"/>
  <c r="L101" i="5"/>
  <c r="P100" i="5"/>
  <c r="N100" i="5"/>
  <c r="U101" i="7"/>
  <c r="L103" i="7"/>
  <c r="M102" i="7"/>
  <c r="P102" i="7"/>
  <c r="T102" i="7"/>
  <c r="N102" i="7"/>
  <c r="O102" i="7"/>
  <c r="K105" i="7"/>
  <c r="K103" i="5"/>
  <c r="S108" i="16" l="1"/>
  <c r="U108" i="16" s="1"/>
  <c r="S108" i="20"/>
  <c r="U108" i="20" s="1"/>
  <c r="S102" i="7"/>
  <c r="U102" i="7" s="1"/>
  <c r="S100" i="5"/>
  <c r="U100" i="5" s="1"/>
  <c r="S108" i="19"/>
  <c r="U108" i="19" s="1"/>
  <c r="L110" i="20"/>
  <c r="M109" i="20"/>
  <c r="P109" i="20"/>
  <c r="T109" i="20"/>
  <c r="N109" i="20"/>
  <c r="O109" i="20"/>
  <c r="K112" i="20"/>
  <c r="L110" i="19"/>
  <c r="M109" i="19"/>
  <c r="P109" i="19"/>
  <c r="T109" i="19"/>
  <c r="N109" i="19"/>
  <c r="O109" i="19"/>
  <c r="K112" i="19"/>
  <c r="L110" i="16"/>
  <c r="M109" i="16"/>
  <c r="P109" i="16"/>
  <c r="T109" i="16"/>
  <c r="N109" i="16"/>
  <c r="O109" i="16"/>
  <c r="K112" i="16"/>
  <c r="K105" i="10"/>
  <c r="U101" i="10"/>
  <c r="L103" i="10"/>
  <c r="M102" i="10"/>
  <c r="N102" i="10"/>
  <c r="T102" i="10"/>
  <c r="P102" i="10"/>
  <c r="O102" i="10"/>
  <c r="P101" i="5"/>
  <c r="M101" i="5"/>
  <c r="T101" i="5"/>
  <c r="N101" i="5"/>
  <c r="O101" i="5"/>
  <c r="L102" i="5"/>
  <c r="T103" i="7"/>
  <c r="L104" i="7"/>
  <c r="M103" i="7"/>
  <c r="N103" i="7"/>
  <c r="P103" i="7"/>
  <c r="O103" i="7"/>
  <c r="K106" i="7"/>
  <c r="K104" i="5"/>
  <c r="S109" i="20" l="1"/>
  <c r="U109" i="20" s="1"/>
  <c r="S102" i="10"/>
  <c r="U102" i="10" s="1"/>
  <c r="S103" i="7"/>
  <c r="U103" i="7" s="1"/>
  <c r="S109" i="16"/>
  <c r="U109" i="16" s="1"/>
  <c r="S101" i="5"/>
  <c r="U101" i="5" s="1"/>
  <c r="S109" i="19"/>
  <c r="U109" i="19" s="1"/>
  <c r="K113" i="20"/>
  <c r="P110" i="20"/>
  <c r="T110" i="20"/>
  <c r="N110" i="20"/>
  <c r="M110" i="20"/>
  <c r="S110" i="20" s="1"/>
  <c r="L111" i="20"/>
  <c r="O110" i="20"/>
  <c r="K113" i="19"/>
  <c r="P110" i="19"/>
  <c r="T110" i="19"/>
  <c r="N110" i="19"/>
  <c r="M110" i="19"/>
  <c r="L111" i="19"/>
  <c r="O110" i="19"/>
  <c r="K113" i="16"/>
  <c r="P110" i="16"/>
  <c r="T110" i="16"/>
  <c r="N110" i="16"/>
  <c r="M110" i="16"/>
  <c r="L111" i="16"/>
  <c r="O110" i="16"/>
  <c r="K106" i="10"/>
  <c r="L104" i="10"/>
  <c r="M103" i="10"/>
  <c r="N103" i="10"/>
  <c r="T103" i="10"/>
  <c r="P103" i="10"/>
  <c r="O103" i="10"/>
  <c r="L103" i="5"/>
  <c r="N102" i="5"/>
  <c r="P102" i="5"/>
  <c r="T102" i="5"/>
  <c r="O102" i="5"/>
  <c r="M102" i="5"/>
  <c r="K107" i="7"/>
  <c r="N104" i="7"/>
  <c r="P104" i="7"/>
  <c r="L105" i="7"/>
  <c r="M104" i="7"/>
  <c r="S104" i="7" s="1"/>
  <c r="T104" i="7"/>
  <c r="O104" i="7"/>
  <c r="K105" i="5"/>
  <c r="S102" i="5" l="1"/>
  <c r="U102" i="5" s="1"/>
  <c r="S103" i="10"/>
  <c r="U103" i="10" s="1"/>
  <c r="S110" i="16"/>
  <c r="U110" i="16" s="1"/>
  <c r="S110" i="19"/>
  <c r="U110" i="19" s="1"/>
  <c r="U110" i="20"/>
  <c r="K114" i="20"/>
  <c r="T111" i="20"/>
  <c r="N111" i="20"/>
  <c r="P111" i="20"/>
  <c r="L112" i="20"/>
  <c r="M111" i="20"/>
  <c r="O111" i="20"/>
  <c r="T111" i="19"/>
  <c r="N111" i="19"/>
  <c r="L112" i="19"/>
  <c r="M111" i="19"/>
  <c r="P111" i="19"/>
  <c r="O111" i="19"/>
  <c r="K114" i="19"/>
  <c r="T111" i="16"/>
  <c r="N111" i="16"/>
  <c r="L112" i="16"/>
  <c r="M111" i="16"/>
  <c r="S111" i="16" s="1"/>
  <c r="P111" i="16"/>
  <c r="O111" i="16"/>
  <c r="K114" i="16"/>
  <c r="K107" i="10"/>
  <c r="L105" i="10"/>
  <c r="M104" i="10"/>
  <c r="P104" i="10"/>
  <c r="N104" i="10"/>
  <c r="S104" i="10" s="1"/>
  <c r="T104" i="10"/>
  <c r="O104" i="10"/>
  <c r="N103" i="5"/>
  <c r="M103" i="5"/>
  <c r="T103" i="5"/>
  <c r="O103" i="5"/>
  <c r="L104" i="5"/>
  <c r="P103" i="5"/>
  <c r="U104" i="7"/>
  <c r="T105" i="7"/>
  <c r="L106" i="7"/>
  <c r="M105" i="7"/>
  <c r="P105" i="7"/>
  <c r="N105" i="7"/>
  <c r="O105" i="7"/>
  <c r="K108" i="7"/>
  <c r="K106" i="5"/>
  <c r="S111" i="20" l="1"/>
  <c r="U111" i="20" s="1"/>
  <c r="S103" i="5"/>
  <c r="U103" i="5" s="1"/>
  <c r="S105" i="7"/>
  <c r="U105" i="7" s="1"/>
  <c r="S111" i="19"/>
  <c r="U111" i="19" s="1"/>
  <c r="T112" i="20"/>
  <c r="N112" i="20"/>
  <c r="L113" i="20"/>
  <c r="M112" i="20"/>
  <c r="S112" i="20" s="1"/>
  <c r="P112" i="20"/>
  <c r="O112" i="20"/>
  <c r="K115" i="20"/>
  <c r="K115" i="19"/>
  <c r="T112" i="19"/>
  <c r="N112" i="19"/>
  <c r="L113" i="19"/>
  <c r="M112" i="19"/>
  <c r="P112" i="19"/>
  <c r="O112" i="19"/>
  <c r="K115" i="16"/>
  <c r="T112" i="16"/>
  <c r="N112" i="16"/>
  <c r="L113" i="16"/>
  <c r="M112" i="16"/>
  <c r="S112" i="16" s="1"/>
  <c r="P112" i="16"/>
  <c r="O112" i="16"/>
  <c r="U111" i="16"/>
  <c r="K108" i="10"/>
  <c r="T105" i="10"/>
  <c r="P105" i="10"/>
  <c r="N105" i="10"/>
  <c r="M105" i="10"/>
  <c r="L106" i="10"/>
  <c r="O105" i="10"/>
  <c r="U104" i="10"/>
  <c r="M104" i="5"/>
  <c r="P104" i="5"/>
  <c r="O104" i="5"/>
  <c r="N104" i="5"/>
  <c r="T104" i="5"/>
  <c r="L105" i="5"/>
  <c r="N106" i="7"/>
  <c r="L107" i="7"/>
  <c r="M106" i="7"/>
  <c r="S106" i="7" s="1"/>
  <c r="T106" i="7"/>
  <c r="P106" i="7"/>
  <c r="O106" i="7"/>
  <c r="K109" i="7"/>
  <c r="K107" i="5"/>
  <c r="S105" i="10" l="1"/>
  <c r="U105" i="10" s="1"/>
  <c r="S104" i="5"/>
  <c r="U104" i="5" s="1"/>
  <c r="S112" i="19"/>
  <c r="U112" i="19" s="1"/>
  <c r="L114" i="20"/>
  <c r="M113" i="20"/>
  <c r="P113" i="20"/>
  <c r="N113" i="20"/>
  <c r="T113" i="20"/>
  <c r="O113" i="20"/>
  <c r="K116" i="20"/>
  <c r="U112" i="20"/>
  <c r="L114" i="19"/>
  <c r="M113" i="19"/>
  <c r="P113" i="19"/>
  <c r="T113" i="19"/>
  <c r="N113" i="19"/>
  <c r="O113" i="19"/>
  <c r="K116" i="19"/>
  <c r="U112" i="16"/>
  <c r="L114" i="16"/>
  <c r="M113" i="16"/>
  <c r="P113" i="16"/>
  <c r="T113" i="16"/>
  <c r="N113" i="16"/>
  <c r="O113" i="16"/>
  <c r="K116" i="16"/>
  <c r="K109" i="10"/>
  <c r="T106" i="10"/>
  <c r="N106" i="10"/>
  <c r="P106" i="10"/>
  <c r="L107" i="10"/>
  <c r="M106" i="10"/>
  <c r="O106" i="10"/>
  <c r="O105" i="5"/>
  <c r="M105" i="5"/>
  <c r="N105" i="5"/>
  <c r="L106" i="5"/>
  <c r="T105" i="5"/>
  <c r="P105" i="5"/>
  <c r="P107" i="7"/>
  <c r="L108" i="7"/>
  <c r="M107" i="7"/>
  <c r="N107" i="7"/>
  <c r="S107" i="7" s="1"/>
  <c r="T107" i="7"/>
  <c r="O107" i="7"/>
  <c r="U106" i="7"/>
  <c r="K110" i="7"/>
  <c r="K108" i="5"/>
  <c r="S106" i="10" l="1"/>
  <c r="U106" i="10" s="1"/>
  <c r="S113" i="16"/>
  <c r="U113" i="16" s="1"/>
  <c r="S113" i="20"/>
  <c r="U113" i="20" s="1"/>
  <c r="S105" i="5"/>
  <c r="U105" i="5" s="1"/>
  <c r="S113" i="19"/>
  <c r="U113" i="19" s="1"/>
  <c r="K117" i="20"/>
  <c r="P114" i="20"/>
  <c r="N114" i="20"/>
  <c r="L115" i="20"/>
  <c r="M114" i="20"/>
  <c r="T114" i="20"/>
  <c r="O114" i="20"/>
  <c r="K117" i="19"/>
  <c r="P114" i="19"/>
  <c r="T114" i="19"/>
  <c r="N114" i="19"/>
  <c r="M114" i="19"/>
  <c r="L115" i="19"/>
  <c r="O114" i="19"/>
  <c r="K117" i="16"/>
  <c r="P114" i="16"/>
  <c r="T114" i="16"/>
  <c r="N114" i="16"/>
  <c r="M114" i="16"/>
  <c r="L115" i="16"/>
  <c r="O114" i="16"/>
  <c r="K110" i="10"/>
  <c r="P107" i="10"/>
  <c r="T107" i="10"/>
  <c r="L108" i="10"/>
  <c r="M107" i="10"/>
  <c r="N107" i="10"/>
  <c r="O107" i="10"/>
  <c r="L107" i="5"/>
  <c r="O106" i="5"/>
  <c r="T106" i="5"/>
  <c r="P106" i="5"/>
  <c r="N106" i="5"/>
  <c r="M106" i="5"/>
  <c r="T108" i="7"/>
  <c r="L109" i="7"/>
  <c r="M108" i="7"/>
  <c r="P108" i="7"/>
  <c r="N108" i="7"/>
  <c r="O108" i="7"/>
  <c r="U107" i="7"/>
  <c r="K111" i="7"/>
  <c r="K109" i="5"/>
  <c r="S107" i="10" l="1"/>
  <c r="U107" i="10" s="1"/>
  <c r="S108" i="7"/>
  <c r="U108" i="7" s="1"/>
  <c r="S114" i="16"/>
  <c r="U114" i="16" s="1"/>
  <c r="S114" i="20"/>
  <c r="U114" i="20" s="1"/>
  <c r="S106" i="5"/>
  <c r="U106" i="5" s="1"/>
  <c r="S114" i="19"/>
  <c r="U114" i="19" s="1"/>
  <c r="T115" i="20"/>
  <c r="N115" i="20"/>
  <c r="L116" i="20"/>
  <c r="M115" i="20"/>
  <c r="P115" i="20"/>
  <c r="O115" i="20"/>
  <c r="K118" i="20"/>
  <c r="T115" i="19"/>
  <c r="N115" i="19"/>
  <c r="L116" i="19"/>
  <c r="M115" i="19"/>
  <c r="P115" i="19"/>
  <c r="O115" i="19"/>
  <c r="K118" i="19"/>
  <c r="T115" i="16"/>
  <c r="N115" i="16"/>
  <c r="L116" i="16"/>
  <c r="M115" i="16"/>
  <c r="P115" i="16"/>
  <c r="O115" i="16"/>
  <c r="K118" i="16"/>
  <c r="K111" i="10"/>
  <c r="P108" i="10"/>
  <c r="L109" i="10"/>
  <c r="M108" i="10"/>
  <c r="N108" i="10"/>
  <c r="T108" i="10"/>
  <c r="O108" i="10"/>
  <c r="L108" i="5"/>
  <c r="O107" i="5"/>
  <c r="N107" i="5"/>
  <c r="M107" i="5"/>
  <c r="P107" i="5"/>
  <c r="T107" i="5"/>
  <c r="K112" i="7"/>
  <c r="N109" i="7"/>
  <c r="M109" i="7"/>
  <c r="S109" i="7" s="1"/>
  <c r="P109" i="7"/>
  <c r="T109" i="7"/>
  <c r="L110" i="7"/>
  <c r="O109" i="7"/>
  <c r="K110" i="5"/>
  <c r="S108" i="10" l="1"/>
  <c r="U108" i="10" s="1"/>
  <c r="S115" i="16"/>
  <c r="U115" i="16" s="1"/>
  <c r="S115" i="20"/>
  <c r="U115" i="20" s="1"/>
  <c r="S107" i="5"/>
  <c r="U107" i="5" s="1"/>
  <c r="S115" i="19"/>
  <c r="U115" i="19" s="1"/>
  <c r="T116" i="20"/>
  <c r="N116" i="20"/>
  <c r="L117" i="20"/>
  <c r="M116" i="20"/>
  <c r="P116" i="20"/>
  <c r="O116" i="20"/>
  <c r="K119" i="20"/>
  <c r="T116" i="19"/>
  <c r="N116" i="19"/>
  <c r="L117" i="19"/>
  <c r="M116" i="19"/>
  <c r="P116" i="19"/>
  <c r="O116" i="19"/>
  <c r="K119" i="19"/>
  <c r="T116" i="16"/>
  <c r="N116" i="16"/>
  <c r="L117" i="16"/>
  <c r="M116" i="16"/>
  <c r="P116" i="16"/>
  <c r="O116" i="16"/>
  <c r="K119" i="16"/>
  <c r="K112" i="10"/>
  <c r="N109" i="10"/>
  <c r="P109" i="10"/>
  <c r="L110" i="10"/>
  <c r="T109" i="10"/>
  <c r="M109" i="10"/>
  <c r="O109" i="10"/>
  <c r="O108" i="5"/>
  <c r="M108" i="5"/>
  <c r="L109" i="5"/>
  <c r="N108" i="5"/>
  <c r="P108" i="5"/>
  <c r="T108" i="5"/>
  <c r="K113" i="7"/>
  <c r="U109" i="7"/>
  <c r="L111" i="7"/>
  <c r="M110" i="7"/>
  <c r="P110" i="7"/>
  <c r="T110" i="7"/>
  <c r="N110" i="7"/>
  <c r="O110" i="7"/>
  <c r="K111" i="5"/>
  <c r="S116" i="20" l="1"/>
  <c r="U116" i="20" s="1"/>
  <c r="S109" i="10"/>
  <c r="U109" i="10" s="1"/>
  <c r="S116" i="16"/>
  <c r="U116" i="16" s="1"/>
  <c r="S110" i="7"/>
  <c r="U110" i="7" s="1"/>
  <c r="S108" i="5"/>
  <c r="U108" i="5" s="1"/>
  <c r="S116" i="19"/>
  <c r="U116" i="19" s="1"/>
  <c r="K120" i="20"/>
  <c r="L118" i="20"/>
  <c r="M117" i="20"/>
  <c r="P117" i="20"/>
  <c r="T117" i="20"/>
  <c r="N117" i="20"/>
  <c r="O117" i="20"/>
  <c r="K120" i="19"/>
  <c r="L118" i="19"/>
  <c r="M117" i="19"/>
  <c r="P117" i="19"/>
  <c r="T117" i="19"/>
  <c r="N117" i="19"/>
  <c r="O117" i="19"/>
  <c r="L118" i="16"/>
  <c r="M117" i="16"/>
  <c r="P117" i="16"/>
  <c r="T117" i="16"/>
  <c r="N117" i="16"/>
  <c r="O117" i="16"/>
  <c r="K120" i="16"/>
  <c r="L111" i="10"/>
  <c r="M110" i="10"/>
  <c r="N110" i="10"/>
  <c r="T110" i="10"/>
  <c r="P110" i="10"/>
  <c r="O110" i="10"/>
  <c r="K113" i="10"/>
  <c r="O109" i="5"/>
  <c r="M109" i="5"/>
  <c r="T109" i="5"/>
  <c r="P109" i="5"/>
  <c r="N109" i="5"/>
  <c r="L110" i="5"/>
  <c r="K114" i="7"/>
  <c r="T111" i="7"/>
  <c r="M111" i="7"/>
  <c r="N111" i="7"/>
  <c r="P111" i="7"/>
  <c r="L112" i="7"/>
  <c r="O111" i="7"/>
  <c r="K112" i="5"/>
  <c r="S117" i="20" l="1"/>
  <c r="U117" i="20" s="1"/>
  <c r="S109" i="5"/>
  <c r="U109" i="5" s="1"/>
  <c r="S111" i="7"/>
  <c r="U111" i="7" s="1"/>
  <c r="S110" i="10"/>
  <c r="U110" i="10" s="1"/>
  <c r="S117" i="16"/>
  <c r="U117" i="16" s="1"/>
  <c r="S117" i="19"/>
  <c r="U117" i="19" s="1"/>
  <c r="P118" i="20"/>
  <c r="T118" i="20"/>
  <c r="N118" i="20"/>
  <c r="L119" i="20"/>
  <c r="M118" i="20"/>
  <c r="O118" i="20"/>
  <c r="K121" i="20"/>
  <c r="P118" i="19"/>
  <c r="T118" i="19"/>
  <c r="N118" i="19"/>
  <c r="L119" i="19"/>
  <c r="M118" i="19"/>
  <c r="O118" i="19"/>
  <c r="K121" i="19"/>
  <c r="K121" i="16"/>
  <c r="P118" i="16"/>
  <c r="T118" i="16"/>
  <c r="N118" i="16"/>
  <c r="S118" i="16" s="1"/>
  <c r="L119" i="16"/>
  <c r="M118" i="16"/>
  <c r="O118" i="16"/>
  <c r="L112" i="10"/>
  <c r="M111" i="10"/>
  <c r="N111" i="10"/>
  <c r="T111" i="10"/>
  <c r="P111" i="10"/>
  <c r="O111" i="10"/>
  <c r="K114" i="10"/>
  <c r="N110" i="5"/>
  <c r="M110" i="5"/>
  <c r="O110" i="5"/>
  <c r="P110" i="5"/>
  <c r="L111" i="5"/>
  <c r="T110" i="5"/>
  <c r="K115" i="7"/>
  <c r="N112" i="7"/>
  <c r="P112" i="7"/>
  <c r="M112" i="7"/>
  <c r="S112" i="7" s="1"/>
  <c r="L113" i="7"/>
  <c r="T112" i="7"/>
  <c r="O112" i="7"/>
  <c r="K113" i="5"/>
  <c r="S110" i="5" l="1"/>
  <c r="U110" i="5" s="1"/>
  <c r="S111" i="10"/>
  <c r="U111" i="10" s="1"/>
  <c r="S118" i="20"/>
  <c r="U118" i="20" s="1"/>
  <c r="S118" i="19"/>
  <c r="U118" i="19" s="1"/>
  <c r="K122" i="20"/>
  <c r="T119" i="20"/>
  <c r="N119" i="20"/>
  <c r="P119" i="20"/>
  <c r="L120" i="20"/>
  <c r="M119" i="20"/>
  <c r="O119" i="20"/>
  <c r="K122" i="19"/>
  <c r="T119" i="19"/>
  <c r="N119" i="19"/>
  <c r="L120" i="19"/>
  <c r="M119" i="19"/>
  <c r="P119" i="19"/>
  <c r="O119" i="19"/>
  <c r="U118" i="16"/>
  <c r="T119" i="16"/>
  <c r="N119" i="16"/>
  <c r="L120" i="16"/>
  <c r="M119" i="16"/>
  <c r="P119" i="16"/>
  <c r="O119" i="16"/>
  <c r="K122" i="16"/>
  <c r="L113" i="10"/>
  <c r="M112" i="10"/>
  <c r="P112" i="10"/>
  <c r="T112" i="10"/>
  <c r="N112" i="10"/>
  <c r="O112" i="10"/>
  <c r="K115" i="10"/>
  <c r="O111" i="5"/>
  <c r="L112" i="5"/>
  <c r="N111" i="5"/>
  <c r="T111" i="5"/>
  <c r="M111" i="5"/>
  <c r="P111" i="5"/>
  <c r="K116" i="7"/>
  <c r="T113" i="7"/>
  <c r="L114" i="7"/>
  <c r="M113" i="7"/>
  <c r="P113" i="7"/>
  <c r="N113" i="7"/>
  <c r="O113" i="7"/>
  <c r="U112" i="7"/>
  <c r="K114" i="5"/>
  <c r="S119" i="20" l="1"/>
  <c r="U119" i="20" s="1"/>
  <c r="S119" i="16"/>
  <c r="U119" i="16" s="1"/>
  <c r="S112" i="10"/>
  <c r="U112" i="10" s="1"/>
  <c r="S113" i="7"/>
  <c r="U113" i="7" s="1"/>
  <c r="S111" i="5"/>
  <c r="U111" i="5" s="1"/>
  <c r="S119" i="19"/>
  <c r="U119" i="19" s="1"/>
  <c r="T120" i="20"/>
  <c r="N120" i="20"/>
  <c r="L121" i="20"/>
  <c r="M120" i="20"/>
  <c r="P120" i="20"/>
  <c r="O120" i="20"/>
  <c r="K123" i="20"/>
  <c r="T120" i="19"/>
  <c r="N120" i="19"/>
  <c r="L121" i="19"/>
  <c r="M120" i="19"/>
  <c r="P120" i="19"/>
  <c r="O120" i="19"/>
  <c r="K123" i="19"/>
  <c r="K123" i="16"/>
  <c r="T120" i="16"/>
  <c r="N120" i="16"/>
  <c r="L121" i="16"/>
  <c r="M120" i="16"/>
  <c r="P120" i="16"/>
  <c r="O120" i="16"/>
  <c r="K116" i="10"/>
  <c r="T113" i="10"/>
  <c r="P113" i="10"/>
  <c r="M113" i="10"/>
  <c r="N113" i="10"/>
  <c r="L114" i="10"/>
  <c r="O113" i="10"/>
  <c r="M112" i="5"/>
  <c r="S112" i="5" s="1"/>
  <c r="L113" i="5"/>
  <c r="P112" i="5"/>
  <c r="O112" i="5"/>
  <c r="T112" i="5"/>
  <c r="N112" i="5"/>
  <c r="K117" i="7"/>
  <c r="N114" i="7"/>
  <c r="T114" i="7"/>
  <c r="P114" i="7"/>
  <c r="L115" i="7"/>
  <c r="M114" i="7"/>
  <c r="O114" i="7"/>
  <c r="K115" i="5"/>
  <c r="S114" i="7" l="1"/>
  <c r="U114" i="7" s="1"/>
  <c r="S120" i="16"/>
  <c r="U120" i="16" s="1"/>
  <c r="S120" i="20"/>
  <c r="U120" i="20" s="1"/>
  <c r="S113" i="10"/>
  <c r="U113" i="10" s="1"/>
  <c r="S120" i="19"/>
  <c r="U120" i="19" s="1"/>
  <c r="K124" i="20"/>
  <c r="L122" i="20"/>
  <c r="M121" i="20"/>
  <c r="P121" i="20"/>
  <c r="N121" i="20"/>
  <c r="T121" i="20"/>
  <c r="O121" i="20"/>
  <c r="L122" i="19"/>
  <c r="M121" i="19"/>
  <c r="P121" i="19"/>
  <c r="N121" i="19"/>
  <c r="T121" i="19"/>
  <c r="O121" i="19"/>
  <c r="K124" i="19"/>
  <c r="L122" i="16"/>
  <c r="M121" i="16"/>
  <c r="P121" i="16"/>
  <c r="N121" i="16"/>
  <c r="S121" i="16" s="1"/>
  <c r="T121" i="16"/>
  <c r="O121" i="16"/>
  <c r="K124" i="16"/>
  <c r="K117" i="10"/>
  <c r="T114" i="10"/>
  <c r="N114" i="10"/>
  <c r="M114" i="10"/>
  <c r="L115" i="10"/>
  <c r="P114" i="10"/>
  <c r="O114" i="10"/>
  <c r="U112" i="5"/>
  <c r="T113" i="5"/>
  <c r="O113" i="5"/>
  <c r="M113" i="5"/>
  <c r="N113" i="5"/>
  <c r="P113" i="5"/>
  <c r="L114" i="5"/>
  <c r="K118" i="7"/>
  <c r="P115" i="7"/>
  <c r="L116" i="7"/>
  <c r="M115" i="7"/>
  <c r="N115" i="7"/>
  <c r="T115" i="7"/>
  <c r="O115" i="7"/>
  <c r="K116" i="5"/>
  <c r="S115" i="7" l="1"/>
  <c r="U115" i="7" s="1"/>
  <c r="S114" i="10"/>
  <c r="U114" i="10" s="1"/>
  <c r="S121" i="20"/>
  <c r="U121" i="20" s="1"/>
  <c r="S113" i="5"/>
  <c r="U113" i="5" s="1"/>
  <c r="S121" i="19"/>
  <c r="U121" i="19" s="1"/>
  <c r="P122" i="20"/>
  <c r="N122" i="20"/>
  <c r="L123" i="20"/>
  <c r="M122" i="20"/>
  <c r="T122" i="20"/>
  <c r="O122" i="20"/>
  <c r="K125" i="20"/>
  <c r="K125" i="19"/>
  <c r="P122" i="19"/>
  <c r="T122" i="19"/>
  <c r="N122" i="19"/>
  <c r="L123" i="19"/>
  <c r="M122" i="19"/>
  <c r="O122" i="19"/>
  <c r="U121" i="16"/>
  <c r="K125" i="16"/>
  <c r="P122" i="16"/>
  <c r="T122" i="16"/>
  <c r="N122" i="16"/>
  <c r="L123" i="16"/>
  <c r="M122" i="16"/>
  <c r="O122" i="16"/>
  <c r="K118" i="10"/>
  <c r="P115" i="10"/>
  <c r="T115" i="10"/>
  <c r="L116" i="10"/>
  <c r="M115" i="10"/>
  <c r="N115" i="10"/>
  <c r="O115" i="10"/>
  <c r="T114" i="5"/>
  <c r="O114" i="5"/>
  <c r="N114" i="5"/>
  <c r="L115" i="5"/>
  <c r="P114" i="5"/>
  <c r="M114" i="5"/>
  <c r="K119" i="7"/>
  <c r="T116" i="7"/>
  <c r="L117" i="7"/>
  <c r="M116" i="7"/>
  <c r="P116" i="7"/>
  <c r="N116" i="7"/>
  <c r="S116" i="7" s="1"/>
  <c r="O116" i="7"/>
  <c r="K117" i="5"/>
  <c r="S122" i="20" l="1"/>
  <c r="U122" i="20" s="1"/>
  <c r="S115" i="10"/>
  <c r="U115" i="10" s="1"/>
  <c r="S122" i="16"/>
  <c r="U122" i="16" s="1"/>
  <c r="S114" i="5"/>
  <c r="U114" i="5" s="1"/>
  <c r="S122" i="19"/>
  <c r="U122" i="19" s="1"/>
  <c r="K126" i="20"/>
  <c r="T123" i="20"/>
  <c r="N123" i="20"/>
  <c r="L124" i="20"/>
  <c r="M123" i="20"/>
  <c r="P123" i="20"/>
  <c r="O123" i="20"/>
  <c r="T123" i="19"/>
  <c r="N123" i="19"/>
  <c r="L124" i="19"/>
  <c r="M123" i="19"/>
  <c r="S123" i="19" s="1"/>
  <c r="P123" i="19"/>
  <c r="O123" i="19"/>
  <c r="K126" i="19"/>
  <c r="K126" i="16"/>
  <c r="T123" i="16"/>
  <c r="N123" i="16"/>
  <c r="L124" i="16"/>
  <c r="M123" i="16"/>
  <c r="S123" i="16" s="1"/>
  <c r="P123" i="16"/>
  <c r="O123" i="16"/>
  <c r="K119" i="10"/>
  <c r="P116" i="10"/>
  <c r="L117" i="10"/>
  <c r="M116" i="10"/>
  <c r="T116" i="10"/>
  <c r="N116" i="10"/>
  <c r="O116" i="10"/>
  <c r="L116" i="5"/>
  <c r="T115" i="5"/>
  <c r="O115" i="5"/>
  <c r="M115" i="5"/>
  <c r="S115" i="5" s="1"/>
  <c r="P115" i="5"/>
  <c r="N115" i="5"/>
  <c r="U116" i="7"/>
  <c r="K120" i="7"/>
  <c r="N117" i="7"/>
  <c r="T117" i="7"/>
  <c r="L118" i="7"/>
  <c r="M117" i="7"/>
  <c r="S117" i="7" s="1"/>
  <c r="P117" i="7"/>
  <c r="O117" i="7"/>
  <c r="K118" i="5"/>
  <c r="S116" i="10" l="1"/>
  <c r="U116" i="10" s="1"/>
  <c r="S123" i="20"/>
  <c r="U123" i="20" s="1"/>
  <c r="T124" i="20"/>
  <c r="N124" i="20"/>
  <c r="L125" i="20"/>
  <c r="M124" i="20"/>
  <c r="S124" i="20" s="1"/>
  <c r="P124" i="20"/>
  <c r="O124" i="20"/>
  <c r="K127" i="20"/>
  <c r="U123" i="19"/>
  <c r="K127" i="19"/>
  <c r="T124" i="19"/>
  <c r="N124" i="19"/>
  <c r="L125" i="19"/>
  <c r="M124" i="19"/>
  <c r="S124" i="19" s="1"/>
  <c r="P124" i="19"/>
  <c r="O124" i="19"/>
  <c r="U123" i="16"/>
  <c r="T124" i="16"/>
  <c r="N124" i="16"/>
  <c r="L125" i="16"/>
  <c r="M124" i="16"/>
  <c r="S124" i="16" s="1"/>
  <c r="P124" i="16"/>
  <c r="O124" i="16"/>
  <c r="K127" i="16"/>
  <c r="K120" i="10"/>
  <c r="N117" i="10"/>
  <c r="P117" i="10"/>
  <c r="M117" i="10"/>
  <c r="S117" i="10" s="1"/>
  <c r="T117" i="10"/>
  <c r="L118" i="10"/>
  <c r="O117" i="10"/>
  <c r="U115" i="5"/>
  <c r="O116" i="5"/>
  <c r="N116" i="5"/>
  <c r="L117" i="5"/>
  <c r="T116" i="5"/>
  <c r="P116" i="5"/>
  <c r="M116" i="5"/>
  <c r="K121" i="7"/>
  <c r="L119" i="7"/>
  <c r="M118" i="7"/>
  <c r="P118" i="7"/>
  <c r="T118" i="7"/>
  <c r="N118" i="7"/>
  <c r="O118" i="7"/>
  <c r="U117" i="7"/>
  <c r="K119" i="5"/>
  <c r="S118" i="7" l="1"/>
  <c r="U118" i="7" s="1"/>
  <c r="S116" i="5"/>
  <c r="U116" i="5" s="1"/>
  <c r="U124" i="20"/>
  <c r="L126" i="20"/>
  <c r="M125" i="20"/>
  <c r="P125" i="20"/>
  <c r="T125" i="20"/>
  <c r="N125" i="20"/>
  <c r="O125" i="20"/>
  <c r="K128" i="20"/>
  <c r="U124" i="19"/>
  <c r="L126" i="19"/>
  <c r="M125" i="19"/>
  <c r="P125" i="19"/>
  <c r="T125" i="19"/>
  <c r="N125" i="19"/>
  <c r="S125" i="19" s="1"/>
  <c r="O125" i="19"/>
  <c r="K128" i="19"/>
  <c r="L126" i="16"/>
  <c r="M125" i="16"/>
  <c r="P125" i="16"/>
  <c r="T125" i="16"/>
  <c r="N125" i="16"/>
  <c r="S125" i="16" s="1"/>
  <c r="O125" i="16"/>
  <c r="K128" i="16"/>
  <c r="U124" i="16"/>
  <c r="U117" i="10"/>
  <c r="K121" i="10"/>
  <c r="L119" i="10"/>
  <c r="M118" i="10"/>
  <c r="N118" i="10"/>
  <c r="T118" i="10"/>
  <c r="P118" i="10"/>
  <c r="O118" i="10"/>
  <c r="N117" i="5"/>
  <c r="T117" i="5"/>
  <c r="O117" i="5"/>
  <c r="P117" i="5"/>
  <c r="M117" i="5"/>
  <c r="L118" i="5"/>
  <c r="T119" i="7"/>
  <c r="L120" i="7"/>
  <c r="N119" i="7"/>
  <c r="M119" i="7"/>
  <c r="P119" i="7"/>
  <c r="O119" i="7"/>
  <c r="K122" i="7"/>
  <c r="K120" i="5"/>
  <c r="S119" i="7" l="1"/>
  <c r="U119" i="7" s="1"/>
  <c r="S118" i="10"/>
  <c r="U118" i="10" s="1"/>
  <c r="S125" i="20"/>
  <c r="U125" i="20" s="1"/>
  <c r="S117" i="5"/>
  <c r="U117" i="5" s="1"/>
  <c r="K129" i="20"/>
  <c r="P126" i="20"/>
  <c r="T126" i="20"/>
  <c r="N126" i="20"/>
  <c r="S126" i="20" s="1"/>
  <c r="L127" i="20"/>
  <c r="M126" i="20"/>
  <c r="O126" i="20"/>
  <c r="U125" i="19"/>
  <c r="K129" i="19"/>
  <c r="P126" i="19"/>
  <c r="T126" i="19"/>
  <c r="N126" i="19"/>
  <c r="M126" i="19"/>
  <c r="L127" i="19"/>
  <c r="O126" i="19"/>
  <c r="U125" i="16"/>
  <c r="K129" i="16"/>
  <c r="P126" i="16"/>
  <c r="T126" i="16"/>
  <c r="N126" i="16"/>
  <c r="M126" i="16"/>
  <c r="L127" i="16"/>
  <c r="O126" i="16"/>
  <c r="K122" i="10"/>
  <c r="L120" i="10"/>
  <c r="M119" i="10"/>
  <c r="N119" i="10"/>
  <c r="T119" i="10"/>
  <c r="P119" i="10"/>
  <c r="O119" i="10"/>
  <c r="P118" i="5"/>
  <c r="N118" i="5"/>
  <c r="L119" i="5"/>
  <c r="T118" i="5"/>
  <c r="M118" i="5"/>
  <c r="O118" i="5"/>
  <c r="N120" i="7"/>
  <c r="P120" i="7"/>
  <c r="L121" i="7"/>
  <c r="M120" i="7"/>
  <c r="S120" i="7" s="1"/>
  <c r="T120" i="7"/>
  <c r="O120" i="7"/>
  <c r="K123" i="7"/>
  <c r="K121" i="5"/>
  <c r="S126" i="19" l="1"/>
  <c r="U126" i="19" s="1"/>
  <c r="S126" i="16"/>
  <c r="U126" i="16" s="1"/>
  <c r="S119" i="10"/>
  <c r="U119" i="10" s="1"/>
  <c r="S118" i="5"/>
  <c r="U118" i="5" s="1"/>
  <c r="U126" i="20"/>
  <c r="T127" i="20"/>
  <c r="N127" i="20"/>
  <c r="P127" i="20"/>
  <c r="L128" i="20"/>
  <c r="M127" i="20"/>
  <c r="O127" i="20"/>
  <c r="K130" i="20"/>
  <c r="T127" i="19"/>
  <c r="N127" i="19"/>
  <c r="L128" i="19"/>
  <c r="M127" i="19"/>
  <c r="P127" i="19"/>
  <c r="O127" i="19"/>
  <c r="K130" i="19"/>
  <c r="T127" i="16"/>
  <c r="N127" i="16"/>
  <c r="L128" i="16"/>
  <c r="M127" i="16"/>
  <c r="S127" i="16" s="1"/>
  <c r="P127" i="16"/>
  <c r="O127" i="16"/>
  <c r="K130" i="16"/>
  <c r="L121" i="10"/>
  <c r="M120" i="10"/>
  <c r="P120" i="10"/>
  <c r="T120" i="10"/>
  <c r="N120" i="10"/>
  <c r="O120" i="10"/>
  <c r="K123" i="10"/>
  <c r="P119" i="5"/>
  <c r="O119" i="5"/>
  <c r="N119" i="5"/>
  <c r="L120" i="5"/>
  <c r="T119" i="5"/>
  <c r="M119" i="5"/>
  <c r="K124" i="7"/>
  <c r="T121" i="7"/>
  <c r="L122" i="7"/>
  <c r="M121" i="7"/>
  <c r="P121" i="7"/>
  <c r="N121" i="7"/>
  <c r="O121" i="7"/>
  <c r="U120" i="7"/>
  <c r="K122" i="5"/>
  <c r="S120" i="10" l="1"/>
  <c r="U120" i="10" s="1"/>
  <c r="S127" i="20"/>
  <c r="U127" i="20" s="1"/>
  <c r="S121" i="7"/>
  <c r="U121" i="7" s="1"/>
  <c r="S127" i="19"/>
  <c r="U127" i="19" s="1"/>
  <c r="S119" i="5"/>
  <c r="U119" i="5" s="1"/>
  <c r="K131" i="20"/>
  <c r="T128" i="20"/>
  <c r="N128" i="20"/>
  <c r="L129" i="20"/>
  <c r="M128" i="20"/>
  <c r="P128" i="20"/>
  <c r="O128" i="20"/>
  <c r="K131" i="19"/>
  <c r="T128" i="19"/>
  <c r="N128" i="19"/>
  <c r="L129" i="19"/>
  <c r="M128" i="19"/>
  <c r="P128" i="19"/>
  <c r="O128" i="19"/>
  <c r="K131" i="16"/>
  <c r="T128" i="16"/>
  <c r="N128" i="16"/>
  <c r="L129" i="16"/>
  <c r="M128" i="16"/>
  <c r="P128" i="16"/>
  <c r="O128" i="16"/>
  <c r="U127" i="16"/>
  <c r="T121" i="10"/>
  <c r="P121" i="10"/>
  <c r="L122" i="10"/>
  <c r="N121" i="10"/>
  <c r="M121" i="10"/>
  <c r="O121" i="10"/>
  <c r="K124" i="10"/>
  <c r="M120" i="5"/>
  <c r="N120" i="5"/>
  <c r="L121" i="5"/>
  <c r="P120" i="5"/>
  <c r="T120" i="5"/>
  <c r="O120" i="5"/>
  <c r="K125" i="7"/>
  <c r="N122" i="7"/>
  <c r="L123" i="7"/>
  <c r="M122" i="7"/>
  <c r="T122" i="7"/>
  <c r="P122" i="7"/>
  <c r="O122" i="7"/>
  <c r="K123" i="5"/>
  <c r="S128" i="20" l="1"/>
  <c r="U128" i="20" s="1"/>
  <c r="S128" i="16"/>
  <c r="U128" i="16" s="1"/>
  <c r="S128" i="19"/>
  <c r="U128" i="19" s="1"/>
  <c r="S121" i="10"/>
  <c r="U121" i="10" s="1"/>
  <c r="S122" i="7"/>
  <c r="U122" i="7" s="1"/>
  <c r="S120" i="5"/>
  <c r="U120" i="5" s="1"/>
  <c r="L130" i="20"/>
  <c r="M129" i="20"/>
  <c r="P129" i="20"/>
  <c r="N129" i="20"/>
  <c r="T129" i="20"/>
  <c r="O129" i="20"/>
  <c r="K132" i="20"/>
  <c r="L130" i="19"/>
  <c r="M129" i="19"/>
  <c r="P129" i="19"/>
  <c r="T129" i="19"/>
  <c r="N129" i="19"/>
  <c r="O129" i="19"/>
  <c r="K132" i="19"/>
  <c r="L130" i="16"/>
  <c r="M129" i="16"/>
  <c r="P129" i="16"/>
  <c r="T129" i="16"/>
  <c r="N129" i="16"/>
  <c r="O129" i="16"/>
  <c r="K132" i="16"/>
  <c r="T122" i="10"/>
  <c r="N122" i="10"/>
  <c r="L123" i="10"/>
  <c r="M122" i="10"/>
  <c r="P122" i="10"/>
  <c r="O122" i="10"/>
  <c r="K125" i="10"/>
  <c r="M121" i="5"/>
  <c r="P121" i="5"/>
  <c r="O121" i="5"/>
  <c r="T121" i="5"/>
  <c r="N121" i="5"/>
  <c r="L122" i="5"/>
  <c r="K126" i="7"/>
  <c r="P123" i="7"/>
  <c r="L124" i="7"/>
  <c r="M123" i="7"/>
  <c r="N123" i="7"/>
  <c r="T123" i="7"/>
  <c r="O123" i="7"/>
  <c r="K124" i="5"/>
  <c r="S129" i="19" l="1"/>
  <c r="U129" i="19" s="1"/>
  <c r="S123" i="7"/>
  <c r="U123" i="7" s="1"/>
  <c r="S121" i="5"/>
  <c r="U121" i="5" s="1"/>
  <c r="S129" i="16"/>
  <c r="U129" i="16" s="1"/>
  <c r="S129" i="20"/>
  <c r="U129" i="20" s="1"/>
  <c r="S122" i="10"/>
  <c r="U122" i="10" s="1"/>
  <c r="K133" i="20"/>
  <c r="P130" i="20"/>
  <c r="N130" i="20"/>
  <c r="L131" i="20"/>
  <c r="M130" i="20"/>
  <c r="T130" i="20"/>
  <c r="O130" i="20"/>
  <c r="K133" i="19"/>
  <c r="P130" i="19"/>
  <c r="T130" i="19"/>
  <c r="N130" i="19"/>
  <c r="M130" i="19"/>
  <c r="L131" i="19"/>
  <c r="O130" i="19"/>
  <c r="K133" i="16"/>
  <c r="P130" i="16"/>
  <c r="T130" i="16"/>
  <c r="N130" i="16"/>
  <c r="M130" i="16"/>
  <c r="S130" i="16" s="1"/>
  <c r="L131" i="16"/>
  <c r="O130" i="16"/>
  <c r="K126" i="10"/>
  <c r="P123" i="10"/>
  <c r="T123" i="10"/>
  <c r="L124" i="10"/>
  <c r="M123" i="10"/>
  <c r="N123" i="10"/>
  <c r="O123" i="10"/>
  <c r="P122" i="5"/>
  <c r="M122" i="5"/>
  <c r="N122" i="5"/>
  <c r="O122" i="5"/>
  <c r="T122" i="5"/>
  <c r="L123" i="5"/>
  <c r="T124" i="7"/>
  <c r="L125" i="7"/>
  <c r="M124" i="7"/>
  <c r="P124" i="7"/>
  <c r="N124" i="7"/>
  <c r="S124" i="7" s="1"/>
  <c r="O124" i="7"/>
  <c r="K127" i="7"/>
  <c r="K125" i="5"/>
  <c r="S130" i="19" l="1"/>
  <c r="U130" i="19" s="1"/>
  <c r="S130" i="20"/>
  <c r="U130" i="20" s="1"/>
  <c r="S122" i="5"/>
  <c r="U122" i="5" s="1"/>
  <c r="S123" i="10"/>
  <c r="U123" i="10" s="1"/>
  <c r="T131" i="20"/>
  <c r="N131" i="20"/>
  <c r="L132" i="20"/>
  <c r="M131" i="20"/>
  <c r="S131" i="20" s="1"/>
  <c r="P131" i="20"/>
  <c r="O131" i="20"/>
  <c r="K134" i="20"/>
  <c r="T131" i="19"/>
  <c r="N131" i="19"/>
  <c r="L132" i="19"/>
  <c r="M131" i="19"/>
  <c r="S131" i="19" s="1"/>
  <c r="P131" i="19"/>
  <c r="O131" i="19"/>
  <c r="K134" i="19"/>
  <c r="T131" i="16"/>
  <c r="N131" i="16"/>
  <c r="L132" i="16"/>
  <c r="M131" i="16"/>
  <c r="S131" i="16" s="1"/>
  <c r="P131" i="16"/>
  <c r="O131" i="16"/>
  <c r="U130" i="16"/>
  <c r="K134" i="16"/>
  <c r="P124" i="10"/>
  <c r="L125" i="10"/>
  <c r="M124" i="10"/>
  <c r="N124" i="10"/>
  <c r="T124" i="10"/>
  <c r="O124" i="10"/>
  <c r="K127" i="10"/>
  <c r="O123" i="5"/>
  <c r="T123" i="5"/>
  <c r="M123" i="5"/>
  <c r="P123" i="5"/>
  <c r="N123" i="5"/>
  <c r="L124" i="5"/>
  <c r="U124" i="7"/>
  <c r="N125" i="7"/>
  <c r="P125" i="7"/>
  <c r="T125" i="7"/>
  <c r="M125" i="7"/>
  <c r="S125" i="7" s="1"/>
  <c r="L126" i="7"/>
  <c r="O125" i="7"/>
  <c r="K128" i="7"/>
  <c r="K126" i="5"/>
  <c r="S124" i="10" l="1"/>
  <c r="U124" i="10" s="1"/>
  <c r="S123" i="5"/>
  <c r="U123" i="5" s="1"/>
  <c r="K135" i="20"/>
  <c r="T132" i="20"/>
  <c r="N132" i="20"/>
  <c r="L133" i="20"/>
  <c r="M132" i="20"/>
  <c r="P132" i="20"/>
  <c r="O132" i="20"/>
  <c r="U131" i="20"/>
  <c r="U131" i="19"/>
  <c r="K135" i="19"/>
  <c r="T132" i="19"/>
  <c r="N132" i="19"/>
  <c r="L133" i="19"/>
  <c r="M132" i="19"/>
  <c r="P132" i="19"/>
  <c r="O132" i="19"/>
  <c r="T132" i="16"/>
  <c r="N132" i="16"/>
  <c r="L133" i="16"/>
  <c r="M132" i="16"/>
  <c r="S132" i="16" s="1"/>
  <c r="P132" i="16"/>
  <c r="O132" i="16"/>
  <c r="K135" i="16"/>
  <c r="U131" i="16"/>
  <c r="N125" i="10"/>
  <c r="P125" i="10"/>
  <c r="L126" i="10"/>
  <c r="M125" i="10"/>
  <c r="S125" i="10" s="1"/>
  <c r="T125" i="10"/>
  <c r="O125" i="10"/>
  <c r="K128" i="10"/>
  <c r="P124" i="5"/>
  <c r="T124" i="5"/>
  <c r="N124" i="5"/>
  <c r="M124" i="5"/>
  <c r="S124" i="5" s="1"/>
  <c r="O124" i="5"/>
  <c r="L125" i="5"/>
  <c r="L127" i="7"/>
  <c r="M126" i="7"/>
  <c r="P126" i="7"/>
  <c r="T126" i="7"/>
  <c r="N126" i="7"/>
  <c r="O126" i="7"/>
  <c r="U125" i="7"/>
  <c r="K129" i="7"/>
  <c r="K127" i="5"/>
  <c r="S132" i="20" l="1"/>
  <c r="U132" i="20" s="1"/>
  <c r="S126" i="7"/>
  <c r="U126" i="7" s="1"/>
  <c r="S132" i="19"/>
  <c r="U132" i="19" s="1"/>
  <c r="L134" i="20"/>
  <c r="M133" i="20"/>
  <c r="P133" i="20"/>
  <c r="T133" i="20"/>
  <c r="N133" i="20"/>
  <c r="O133" i="20"/>
  <c r="L134" i="19"/>
  <c r="M133" i="19"/>
  <c r="P133" i="19"/>
  <c r="T133" i="19"/>
  <c r="N133" i="19"/>
  <c r="O133" i="19"/>
  <c r="L134" i="16"/>
  <c r="M133" i="16"/>
  <c r="P133" i="16"/>
  <c r="T133" i="16"/>
  <c r="N133" i="16"/>
  <c r="O133" i="16"/>
  <c r="U132" i="16"/>
  <c r="L127" i="10"/>
  <c r="M126" i="10"/>
  <c r="N126" i="10"/>
  <c r="T126" i="10"/>
  <c r="P126" i="10"/>
  <c r="O126" i="10"/>
  <c r="U125" i="10"/>
  <c r="K129" i="10"/>
  <c r="U124" i="5"/>
  <c r="M125" i="5"/>
  <c r="T125" i="5"/>
  <c r="P125" i="5"/>
  <c r="L126" i="5"/>
  <c r="N125" i="5"/>
  <c r="O125" i="5"/>
  <c r="T127" i="7"/>
  <c r="M127" i="7"/>
  <c r="N127" i="7"/>
  <c r="P127" i="7"/>
  <c r="L128" i="7"/>
  <c r="O127" i="7"/>
  <c r="K130" i="7"/>
  <c r="K128" i="5"/>
  <c r="S133" i="19" l="1"/>
  <c r="U133" i="19" s="1"/>
  <c r="S127" i="7"/>
  <c r="U127" i="7" s="1"/>
  <c r="S133" i="20"/>
  <c r="U133" i="20" s="1"/>
  <c r="S126" i="10"/>
  <c r="U126" i="10" s="1"/>
  <c r="S133" i="16"/>
  <c r="U133" i="16" s="1"/>
  <c r="S125" i="5"/>
  <c r="U125" i="5" s="1"/>
  <c r="P134" i="20"/>
  <c r="T134" i="20"/>
  <c r="N134" i="20"/>
  <c r="L135" i="20"/>
  <c r="M134" i="20"/>
  <c r="O134" i="20"/>
  <c r="P134" i="19"/>
  <c r="T134" i="19"/>
  <c r="N134" i="19"/>
  <c r="L135" i="19"/>
  <c r="M134" i="19"/>
  <c r="O134" i="19"/>
  <c r="P134" i="16"/>
  <c r="T134" i="16"/>
  <c r="N134" i="16"/>
  <c r="L135" i="16"/>
  <c r="M134" i="16"/>
  <c r="O134" i="16"/>
  <c r="L128" i="10"/>
  <c r="M127" i="10"/>
  <c r="N127" i="10"/>
  <c r="S127" i="10" s="1"/>
  <c r="T127" i="10"/>
  <c r="P127" i="10"/>
  <c r="O127" i="10"/>
  <c r="K130" i="10"/>
  <c r="L127" i="5"/>
  <c r="T126" i="5"/>
  <c r="O126" i="5"/>
  <c r="P126" i="5"/>
  <c r="M126" i="5"/>
  <c r="N126" i="5"/>
  <c r="N128" i="7"/>
  <c r="P128" i="7"/>
  <c r="L129" i="7"/>
  <c r="M128" i="7"/>
  <c r="T128" i="7"/>
  <c r="O128" i="7"/>
  <c r="K131" i="7"/>
  <c r="K129" i="5"/>
  <c r="S128" i="7" l="1"/>
  <c r="U128" i="7" s="1"/>
  <c r="S126" i="5"/>
  <c r="U126" i="5" s="1"/>
  <c r="S134" i="19"/>
  <c r="U134" i="19" s="1"/>
  <c r="S134" i="16"/>
  <c r="U134" i="16" s="1"/>
  <c r="S134" i="20"/>
  <c r="U134" i="20" s="1"/>
  <c r="T135" i="20"/>
  <c r="N135" i="20"/>
  <c r="P135" i="20"/>
  <c r="M135" i="20"/>
  <c r="O135" i="20"/>
  <c r="T135" i="19"/>
  <c r="N135" i="19"/>
  <c r="M135" i="19"/>
  <c r="P135" i="19"/>
  <c r="O135" i="19"/>
  <c r="T135" i="16"/>
  <c r="N135" i="16"/>
  <c r="M135" i="16"/>
  <c r="P135" i="16"/>
  <c r="O135" i="16"/>
  <c r="U127" i="10"/>
  <c r="L129" i="10"/>
  <c r="M128" i="10"/>
  <c r="P128" i="10"/>
  <c r="T128" i="10"/>
  <c r="N128" i="10"/>
  <c r="O128" i="10"/>
  <c r="K131" i="10"/>
  <c r="L128" i="5"/>
  <c r="N127" i="5"/>
  <c r="M127" i="5"/>
  <c r="T127" i="5"/>
  <c r="P127" i="5"/>
  <c r="O127" i="5"/>
  <c r="K132" i="7"/>
  <c r="T129" i="7"/>
  <c r="L130" i="7"/>
  <c r="M129" i="7"/>
  <c r="P129" i="7"/>
  <c r="N129" i="7"/>
  <c r="O129" i="7"/>
  <c r="K130" i="5"/>
  <c r="S135" i="20" l="1"/>
  <c r="U135" i="20" s="1"/>
  <c r="U20" i="20" s="1"/>
  <c r="C33" i="20" s="1"/>
  <c r="C34" i="20" s="1"/>
  <c r="S128" i="10"/>
  <c r="U128" i="10" s="1"/>
  <c r="S135" i="16"/>
  <c r="U135" i="16" s="1"/>
  <c r="U20" i="16" s="1"/>
  <c r="C33" i="16" s="1"/>
  <c r="S127" i="5"/>
  <c r="U127" i="5" s="1"/>
  <c r="S129" i="7"/>
  <c r="U129" i="7" s="1"/>
  <c r="S135" i="19"/>
  <c r="U135" i="19" s="1"/>
  <c r="U20" i="19" s="1"/>
  <c r="C33" i="19" s="1"/>
  <c r="K132" i="10"/>
  <c r="T129" i="10"/>
  <c r="P129" i="10"/>
  <c r="M129" i="10"/>
  <c r="N129" i="10"/>
  <c r="L130" i="10"/>
  <c r="O129" i="10"/>
  <c r="T128" i="5"/>
  <c r="L129" i="5"/>
  <c r="P128" i="5"/>
  <c r="O128" i="5"/>
  <c r="M128" i="5"/>
  <c r="N128" i="5"/>
  <c r="K133" i="7"/>
  <c r="N130" i="7"/>
  <c r="T130" i="7"/>
  <c r="P130" i="7"/>
  <c r="L131" i="7"/>
  <c r="M130" i="7"/>
  <c r="O130" i="7"/>
  <c r="K131" i="5"/>
  <c r="I51" i="1"/>
  <c r="F51" i="1"/>
  <c r="S128" i="5" l="1"/>
  <c r="U128" i="5" s="1"/>
  <c r="S129" i="10"/>
  <c r="U129" i="10" s="1"/>
  <c r="S130" i="7"/>
  <c r="U130" i="7" s="1"/>
  <c r="C34" i="19"/>
  <c r="C34" i="16"/>
  <c r="T130" i="10"/>
  <c r="N130" i="10"/>
  <c r="M130" i="10"/>
  <c r="L131" i="10"/>
  <c r="P130" i="10"/>
  <c r="O130" i="10"/>
  <c r="K133" i="10"/>
  <c r="P129" i="5"/>
  <c r="T129" i="5"/>
  <c r="N129" i="5"/>
  <c r="S129" i="5" s="1"/>
  <c r="O129" i="5"/>
  <c r="L130" i="5"/>
  <c r="M129" i="5"/>
  <c r="P131" i="7"/>
  <c r="L132" i="7"/>
  <c r="M131" i="7"/>
  <c r="S131" i="7" s="1"/>
  <c r="N131" i="7"/>
  <c r="T131" i="7"/>
  <c r="O131" i="7"/>
  <c r="K134" i="7"/>
  <c r="K132" i="5"/>
  <c r="F53" i="1"/>
  <c r="I53" i="1"/>
  <c r="F56" i="39" l="1"/>
  <c r="F57" i="39"/>
  <c r="F58" i="39" s="1"/>
  <c r="S130" i="10"/>
  <c r="U130" i="10" s="1"/>
  <c r="I54" i="1"/>
  <c r="I55" i="1"/>
  <c r="I56" i="1" s="1"/>
  <c r="G54" i="1"/>
  <c r="G55" i="1"/>
  <c r="G56" i="1" s="1"/>
  <c r="P131" i="10"/>
  <c r="T131" i="10"/>
  <c r="L132" i="10"/>
  <c r="M131" i="10"/>
  <c r="N131" i="10"/>
  <c r="O131" i="10"/>
  <c r="K134" i="10"/>
  <c r="U129" i="5"/>
  <c r="P130" i="5"/>
  <c r="T130" i="5"/>
  <c r="N130" i="5"/>
  <c r="L131" i="5"/>
  <c r="O130" i="5"/>
  <c r="M130" i="5"/>
  <c r="U131" i="7"/>
  <c r="K135" i="7"/>
  <c r="T132" i="7"/>
  <c r="L133" i="7"/>
  <c r="M132" i="7"/>
  <c r="P132" i="7"/>
  <c r="N132" i="7"/>
  <c r="O132" i="7"/>
  <c r="K133" i="5"/>
  <c r="F59" i="39" l="1"/>
  <c r="S130" i="5"/>
  <c r="U130" i="5" s="1"/>
  <c r="S132" i="7"/>
  <c r="U132" i="7" s="1"/>
  <c r="S131" i="10"/>
  <c r="U131" i="10" s="1"/>
  <c r="I57" i="1"/>
  <c r="G57" i="1"/>
  <c r="K135" i="10"/>
  <c r="P132" i="10"/>
  <c r="L133" i="10"/>
  <c r="M132" i="10"/>
  <c r="N132" i="10"/>
  <c r="T132" i="10"/>
  <c r="O132" i="10"/>
  <c r="T131" i="5"/>
  <c r="P131" i="5"/>
  <c r="N131" i="5"/>
  <c r="M131" i="5"/>
  <c r="L132" i="5"/>
  <c r="O131" i="5"/>
  <c r="N133" i="7"/>
  <c r="L134" i="7"/>
  <c r="P133" i="7"/>
  <c r="T133" i="7"/>
  <c r="M133" i="7"/>
  <c r="S133" i="7" s="1"/>
  <c r="O133" i="7"/>
  <c r="K134" i="5"/>
  <c r="S132" i="10" l="1"/>
  <c r="U132" i="10" s="1"/>
  <c r="S131" i="5"/>
  <c r="U131" i="5" s="1"/>
  <c r="N133" i="10"/>
  <c r="P133" i="10"/>
  <c r="T133" i="10"/>
  <c r="L134" i="10"/>
  <c r="M133" i="10"/>
  <c r="S133" i="10" s="1"/>
  <c r="O133" i="10"/>
  <c r="P132" i="5"/>
  <c r="M132" i="5"/>
  <c r="O132" i="5"/>
  <c r="T132" i="5"/>
  <c r="N132" i="5"/>
  <c r="L133" i="5"/>
  <c r="L135" i="7"/>
  <c r="M134" i="7"/>
  <c r="P134" i="7"/>
  <c r="T134" i="7"/>
  <c r="N134" i="7"/>
  <c r="O134" i="7"/>
  <c r="U133" i="7"/>
  <c r="K135" i="5"/>
  <c r="S134" i="7" l="1"/>
  <c r="U134" i="7" s="1"/>
  <c r="S132" i="5"/>
  <c r="U132" i="5" s="1"/>
  <c r="U133" i="10"/>
  <c r="L135" i="10"/>
  <c r="M134" i="10"/>
  <c r="N134" i="10"/>
  <c r="T134" i="10"/>
  <c r="P134" i="10"/>
  <c r="O134" i="10"/>
  <c r="T133" i="5"/>
  <c r="O133" i="5"/>
  <c r="N133" i="5"/>
  <c r="M133" i="5"/>
  <c r="P133" i="5"/>
  <c r="L134" i="5"/>
  <c r="T135" i="7"/>
  <c r="N135" i="7"/>
  <c r="P135" i="7"/>
  <c r="M135" i="7"/>
  <c r="O135" i="7"/>
  <c r="S135" i="7" l="1"/>
  <c r="U135" i="7" s="1"/>
  <c r="U20" i="7" s="1"/>
  <c r="C33" i="7" s="1"/>
  <c r="S134" i="10"/>
  <c r="U134" i="10" s="1"/>
  <c r="S133" i="5"/>
  <c r="U133" i="5" s="1"/>
  <c r="M135" i="10"/>
  <c r="N135" i="10"/>
  <c r="T135" i="10"/>
  <c r="P135" i="10"/>
  <c r="O135" i="10"/>
  <c r="N134" i="5"/>
  <c r="L135" i="5"/>
  <c r="P134" i="5"/>
  <c r="M134" i="5"/>
  <c r="O134" i="5"/>
  <c r="T134" i="5"/>
  <c r="E53" i="39"/>
  <c r="S135" i="10" l="1"/>
  <c r="U135" i="10" s="1"/>
  <c r="U20" i="10" s="1"/>
  <c r="C33" i="10" s="1"/>
  <c r="S134" i="5"/>
  <c r="U134" i="5" s="1"/>
  <c r="C34" i="7"/>
  <c r="M135" i="5"/>
  <c r="N135" i="5"/>
  <c r="T135" i="5"/>
  <c r="S135" i="5"/>
  <c r="O135" i="5"/>
  <c r="P135" i="5"/>
  <c r="E55" i="39"/>
  <c r="D24" i="39"/>
  <c r="D28" i="39" l="1"/>
  <c r="D30" i="39" s="1"/>
  <c r="D31" i="39"/>
  <c r="D34" i="39" s="1"/>
  <c r="D36" i="39" s="1"/>
  <c r="E56" i="39"/>
  <c r="C56" i="39" s="1"/>
  <c r="E57" i="39"/>
  <c r="F28" i="1"/>
  <c r="F31" i="1" s="1"/>
  <c r="F33" i="1" s="1"/>
  <c r="F35" i="1" s="1"/>
  <c r="E28" i="1"/>
  <c r="E31" i="1" s="1"/>
  <c r="E33" i="1" s="1"/>
  <c r="E35" i="1" s="1"/>
  <c r="D28" i="1"/>
  <c r="D31" i="1" s="1"/>
  <c r="H54" i="1"/>
  <c r="H55" i="1"/>
  <c r="H56" i="1" s="1"/>
  <c r="C34" i="10"/>
  <c r="U135" i="5"/>
  <c r="U20" i="5" s="1"/>
  <c r="C33" i="5" s="1"/>
  <c r="D26" i="39"/>
  <c r="D33" i="39" l="1"/>
  <c r="D39" i="39" s="1"/>
  <c r="D32" i="39"/>
  <c r="C32" i="39" s="1"/>
  <c r="C31" i="39"/>
  <c r="D33" i="1"/>
  <c r="D35" i="1" s="1"/>
  <c r="E58" i="39"/>
  <c r="C58" i="39" s="1"/>
  <c r="C57" i="39"/>
  <c r="E30" i="1"/>
  <c r="E32" i="1" s="1"/>
  <c r="E37" i="1" s="1"/>
  <c r="F30" i="1"/>
  <c r="F32" i="1" s="1"/>
  <c r="F37" i="1" s="1"/>
  <c r="D30" i="1"/>
  <c r="D32" i="1" s="1"/>
  <c r="C31" i="1" l="1"/>
  <c r="C31" i="40" s="1"/>
  <c r="D37" i="1"/>
  <c r="E59" i="39"/>
  <c r="C59" i="39" s="1"/>
  <c r="C34" i="39"/>
  <c r="C36" i="39"/>
  <c r="C61" i="39" s="1"/>
  <c r="C33" i="39"/>
  <c r="H57" i="1"/>
  <c r="C34" i="5"/>
  <c r="E55" i="1"/>
  <c r="E56" i="1" s="1"/>
  <c r="E54" i="1"/>
  <c r="D65" i="39" l="1"/>
  <c r="C39" i="39"/>
  <c r="C35" i="1"/>
  <c r="C35" i="40" s="1"/>
  <c r="C33" i="1"/>
  <c r="C33" i="40" s="1"/>
  <c r="F55" i="1"/>
  <c r="F56" i="1" s="1"/>
  <c r="F54" i="1"/>
  <c r="C54" i="1" s="1"/>
  <c r="C54" i="40" s="1"/>
  <c r="E57" i="1"/>
  <c r="C63" i="39" l="1"/>
  <c r="C32" i="1"/>
  <c r="C56" i="1"/>
  <c r="C55" i="1"/>
  <c r="C55" i="40" s="1"/>
  <c r="F57" i="1"/>
  <c r="C59" i="1" l="1"/>
  <c r="C56" i="40"/>
  <c r="C59" i="40" s="1"/>
  <c r="D63" i="1"/>
  <c r="C32" i="40"/>
  <c r="C37" i="1"/>
  <c r="C37" i="40" s="1"/>
  <c r="C57" i="1"/>
  <c r="C57" i="40" s="1"/>
  <c r="D63" i="40" l="1"/>
  <c r="C61" i="40"/>
  <c r="C61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tc={0F952172-2927-4465-8DD1-2FC1E4E7E4EB}</author>
  </authors>
  <commentList>
    <comment ref="B27" authorId="0" shapeId="0" xr:uid="{0F952172-2927-4465-8DD1-2FC1E4E7E4EB}">
      <text>
        <t>[Threaded comment]
Your version of Excel allows you to read this threaded comment; however, any edits to it will get removed if the file is opened in a newer version of Excel. Learn more: https://go.microsoft.com/fwlink/?linkid=870924
Comment:
    Index ratio (as 28 August 2020) 
(settlement date)</t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tc={CD0F2850-7B8B-415B-9014-6AA7DFD80D0E}</author>
  </authors>
  <commentList>
    <comment ref="B27" authorId="0" shapeId="0" xr:uid="{CD0F2850-7B8B-415B-9014-6AA7DFD80D0E}">
      <text>
        <t>[Threaded comment]
Your version of Excel allows you to read this threaded comment; however, any edits to it will get removed if the file is opened in a newer version of Excel. Learn more: https://go.microsoft.com/fwlink/?linkid=870924
Comment:
    Index ratio (as 28 August 2020) 
(settlement date)</t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tc={AC4B9A44-5831-4600-B0F7-B7155B0B16F5}</author>
    <author>tc={EC08BD40-8B7B-4118-A52E-12123F94DBB4}</author>
  </authors>
  <commentList>
    <comment ref="B27" authorId="0" shapeId="0" xr:uid="{AC4B9A44-5831-4600-B0F7-B7155B0B16F5}">
      <text>
        <t>[Threaded comment]
Your version of Excel allows you to read this threaded comment; however, any edits to it will get removed if the file is opened in a newer version of Excel. Learn more: https://go.microsoft.com/fwlink/?linkid=870924
Comment:
    Index ratio (as 28 August 2020) 
(settlement date)</t>
      </text>
    </comment>
    <comment ref="D41" authorId="1" shapeId="0" xr:uid="{EC08BD40-8B7B-4118-A52E-12123F94DBB4}">
      <text>
        <t>[Threaded comment]
Your version of Excel allows you to read this threaded comment; however, any edits to it will get removed if the file is opened in a newer version of Excel. Learn more: https://go.microsoft.com/fwlink/?linkid=870924
Comment:
    Change DB
Group 1 LB326A -&gt; LB316A
Group 2 LB356A -&gt; LB326A</t>
      </text>
    </comment>
  </commentList>
</comments>
</file>

<file path=xl/sharedStrings.xml><?xml version="1.0" encoding="utf-8"?>
<sst xmlns="http://schemas.openxmlformats.org/spreadsheetml/2006/main" count="1101" uniqueCount="233">
  <si>
    <t>Investor Type</t>
  </si>
  <si>
    <t>Settlement Date</t>
  </si>
  <si>
    <t>Source Bonds</t>
  </si>
  <si>
    <t>TBMA Symbol</t>
  </si>
  <si>
    <t>Total</t>
  </si>
  <si>
    <t>Maturity Date</t>
  </si>
  <si>
    <t>Coupon Rate</t>
  </si>
  <si>
    <t>Amount Source Bond Tendered (units)</t>
  </si>
  <si>
    <r>
      <t xml:space="preserve">Source Bond </t>
    </r>
    <r>
      <rPr>
        <b/>
        <u/>
        <sz val="11"/>
        <color theme="1"/>
        <rFont val="Calibri"/>
        <family val="2"/>
        <scheme val="minor"/>
      </rPr>
      <t>Clean</t>
    </r>
    <r>
      <rPr>
        <b/>
        <sz val="11"/>
        <color theme="1"/>
        <rFont val="Calibri"/>
        <family val="2"/>
        <scheme val="minor"/>
      </rPr>
      <t xml:space="preserve"> Value at Cost (THB)</t>
    </r>
  </si>
  <si>
    <t>Clean Price</t>
  </si>
  <si>
    <t>Accrued Interest</t>
  </si>
  <si>
    <t>Gross Price</t>
  </si>
  <si>
    <t>WHT on Source Bond Capital Gain (THB)</t>
  </si>
  <si>
    <t>Total Net Cash Proceed from Source Bonds</t>
  </si>
  <si>
    <t>Destination Bonds</t>
  </si>
  <si>
    <t>Amount Destination Bond Awarded (units)</t>
  </si>
  <si>
    <r>
      <t xml:space="preserve">Destination Bond </t>
    </r>
    <r>
      <rPr>
        <u/>
        <sz val="11"/>
        <color theme="1"/>
        <rFont val="Calibri"/>
        <family val="2"/>
        <scheme val="minor"/>
      </rPr>
      <t>Gross</t>
    </r>
    <r>
      <rPr>
        <sz val="11"/>
        <color theme="1"/>
        <rFont val="Calibri"/>
        <family val="2"/>
        <scheme val="minor"/>
      </rPr>
      <t xml:space="preserve"> Value at Exchange (THB)</t>
    </r>
  </si>
  <si>
    <t>WHT on Destination Bond Discount (THB)</t>
  </si>
  <si>
    <t>Total Cash Required for Destination Bonds</t>
  </si>
  <si>
    <t>WHT Total (THB)</t>
  </si>
  <si>
    <t>Post-Tax Net Cash Settlement Amount (THB)</t>
  </si>
  <si>
    <t>Source Bond Capital Gain Value (THB)</t>
  </si>
  <si>
    <t>Previous Coupon Date</t>
  </si>
  <si>
    <t>DCS (days)</t>
  </si>
  <si>
    <t>DSC (days)</t>
  </si>
  <si>
    <t>Potential Destination Bonds</t>
  </si>
  <si>
    <t>CUSIP</t>
  </si>
  <si>
    <t>BBG ID</t>
  </si>
  <si>
    <t>ISIN</t>
  </si>
  <si>
    <t>Thai ID</t>
  </si>
  <si>
    <t>Maturity</t>
  </si>
  <si>
    <t>Issue Date</t>
  </si>
  <si>
    <t>Coupon</t>
  </si>
  <si>
    <t>EF3347145</t>
  </si>
  <si>
    <t>LB213A</t>
  </si>
  <si>
    <t>EC3688719</t>
  </si>
  <si>
    <t>LB214A</t>
  </si>
  <si>
    <t>EI7405539</t>
  </si>
  <si>
    <t>ILB217A</t>
  </si>
  <si>
    <t>EI4240806</t>
  </si>
  <si>
    <t>LB21DA</t>
  </si>
  <si>
    <t>LW5877920</t>
  </si>
  <si>
    <t>LB226A</t>
  </si>
  <si>
    <t>EC6997158</t>
  </si>
  <si>
    <t>LB22NA</t>
  </si>
  <si>
    <t>EH1398559</t>
  </si>
  <si>
    <t>LB233A</t>
  </si>
  <si>
    <t>EI3496805</t>
  </si>
  <si>
    <t>LB236A</t>
  </si>
  <si>
    <t>EG3341716</t>
  </si>
  <si>
    <t>LB244A</t>
  </si>
  <si>
    <t>EH9993633</t>
  </si>
  <si>
    <t>LB24DA</t>
  </si>
  <si>
    <t>EI4240848</t>
  </si>
  <si>
    <t>LB25DA</t>
  </si>
  <si>
    <t>EF3348226</t>
  </si>
  <si>
    <t>LB267A</t>
  </si>
  <si>
    <t>LW9064558</t>
  </si>
  <si>
    <t>LB26DA</t>
  </si>
  <si>
    <t>EJ0356398</t>
  </si>
  <si>
    <t>LB27DA</t>
  </si>
  <si>
    <t>EJ5804210</t>
  </si>
  <si>
    <t>ILB283A</t>
  </si>
  <si>
    <t>EH0913283</t>
  </si>
  <si>
    <t>LB283A</t>
  </si>
  <si>
    <t>EH9993682</t>
  </si>
  <si>
    <t>LB296A</t>
  </si>
  <si>
    <t>EI4240764</t>
  </si>
  <si>
    <t>LB316A</t>
  </si>
  <si>
    <t>EI9595063</t>
  </si>
  <si>
    <t>LB326A</t>
  </si>
  <si>
    <t>QJ1898080</t>
  </si>
  <si>
    <t>LB366A</t>
  </si>
  <si>
    <t>EJ4701391</t>
  </si>
  <si>
    <t>LBA37DA</t>
  </si>
  <si>
    <t>EH2982237</t>
  </si>
  <si>
    <t>LB383A</t>
  </si>
  <si>
    <t>EH7867458</t>
  </si>
  <si>
    <t>LB396A</t>
  </si>
  <si>
    <t>EH9993559</t>
  </si>
  <si>
    <t>LB406A</t>
  </si>
  <si>
    <t>EI4240723</t>
  </si>
  <si>
    <t>LB416A</t>
  </si>
  <si>
    <t>EJ9594148</t>
  </si>
  <si>
    <t>LB446A</t>
  </si>
  <si>
    <t>LW4217821</t>
  </si>
  <si>
    <t>LB466A</t>
  </si>
  <si>
    <t>EI5261702</t>
  </si>
  <si>
    <t>LB616A</t>
  </si>
  <si>
    <t>QJ1898296</t>
  </si>
  <si>
    <t>LB666A</t>
  </si>
  <si>
    <t>Prepared for: Thai Ministry of Finance</t>
  </si>
  <si>
    <t>INPUT</t>
  </si>
  <si>
    <t>Notes &amp; Settlement</t>
  </si>
  <si>
    <t>Destination Bonds Pricing</t>
  </si>
  <si>
    <t>Cash Flow</t>
  </si>
  <si>
    <t>Total Dirty (Gross) Price &gt;&gt;</t>
  </si>
  <si>
    <t>Ticker</t>
  </si>
  <si>
    <t>Period</t>
  </si>
  <si>
    <t>Date</t>
  </si>
  <si>
    <t>Principal</t>
  </si>
  <si>
    <t>Coupon(ACT)</t>
  </si>
  <si>
    <t>Principal(Amortize)</t>
  </si>
  <si>
    <t>Beginning Par</t>
  </si>
  <si>
    <t>Ending Par</t>
  </si>
  <si>
    <t>Discount Factor</t>
  </si>
  <si>
    <t>PV Cash Flow</t>
  </si>
  <si>
    <t>Frequency</t>
  </si>
  <si>
    <t>Last Coupon Date</t>
  </si>
  <si>
    <t>AI</t>
  </si>
  <si>
    <t>Clearing Yield</t>
  </si>
  <si>
    <t xml:space="preserve">Clean Destination Price </t>
  </si>
  <si>
    <t xml:space="preserve">Gross Destination Price </t>
  </si>
  <si>
    <t>Coupon Date</t>
  </si>
  <si>
    <t>Principal Amount</t>
  </si>
  <si>
    <t>Check #SBs minus #DBs</t>
  </si>
  <si>
    <t>Exchange Yield</t>
  </si>
  <si>
    <t>C23</t>
  </si>
  <si>
    <t>C24</t>
  </si>
  <si>
    <t>C25</t>
  </si>
  <si>
    <t>DSC</t>
  </si>
  <si>
    <t>DCS</t>
  </si>
  <si>
    <t>C28</t>
  </si>
  <si>
    <t>C29</t>
  </si>
  <si>
    <t>C27</t>
  </si>
  <si>
    <t>C30</t>
  </si>
  <si>
    <t>C33</t>
  </si>
  <si>
    <t>C34</t>
  </si>
  <si>
    <t>&lt;--- 1) Enter your WHT classification</t>
  </si>
  <si>
    <r>
      <t xml:space="preserve">&lt;--- 3) Your DBs Units </t>
    </r>
    <r>
      <rPr>
        <b/>
        <i/>
        <u/>
        <sz val="16"/>
        <color rgb="FFFF0000"/>
        <rFont val="Calibri"/>
        <family val="2"/>
        <scheme val="minor"/>
      </rPr>
      <t>Awarded</t>
    </r>
  </si>
  <si>
    <t>---&gt; 4) Net Cash Settlement</t>
  </si>
  <si>
    <t>WHT on Source Bond Accrured Interest (THB)</t>
  </si>
  <si>
    <t>Coupon Frequency</t>
  </si>
  <si>
    <t>Destination Bond Discount Value (THB)</t>
  </si>
  <si>
    <t>รหัสประเภทผู้ถือ</t>
  </si>
  <si>
    <t>ประเภทผู้ถือ</t>
  </si>
  <si>
    <t>อัตราภาษีหัก ณ ที่จ่ายสำหรับ</t>
  </si>
  <si>
    <t>Gain</t>
  </si>
  <si>
    <t>Discount</t>
  </si>
  <si>
    <t>สถาบันการเงินเฉพาะกิจที่รับฝากเงิน</t>
  </si>
  <si>
    <t>ธนาคารพาณิชย์ในประเทศ</t>
  </si>
  <si>
    <t>บริษัทประกันภัย</t>
  </si>
  <si>
    <t>บริษัทประกันชีวิต</t>
  </si>
  <si>
    <t>บริษัทเงินทุน</t>
  </si>
  <si>
    <t>บริษัทหลักทรัพย์</t>
  </si>
  <si>
    <t>สถาบันการเงินอื่น</t>
  </si>
  <si>
    <t>บริษัทบริหารสินทรัพย์</t>
  </si>
  <si>
    <t>บริษัทเครดิตฟองซิเอร์</t>
  </si>
  <si>
    <t>บริษัทห้างหุ้นส่วนและอื่น ๆ</t>
  </si>
  <si>
    <t>กองทุนประกันสังคม</t>
  </si>
  <si>
    <t>สหกรณ์ออมทรัพย์,ชุมนุมสหกรณ์ออมทรัพย์</t>
  </si>
  <si>
    <t>สหกรณ์การเกษตร สหกรณ์ประมง สหกรณ์ร้านค้า สหกรณ์อื่น ๆ</t>
  </si>
  <si>
    <t>ส่วนราชการสังกัดรัฐบาลท้องถิ่น</t>
  </si>
  <si>
    <t>ส่วนราชการสังกัดรัฐบาลกลาง</t>
  </si>
  <si>
    <t>รัฐวิสาหกิจ</t>
  </si>
  <si>
    <t>มหาวิทยาลัย,วิทยาลัย,สถาบัน,เทคโน,วิทยาเขต ของเอกชน</t>
  </si>
  <si>
    <t>นิติบุคคลอื่นๆ</t>
  </si>
  <si>
    <t>วัด</t>
  </si>
  <si>
    <t>กองทุนบำเหน็จบำนาญข้าราชการ</t>
  </si>
  <si>
    <t>บุคคลธรรมดา</t>
  </si>
  <si>
    <t>กองทุนสำรองเลี้ยงชีพ</t>
  </si>
  <si>
    <t xml:space="preserve">Capital </t>
  </si>
  <si>
    <t>1/ พิจารณาประกอบกับอนุสัญญาเพื่อการเว้นภารเก็บภาษีซ้อนระหว่างประเทศไทยกับประเทศถิ่นที่อยู่ของผู้ลงทุน</t>
  </si>
  <si>
    <t>2/ กรณีไม่ถูกหักภาษี ให้ระบุว่าได้รับยกเว้นเป็นลำดับที่...ในประกาศของกรมสรรพากร ในช่องหมายเหตุ</t>
  </si>
  <si>
    <t>3/ ระบุว่าเป็นบุคคล หรือ นิติบุคคลประเภทใดในช่องหมายเหตุ และใช้อัตราภาษีตามที่ระบุ เช่น เป็นบริษัท ใช้อัตราภาษีหัก ณ ที่จ่ายของบริษัท ฯลฯ</t>
  </si>
  <si>
    <t>WHT Classifications</t>
  </si>
  <si>
    <r>
      <t xml:space="preserve">มูลนิธิ </t>
    </r>
    <r>
      <rPr>
        <vertAlign val="superscript"/>
        <sz val="11"/>
        <color theme="1"/>
        <rFont val="Calibri"/>
        <family val="2"/>
        <scheme val="minor"/>
      </rPr>
      <t>2/</t>
    </r>
  </si>
  <si>
    <r>
      <t xml:space="preserve">Foreign Juristic Person </t>
    </r>
    <r>
      <rPr>
        <vertAlign val="superscript"/>
        <sz val="11"/>
        <color theme="1"/>
        <rFont val="Calibri"/>
        <family val="2"/>
        <scheme val="minor"/>
      </rPr>
      <t>1/</t>
    </r>
  </si>
  <si>
    <r>
      <t xml:space="preserve">โรงเรียนเอกชน </t>
    </r>
    <r>
      <rPr>
        <vertAlign val="superscript"/>
        <sz val="11"/>
        <color theme="1"/>
        <rFont val="Calibri"/>
        <family val="2"/>
        <scheme val="minor"/>
      </rPr>
      <t>3/</t>
    </r>
  </si>
  <si>
    <r>
      <t xml:space="preserve">สถาบันอื่นที่จัดตั้งขึ้นโดยมีวัตถุประสงค์ไม่แสวงหากำไร </t>
    </r>
    <r>
      <rPr>
        <vertAlign val="superscript"/>
        <sz val="11"/>
        <color theme="1"/>
        <rFont val="Calibri"/>
        <family val="2"/>
        <scheme val="minor"/>
      </rPr>
      <t>2/</t>
    </r>
  </si>
  <si>
    <t>X1</t>
  </si>
  <si>
    <t>X2</t>
  </si>
  <si>
    <t>Other - 1% WHT</t>
  </si>
  <si>
    <t>Other - 0% WHT</t>
  </si>
  <si>
    <t>DB Discount</t>
  </si>
  <si>
    <t>X3</t>
  </si>
  <si>
    <t>Other - Manual Input</t>
  </si>
  <si>
    <t>Manual</t>
  </si>
  <si>
    <t>Withholding Tax (WHT) Rate on SB Capital Gains</t>
  </si>
  <si>
    <t>WHT Rate on SB Accrued Interest</t>
  </si>
  <si>
    <t>WHT Rate on DB Discount</t>
  </si>
  <si>
    <t>SB Interest</t>
  </si>
  <si>
    <t>SB Cap Gain</t>
  </si>
  <si>
    <t>Foreign Bank</t>
  </si>
  <si>
    <t>LB22DA</t>
  </si>
  <si>
    <t>LB676A</t>
  </si>
  <si>
    <t>&lt;&lt; fixed closing price before BB</t>
  </si>
  <si>
    <t>&lt;&lt; from the name of the sheet</t>
  </si>
  <si>
    <t>WHT Rate 
Manual Input</t>
  </si>
  <si>
    <t>&lt;--- 1x) for manual overwrite, enter your WHT rates here, and choose "Other - Manual Input" in the dropdown</t>
  </si>
  <si>
    <t>LB23DA</t>
  </si>
  <si>
    <t>LB28DA</t>
  </si>
  <si>
    <t>LB386A</t>
  </si>
  <si>
    <t>AO5691727</t>
  </si>
  <si>
    <t>AT7422989</t>
  </si>
  <si>
    <t>AT4545436</t>
  </si>
  <si>
    <t>AV1262212</t>
  </si>
  <si>
    <t>AP5381383</t>
  </si>
  <si>
    <t>&lt;--- To Test, enter your expected Exchange Yield</t>
  </si>
  <si>
    <r>
      <t xml:space="preserve">&lt;--- 2.1) Your SBs Units </t>
    </r>
    <r>
      <rPr>
        <b/>
        <i/>
        <u/>
        <sz val="16"/>
        <color rgb="FFFF0000"/>
        <rFont val="Calibri"/>
        <family val="2"/>
        <scheme val="minor"/>
      </rPr>
      <t>Tendered</t>
    </r>
  </si>
  <si>
    <t>&lt;--- 2.2) Estimated Clean Value at Cost</t>
  </si>
  <si>
    <t>&lt;--- Estimated Frozen Source Bond Yields</t>
  </si>
  <si>
    <t>Unadjusted Clean Price</t>
  </si>
  <si>
    <t>Unadjusted Accrued Interest</t>
  </si>
  <si>
    <t>Unadjusted Gross Price</t>
  </si>
  <si>
    <t>Adjusted Clean Price</t>
  </si>
  <si>
    <t>Adjusted Accrued Interest</t>
  </si>
  <si>
    <t>Adjusted Gross Price</t>
  </si>
  <si>
    <r>
      <t xml:space="preserve">Source Bond Adjusted </t>
    </r>
    <r>
      <rPr>
        <u/>
        <sz val="11"/>
        <color theme="1"/>
        <rFont val="Calibri"/>
        <family val="2"/>
        <scheme val="minor"/>
      </rPr>
      <t>Clean</t>
    </r>
    <r>
      <rPr>
        <sz val="11"/>
        <color theme="1"/>
        <rFont val="Calibri"/>
        <family val="2"/>
        <scheme val="minor"/>
      </rPr>
      <t xml:space="preserve"> Value at Exchange (THB)</t>
    </r>
  </si>
  <si>
    <r>
      <t xml:space="preserve">Source Bond Adjusted </t>
    </r>
    <r>
      <rPr>
        <u/>
        <sz val="11"/>
        <color theme="1"/>
        <rFont val="Calibri"/>
        <family val="2"/>
        <scheme val="minor"/>
      </rPr>
      <t>Gross</t>
    </r>
    <r>
      <rPr>
        <sz val="11"/>
        <color theme="1"/>
        <rFont val="Calibri"/>
        <family val="2"/>
        <scheme val="minor"/>
      </rPr>
      <t xml:space="preserve"> Value at Exchange (THB)</t>
    </r>
  </si>
  <si>
    <t>PDMO Matrix Switch 2020 Calculation Module</t>
  </si>
  <si>
    <r>
      <rPr>
        <b/>
        <i/>
        <u/>
        <sz val="11"/>
        <color rgb="FFFF0000"/>
        <rFont val="Calibri"/>
        <family val="2"/>
        <scheme val="minor"/>
      </rPr>
      <t xml:space="preserve">Announced </t>
    </r>
    <r>
      <rPr>
        <i/>
        <sz val="11"/>
        <color theme="1"/>
        <rFont val="Calibri"/>
        <family val="2"/>
        <scheme val="minor"/>
      </rPr>
      <t>Source Bonds for PDMO Matrix Switch 2020</t>
    </r>
  </si>
  <si>
    <t>LB24DB</t>
  </si>
  <si>
    <t>LB29DA</t>
  </si>
  <si>
    <t>LB356A</t>
  </si>
  <si>
    <t>LB496A</t>
  </si>
  <si>
    <t>Exchange Yield (at closing)</t>
  </si>
  <si>
    <t>AZ8868848</t>
  </si>
  <si>
    <t>ZQ3490328</t>
  </si>
  <si>
    <t>AZ8301691</t>
  </si>
  <si>
    <t>BK8156469</t>
  </si>
  <si>
    <t>ZR9539084</t>
  </si>
  <si>
    <t>ESGLB35DA</t>
  </si>
  <si>
    <t>Index Ratio (as at 28 August 2020)</t>
  </si>
  <si>
    <r>
      <t xml:space="preserve">Source Bond Undjusted </t>
    </r>
    <r>
      <rPr>
        <u/>
        <sz val="11"/>
        <color rgb="FFFFFF00"/>
        <rFont val="Calibri"/>
        <family val="2"/>
        <scheme val="minor"/>
      </rPr>
      <t>Clean</t>
    </r>
    <r>
      <rPr>
        <sz val="11"/>
        <color rgb="FFFFFF00"/>
        <rFont val="Calibri"/>
        <family val="2"/>
        <scheme val="minor"/>
      </rPr>
      <t xml:space="preserve"> Value at Exchange (THB)</t>
    </r>
  </si>
  <si>
    <t>WHT on Source Bond Inflation Compensation Principal (THB)</t>
  </si>
  <si>
    <t>Source Bond Adjusted Accrued Interest Value / Accrued Interest Value (THB)</t>
  </si>
  <si>
    <r>
      <rPr>
        <b/>
        <i/>
        <sz val="11"/>
        <color rgb="FFFF0000"/>
        <rFont val="Calibri"/>
        <family val="2"/>
        <scheme val="minor"/>
      </rPr>
      <t>Announced</t>
    </r>
    <r>
      <rPr>
        <b/>
        <i/>
        <sz val="11"/>
        <color theme="1"/>
        <rFont val="Calibri"/>
        <family val="2"/>
        <scheme val="minor"/>
      </rPr>
      <t xml:space="preserve"> </t>
    </r>
    <r>
      <rPr>
        <i/>
        <sz val="11"/>
        <color theme="1"/>
        <rFont val="Calibri"/>
        <family val="2"/>
        <scheme val="minor"/>
      </rPr>
      <t>Destination Bonds for PDMO Matrix Switch 2020</t>
    </r>
  </si>
  <si>
    <r>
      <rPr>
        <b/>
        <i/>
        <u/>
        <sz val="11"/>
        <color rgb="FFFF0000"/>
        <rFont val="Calibri"/>
        <family val="2"/>
        <scheme val="minor"/>
      </rPr>
      <t>Announced</t>
    </r>
    <r>
      <rPr>
        <i/>
        <sz val="11"/>
        <color theme="1"/>
        <rFont val="Calibri"/>
        <family val="2"/>
        <scheme val="minor"/>
      </rPr>
      <t xml:space="preserve"> Destination Bonds for PDMO Matrix Switch 2020</t>
    </r>
  </si>
  <si>
    <t>Group 1 
Source Bond</t>
  </si>
  <si>
    <t>Group 1
Destination Bonds</t>
  </si>
  <si>
    <t>Group 2 
Source Bonds</t>
  </si>
  <si>
    <t>Group 2
Destination Bonds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</si>
</sst>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3" formatCode="_(* #,##0.00_);_(* \(#,##0.00\);_(* &quot;-&quot;??_);_(@_)"/>
    <numFmt numFmtId="164" formatCode="_-* #,##0.00_-;\-* #,##0.00_-;_-* &quot;-&quot;??_-;_-@_-"/>
    <numFmt numFmtId="165" formatCode="0.000000%"/>
    <numFmt numFmtId="166" formatCode="[$-409]dd\-mmm\-yy;@"/>
    <numFmt numFmtId="167" formatCode="0.000%"/>
    <numFmt numFmtId="168" formatCode="0.0"/>
    <numFmt numFmtId="169" formatCode="0.000"/>
    <numFmt numFmtId="170" formatCode="0.000000"/>
    <numFmt numFmtId="171" formatCode="0.00000%"/>
    <numFmt numFmtId="172" formatCode="0.0000%"/>
    <numFmt numFmtId="173" formatCode="0.000000000"/>
    <numFmt numFmtId="174" formatCode="0.0%"/>
  </numFmts>
  <fonts count="4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Helv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4"/>
      <name val="Cordia New"/>
      <family val="2"/>
    </font>
    <font>
      <b/>
      <sz val="16"/>
      <color theme="1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  <font>
      <sz val="11"/>
      <name val="Calibri"/>
      <family val="2"/>
      <scheme val="minor"/>
    </font>
    <font>
      <b/>
      <sz val="13"/>
      <color rgb="FFC0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C00000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b/>
      <i/>
      <sz val="16"/>
      <color rgb="FFFF0000"/>
      <name val="Calibri"/>
      <family val="2"/>
      <scheme val="minor"/>
    </font>
    <font>
      <b/>
      <i/>
      <u/>
      <sz val="16"/>
      <color rgb="FFFF0000"/>
      <name val="Calibri"/>
      <family val="2"/>
      <scheme val="minor"/>
    </font>
    <font>
      <b/>
      <sz val="12"/>
      <color rgb="FF0070C0"/>
      <name val="Calibri"/>
      <family val="2"/>
      <scheme val="minor"/>
    </font>
    <font>
      <b/>
      <i/>
      <sz val="14"/>
      <color rgb="FFFF0000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sz val="8"/>
      <color rgb="FF0070C0"/>
      <name val="Calibri"/>
      <family val="2"/>
      <scheme val="minor"/>
    </font>
    <font>
      <b/>
      <i/>
      <sz val="12"/>
      <color rgb="FFFF0000"/>
      <name val="Calibri"/>
      <family val="2"/>
      <scheme val="minor"/>
    </font>
    <font>
      <b/>
      <i/>
      <u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5"/>
      <color theme="3"/>
      <name val="Arial"/>
      <family val="2"/>
    </font>
    <font>
      <b/>
      <sz val="11"/>
      <color indexed="9"/>
      <name val="Calibri"/>
      <family val="2"/>
    </font>
    <font>
      <sz val="11"/>
      <color rgb="FFFFFF00"/>
      <name val="Calibri"/>
      <family val="2"/>
      <scheme val="minor"/>
    </font>
    <font>
      <u/>
      <sz val="11"/>
      <color rgb="FFFFFF00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1"/>
      <color rgb="FFFF0000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  <fill>
      <patternFill patternType="gray125">
        <bgColor theme="0" tint="-4.9989318521683403E-2"/>
      </patternFill>
    </fill>
    <fill>
      <patternFill patternType="solid">
        <fgColor rgb="FF0070C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95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rgb="FF0070C0"/>
      </top>
      <bottom style="thin">
        <color indexed="64"/>
      </bottom>
      <diagonal/>
    </border>
    <border>
      <left style="thin">
        <color indexed="64"/>
      </left>
      <right style="thick">
        <color rgb="FF0070C0"/>
      </right>
      <top style="thick">
        <color rgb="FF0070C0"/>
      </top>
      <bottom style="thin">
        <color indexed="64"/>
      </bottom>
      <diagonal/>
    </border>
    <border>
      <left style="thin">
        <color indexed="64"/>
      </left>
      <right style="thick">
        <color rgb="FF0070C0"/>
      </right>
      <top style="thin">
        <color indexed="64"/>
      </top>
      <bottom/>
      <diagonal/>
    </border>
    <border>
      <left style="thin">
        <color indexed="64"/>
      </left>
      <right style="thick">
        <color rgb="FF0070C0"/>
      </right>
      <top/>
      <bottom/>
      <diagonal/>
    </border>
    <border>
      <left style="thin">
        <color indexed="64"/>
      </left>
      <right style="thick">
        <color rgb="FF0070C0"/>
      </right>
      <top/>
      <bottom style="medium">
        <color indexed="64"/>
      </bottom>
      <diagonal/>
    </border>
    <border>
      <left style="medium">
        <color indexed="64"/>
      </left>
      <right style="thick">
        <color rgb="FF0070C0"/>
      </right>
      <top style="medium">
        <color indexed="64"/>
      </top>
      <bottom/>
      <diagonal/>
    </border>
    <border>
      <left style="medium">
        <color indexed="64"/>
      </left>
      <right style="thick">
        <color rgb="FF0070C0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rgb="FF0070C0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0070C0"/>
      </bottom>
      <diagonal/>
    </border>
    <border>
      <left style="thin">
        <color indexed="64"/>
      </left>
      <right style="thick">
        <color rgb="FF0070C0"/>
      </right>
      <top style="thin">
        <color indexed="64"/>
      </top>
      <bottom style="thick">
        <color rgb="FF0070C0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n">
        <color indexed="64"/>
      </bottom>
      <diagonal/>
    </border>
    <border>
      <left style="thick">
        <color rgb="FFFF0000"/>
      </left>
      <right style="thick">
        <color rgb="FFFF0000"/>
      </right>
      <top style="thin">
        <color indexed="64"/>
      </top>
      <bottom/>
      <diagonal/>
    </border>
    <border>
      <left style="thick">
        <color rgb="FFFF0000"/>
      </left>
      <right style="thick">
        <color rgb="FFFF0000"/>
      </right>
      <top/>
      <bottom/>
      <diagonal/>
    </border>
    <border>
      <left style="thick">
        <color rgb="FFFF0000"/>
      </left>
      <right style="thick">
        <color rgb="FFFF0000"/>
      </right>
      <top/>
      <bottom style="medium">
        <color indexed="64"/>
      </bottom>
      <diagonal/>
    </border>
    <border>
      <left style="thick">
        <color rgb="FFFF0000"/>
      </left>
      <right style="thick">
        <color rgb="FFFF0000"/>
      </right>
      <top style="medium">
        <color indexed="64"/>
      </top>
      <bottom/>
      <diagonal/>
    </border>
    <border>
      <left style="thick">
        <color rgb="FFFF0000"/>
      </left>
      <right style="thick">
        <color rgb="FFFF0000"/>
      </right>
      <top style="medium">
        <color indexed="64"/>
      </top>
      <bottom style="medium">
        <color indexed="64"/>
      </bottom>
      <diagonal/>
    </border>
    <border>
      <left style="thick">
        <color rgb="FFFF0000"/>
      </left>
      <right style="thick">
        <color rgb="FFFF0000"/>
      </right>
      <top/>
      <bottom style="thin">
        <color indexed="64"/>
      </bottom>
      <diagonal/>
    </border>
    <border>
      <left style="thick">
        <color rgb="FFFF0000"/>
      </left>
      <right style="thick">
        <color rgb="FFFF0000"/>
      </right>
      <top style="thin">
        <color indexed="64"/>
      </top>
      <bottom style="thick">
        <color rgb="FFFF0000"/>
      </bottom>
      <diagonal/>
    </border>
    <border>
      <left style="thick">
        <color rgb="FFFF0000"/>
      </left>
      <right style="thin">
        <color indexed="64"/>
      </right>
      <top style="thick">
        <color rgb="FFFF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rgb="FFFF0000"/>
      </top>
      <bottom style="thin">
        <color indexed="64"/>
      </bottom>
      <diagonal/>
    </border>
    <border>
      <left/>
      <right style="thick">
        <color rgb="FFFF0000"/>
      </right>
      <top style="thick">
        <color rgb="FFFF0000"/>
      </top>
      <bottom style="thin">
        <color indexed="64"/>
      </bottom>
      <diagonal/>
    </border>
    <border>
      <left style="thick">
        <color rgb="FFFF000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rgb="FFFF0000"/>
      </right>
      <top style="thin">
        <color indexed="64"/>
      </top>
      <bottom/>
      <diagonal/>
    </border>
    <border>
      <left style="thick">
        <color rgb="FFFF0000"/>
      </left>
      <right style="thin">
        <color indexed="64"/>
      </right>
      <top/>
      <bottom/>
      <diagonal/>
    </border>
    <border>
      <left style="thin">
        <color indexed="64"/>
      </left>
      <right style="thick">
        <color rgb="FFFF0000"/>
      </right>
      <top/>
      <bottom/>
      <diagonal/>
    </border>
    <border>
      <left style="thick">
        <color rgb="FFFF0000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rgb="FFFF0000"/>
      </right>
      <top/>
      <bottom style="medium">
        <color indexed="64"/>
      </bottom>
      <diagonal/>
    </border>
    <border>
      <left style="medium">
        <color indexed="64"/>
      </left>
      <right style="thick">
        <color rgb="FFFF0000"/>
      </right>
      <top/>
      <bottom style="medium">
        <color indexed="64"/>
      </bottom>
      <diagonal/>
    </border>
    <border>
      <left style="thick">
        <color rgb="FFFF0000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rgb="FFFF0000"/>
      </right>
      <top style="medium">
        <color indexed="64"/>
      </top>
      <bottom style="medium">
        <color indexed="64"/>
      </bottom>
      <diagonal/>
    </border>
    <border>
      <left style="thick">
        <color rgb="FFFF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rgb="FFFF0000"/>
      </right>
      <top/>
      <bottom style="thin">
        <color indexed="64"/>
      </bottom>
      <diagonal/>
    </border>
    <border>
      <left style="thick">
        <color rgb="FFFF0000"/>
      </left>
      <right style="thin">
        <color indexed="64"/>
      </right>
      <top style="thin">
        <color indexed="64"/>
      </top>
      <bottom style="thick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FF0000"/>
      </bottom>
      <diagonal/>
    </border>
    <border>
      <left style="thin">
        <color indexed="64"/>
      </left>
      <right style="thick">
        <color rgb="FFFF0000"/>
      </right>
      <top style="thin">
        <color indexed="64"/>
      </top>
      <bottom style="thick">
        <color rgb="FFFF0000"/>
      </bottom>
      <diagonal/>
    </border>
    <border>
      <left/>
      <right style="thin">
        <color indexed="64"/>
      </right>
      <top style="thick">
        <color theme="3" tint="0.3999450666829432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theme="3" tint="0.39994506668294322"/>
      </top>
      <bottom style="thin">
        <color indexed="64"/>
      </bottom>
      <diagonal/>
    </border>
    <border>
      <left/>
      <right style="thick">
        <color theme="3" tint="0.39994506668294322"/>
      </right>
      <top style="thick">
        <color theme="3" tint="0.39994506668294322"/>
      </top>
      <bottom style="thin">
        <color indexed="64"/>
      </bottom>
      <diagonal/>
    </border>
    <border>
      <left style="thin">
        <color indexed="64"/>
      </left>
      <right style="thick">
        <color theme="3" tint="0.39994506668294322"/>
      </right>
      <top style="thin">
        <color indexed="64"/>
      </top>
      <bottom/>
      <diagonal/>
    </border>
    <border>
      <left style="thin">
        <color indexed="64"/>
      </left>
      <right style="thick">
        <color theme="3" tint="0.39994506668294322"/>
      </right>
      <top/>
      <bottom/>
      <diagonal/>
    </border>
    <border>
      <left style="thin">
        <color indexed="64"/>
      </left>
      <right style="thick">
        <color theme="3" tint="0.39994506668294322"/>
      </right>
      <top/>
      <bottom style="medium">
        <color indexed="64"/>
      </bottom>
      <diagonal/>
    </border>
    <border>
      <left style="thin">
        <color indexed="64"/>
      </left>
      <right style="thick">
        <color theme="3" tint="0.39994506668294322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theme="3" tint="0.39994506668294322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theme="3" tint="0.39994506668294322"/>
      </bottom>
      <diagonal/>
    </border>
    <border>
      <left style="thin">
        <color indexed="64"/>
      </left>
      <right style="thick">
        <color theme="3" tint="0.39994506668294322"/>
      </right>
      <top style="thin">
        <color indexed="64"/>
      </top>
      <bottom style="thick">
        <color theme="3" tint="0.39994506668294322"/>
      </bottom>
      <diagonal/>
    </border>
    <border>
      <left/>
      <right/>
      <top style="thick">
        <color theme="3" tint="0.39994506668294322"/>
      </top>
      <bottom style="thick">
        <color rgb="FF0070C0"/>
      </bottom>
      <diagonal/>
    </border>
    <border>
      <left/>
      <right style="thick">
        <color theme="3" tint="0.39994506668294322"/>
      </right>
      <top style="thick">
        <color theme="3" tint="0.39994506668294322"/>
      </top>
      <bottom style="thick">
        <color rgb="FF0070C0"/>
      </bottom>
      <diagonal/>
    </border>
    <border>
      <left style="thick">
        <color rgb="FFFF0000"/>
      </left>
      <right/>
      <top style="thick">
        <color rgb="FFFF0000"/>
      </top>
      <bottom style="thick">
        <color rgb="FFFF0000"/>
      </bottom>
      <diagonal/>
    </border>
    <border>
      <left/>
      <right/>
      <top style="thick">
        <color rgb="FFFF0000"/>
      </top>
      <bottom style="thick">
        <color rgb="FFFF0000"/>
      </bottom>
      <diagonal/>
    </border>
    <border>
      <left/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/>
      <right/>
      <top style="thick">
        <color theme="3" tint="0.39994506668294322"/>
      </top>
      <bottom style="thick">
        <color theme="3" tint="0.39994506668294322"/>
      </bottom>
      <diagonal/>
    </border>
    <border>
      <left/>
      <right style="thick">
        <color theme="3" tint="0.39994506668294322"/>
      </right>
      <top style="thick">
        <color theme="3" tint="0.39994506668294322"/>
      </top>
      <bottom style="thick">
        <color theme="3" tint="0.39994506668294322"/>
      </bottom>
      <diagonal/>
    </border>
    <border>
      <left style="thick">
        <color rgb="FFFF0000"/>
      </left>
      <right/>
      <top/>
      <bottom/>
      <diagonal/>
    </border>
    <border>
      <left style="thick">
        <color theme="3" tint="0.39991454817346722"/>
      </left>
      <right/>
      <top style="thick">
        <color theme="3" tint="0.39994506668294322"/>
      </top>
      <bottom style="thick">
        <color rgb="FF0070C0"/>
      </bottom>
      <diagonal/>
    </border>
    <border>
      <left style="thick">
        <color theme="3" tint="0.39991454817346722"/>
      </left>
      <right style="thin">
        <color indexed="64"/>
      </right>
      <top style="thick">
        <color rgb="FF0070C0"/>
      </top>
      <bottom style="thin">
        <color indexed="64"/>
      </bottom>
      <diagonal/>
    </border>
    <border>
      <left style="thick">
        <color theme="3" tint="0.39991454817346722"/>
      </left>
      <right style="thin">
        <color indexed="64"/>
      </right>
      <top style="thin">
        <color indexed="64"/>
      </top>
      <bottom/>
      <diagonal/>
    </border>
    <border>
      <left style="thick">
        <color theme="3" tint="0.39991454817346722"/>
      </left>
      <right style="thin">
        <color indexed="64"/>
      </right>
      <top/>
      <bottom/>
      <diagonal/>
    </border>
    <border>
      <left style="thick">
        <color theme="3" tint="0.39991454817346722"/>
      </left>
      <right style="thin">
        <color indexed="64"/>
      </right>
      <top/>
      <bottom style="medium">
        <color indexed="64"/>
      </bottom>
      <diagonal/>
    </border>
    <border>
      <left style="thick">
        <color theme="3" tint="0.39991454817346722"/>
      </left>
      <right style="thin">
        <color indexed="64"/>
      </right>
      <top style="medium">
        <color indexed="64"/>
      </top>
      <bottom/>
      <diagonal/>
    </border>
    <border>
      <left style="thick">
        <color theme="3" tint="0.39991454817346722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theme="3" tint="0.39991454817346722"/>
      </left>
      <right style="thin">
        <color indexed="64"/>
      </right>
      <top/>
      <bottom style="thin">
        <color indexed="64"/>
      </bottom>
      <diagonal/>
    </border>
    <border>
      <left style="thick">
        <color theme="3" tint="0.39991454817346722"/>
      </left>
      <right style="thin">
        <color indexed="64"/>
      </right>
      <top style="thin">
        <color indexed="64"/>
      </top>
      <bottom style="thick">
        <color rgb="FF0070C0"/>
      </bottom>
      <diagonal/>
    </border>
    <border>
      <left style="thick">
        <color theme="3" tint="0.39991454817346722"/>
      </left>
      <right/>
      <top style="thick">
        <color theme="3" tint="0.39994506668294322"/>
      </top>
      <bottom style="thick">
        <color theme="3" tint="0.39994506668294322"/>
      </bottom>
      <diagonal/>
    </border>
    <border>
      <left style="thick">
        <color theme="3" tint="0.39991454817346722"/>
      </left>
      <right style="thin">
        <color indexed="64"/>
      </right>
      <top style="thick">
        <color theme="3" tint="0.39994506668294322"/>
      </top>
      <bottom style="thin">
        <color indexed="64"/>
      </bottom>
      <diagonal/>
    </border>
    <border>
      <left style="thick">
        <color theme="3" tint="0.39991454817346722"/>
      </left>
      <right style="thin">
        <color indexed="64"/>
      </right>
      <top style="thin">
        <color indexed="64"/>
      </top>
      <bottom style="thick">
        <color theme="3" tint="0.39994506668294322"/>
      </bottom>
      <diagonal/>
    </border>
  </borders>
  <cellStyleXfs count="19">
    <xf numFmtId="166" fontId="0" fillId="0" borderId="0"/>
    <xf numFmtId="9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164" fontId="16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13" fillId="0" borderId="0"/>
    <xf numFmtId="166" fontId="15" fillId="0" borderId="0"/>
    <xf numFmtId="166" fontId="10" fillId="0" borderId="0"/>
    <xf numFmtId="166" fontId="10" fillId="0" borderId="0"/>
    <xf numFmtId="166" fontId="10" fillId="0" borderId="0"/>
    <xf numFmtId="166" fontId="16" fillId="0" borderId="0"/>
    <xf numFmtId="166" fontId="10" fillId="0" borderId="0"/>
    <xf numFmtId="166" fontId="10" fillId="0" borderId="0"/>
    <xf numFmtId="9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36" fillId="14" borderId="0"/>
    <xf numFmtId="0" fontId="10" fillId="0" borderId="0"/>
  </cellStyleXfs>
  <cellXfs count="299">
    <xf numFmtId="166" fontId="0" fillId="0" borderId="0" xfId="0"/>
    <xf numFmtId="166" fontId="0" fillId="0" borderId="0" xfId="0" applyAlignment="1">
      <alignment horizontal="center"/>
    </xf>
    <xf numFmtId="166" fontId="0" fillId="0" borderId="0" xfId="0" applyAlignment="1">
      <alignment horizontal="right"/>
    </xf>
    <xf numFmtId="166" fontId="3" fillId="2" borderId="1" xfId="0" applyFont="1" applyFill="1" applyBorder="1" applyAlignment="1">
      <alignment vertical="center"/>
    </xf>
    <xf numFmtId="166" fontId="0" fillId="0" borderId="0" xfId="0" applyAlignment="1">
      <alignment horizontal="center" vertical="center"/>
    </xf>
    <xf numFmtId="166" fontId="0" fillId="0" borderId="0" xfId="0" applyAlignment="1">
      <alignment vertical="center"/>
    </xf>
    <xf numFmtId="166" fontId="0" fillId="3" borderId="3" xfId="0" applyFill="1" applyBorder="1" applyAlignment="1">
      <alignment vertical="center"/>
    </xf>
    <xf numFmtId="166" fontId="0" fillId="3" borderId="5" xfId="0" applyFill="1" applyBorder="1" applyAlignment="1">
      <alignment vertical="center"/>
    </xf>
    <xf numFmtId="166" fontId="3" fillId="4" borderId="7" xfId="0" applyFont="1" applyFill="1" applyBorder="1" applyAlignment="1">
      <alignment vertical="center"/>
    </xf>
    <xf numFmtId="166" fontId="0" fillId="3" borderId="9" xfId="0" applyFill="1" applyBorder="1" applyAlignment="1">
      <alignment vertical="center"/>
    </xf>
    <xf numFmtId="166" fontId="0" fillId="3" borderId="7" xfId="0" applyNumberFormat="1" applyFill="1" applyBorder="1" applyAlignment="1">
      <alignment horizontal="right" vertical="center"/>
    </xf>
    <xf numFmtId="165" fontId="0" fillId="3" borderId="10" xfId="0" applyNumberFormat="1" applyFill="1" applyBorder="1" applyAlignment="1">
      <alignment horizontal="right" vertical="center"/>
    </xf>
    <xf numFmtId="166" fontId="2" fillId="3" borderId="7" xfId="0" applyFont="1" applyFill="1" applyBorder="1" applyAlignment="1">
      <alignment vertical="center"/>
    </xf>
    <xf numFmtId="166" fontId="2" fillId="3" borderId="12" xfId="0" applyFont="1" applyFill="1" applyBorder="1" applyAlignment="1">
      <alignment vertical="center"/>
    </xf>
    <xf numFmtId="166" fontId="0" fillId="5" borderId="5" xfId="0" applyFill="1" applyBorder="1" applyAlignment="1">
      <alignment horizontal="center" vertical="center"/>
    </xf>
    <xf numFmtId="4" fontId="0" fillId="3" borderId="7" xfId="0" applyNumberFormat="1" applyFill="1" applyBorder="1" applyAlignment="1">
      <alignment horizontal="right" vertical="center"/>
    </xf>
    <xf numFmtId="4" fontId="0" fillId="3" borderId="10" xfId="0" applyNumberFormat="1" applyFill="1" applyBorder="1" applyAlignment="1">
      <alignment horizontal="right" vertical="center"/>
    </xf>
    <xf numFmtId="166" fontId="0" fillId="3" borderId="3" xfId="0" applyFont="1" applyFill="1" applyBorder="1" applyAlignment="1">
      <alignment vertical="center"/>
    </xf>
    <xf numFmtId="166" fontId="7" fillId="4" borderId="8" xfId="0" applyFont="1" applyFill="1" applyBorder="1" applyAlignment="1">
      <alignment vertical="center"/>
    </xf>
    <xf numFmtId="166" fontId="2" fillId="3" borderId="15" xfId="0" applyFont="1" applyFill="1" applyBorder="1" applyAlignment="1">
      <alignment vertical="center"/>
    </xf>
    <xf numFmtId="166" fontId="1" fillId="6" borderId="17" xfId="0" applyFont="1" applyFill="1" applyBorder="1" applyAlignment="1">
      <alignment vertical="center"/>
    </xf>
    <xf numFmtId="166" fontId="7" fillId="6" borderId="17" xfId="0" applyFont="1" applyFill="1" applyBorder="1" applyAlignment="1">
      <alignment vertical="center"/>
    </xf>
    <xf numFmtId="166" fontId="9" fillId="0" borderId="0" xfId="0" applyFont="1"/>
    <xf numFmtId="165" fontId="0" fillId="0" borderId="0" xfId="0" applyNumberFormat="1" applyAlignment="1">
      <alignment horizontal="center" vertical="center"/>
    </xf>
    <xf numFmtId="4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 vertical="center"/>
    </xf>
    <xf numFmtId="166" fontId="17" fillId="7" borderId="0" xfId="0" applyFont="1" applyFill="1" applyAlignment="1">
      <alignment vertical="center"/>
    </xf>
    <xf numFmtId="166" fontId="0" fillId="7" borderId="0" xfId="0" applyFill="1" applyAlignment="1">
      <alignment vertical="center"/>
    </xf>
    <xf numFmtId="166" fontId="0" fillId="7" borderId="0" xfId="0" applyFill="1" applyAlignment="1">
      <alignment horizontal="center" vertical="center"/>
    </xf>
    <xf numFmtId="166" fontId="18" fillId="8" borderId="0" xfId="0" applyFont="1" applyFill="1" applyBorder="1" applyAlignment="1">
      <alignment vertical="center"/>
    </xf>
    <xf numFmtId="9" fontId="19" fillId="0" borderId="0" xfId="1" applyFont="1" applyBorder="1" applyAlignment="1">
      <alignment horizontal="center" vertical="center"/>
    </xf>
    <xf numFmtId="166" fontId="0" fillId="0" borderId="0" xfId="0" applyAlignment="1">
      <alignment horizontal="left" vertical="center"/>
    </xf>
    <xf numFmtId="166" fontId="0" fillId="0" borderId="20" xfId="0" applyBorder="1" applyAlignment="1">
      <alignment vertical="center"/>
    </xf>
    <xf numFmtId="166" fontId="20" fillId="0" borderId="21" xfId="0" applyNumberFormat="1" applyFont="1" applyBorder="1" applyAlignment="1" applyProtection="1">
      <alignment horizontal="center" vertical="center"/>
      <protection locked="0"/>
    </xf>
    <xf numFmtId="166" fontId="0" fillId="0" borderId="0" xfId="0" applyBorder="1" applyAlignment="1">
      <alignment vertical="center"/>
    </xf>
    <xf numFmtId="9" fontId="19" fillId="0" borderId="0" xfId="0" applyNumberFormat="1" applyFont="1" applyBorder="1" applyAlignment="1">
      <alignment horizontal="center" vertical="center"/>
    </xf>
    <xf numFmtId="166" fontId="21" fillId="0" borderId="0" xfId="0" applyFont="1" applyBorder="1" applyAlignment="1">
      <alignment vertical="center"/>
    </xf>
    <xf numFmtId="166" fontId="0" fillId="0" borderId="0" xfId="0" applyFont="1" applyBorder="1" applyAlignment="1">
      <alignment vertical="center"/>
    </xf>
    <xf numFmtId="166" fontId="22" fillId="0" borderId="0" xfId="0" applyFont="1" applyAlignment="1">
      <alignment vertical="center"/>
    </xf>
    <xf numFmtId="166" fontId="23" fillId="0" borderId="0" xfId="0" applyFont="1" applyAlignment="1">
      <alignment vertical="center"/>
    </xf>
    <xf numFmtId="166" fontId="2" fillId="0" borderId="17" xfId="0" applyFont="1" applyBorder="1" applyAlignment="1">
      <alignment horizontal="center" vertical="center"/>
    </xf>
    <xf numFmtId="165" fontId="0" fillId="0" borderId="18" xfId="0" applyNumberFormat="1" applyBorder="1" applyAlignment="1">
      <alignment vertical="center"/>
    </xf>
    <xf numFmtId="166" fontId="24" fillId="0" borderId="0" xfId="0" applyFont="1" applyBorder="1" applyAlignment="1">
      <alignment vertical="center"/>
    </xf>
    <xf numFmtId="166" fontId="22" fillId="0" borderId="0" xfId="0" applyFont="1" applyBorder="1" applyAlignment="1">
      <alignment vertical="center"/>
    </xf>
    <xf numFmtId="166" fontId="22" fillId="0" borderId="0" xfId="0" applyFont="1" applyAlignment="1">
      <alignment horizontal="center" vertical="center"/>
    </xf>
    <xf numFmtId="166" fontId="12" fillId="9" borderId="22" xfId="0" applyFont="1" applyFill="1" applyBorder="1" applyAlignment="1">
      <alignment vertical="center"/>
    </xf>
    <xf numFmtId="166" fontId="0" fillId="0" borderId="0" xfId="0" applyBorder="1" applyAlignment="1">
      <alignment horizontal="center" vertical="center"/>
    </xf>
    <xf numFmtId="166" fontId="0" fillId="0" borderId="19" xfId="0" applyBorder="1" applyAlignment="1">
      <alignment horizontal="center" vertical="center"/>
    </xf>
    <xf numFmtId="166" fontId="12" fillId="9" borderId="23" xfId="0" applyFont="1" applyFill="1" applyBorder="1" applyAlignment="1">
      <alignment vertical="center"/>
    </xf>
    <xf numFmtId="166" fontId="20" fillId="0" borderId="23" xfId="0" applyNumberFormat="1" applyFont="1" applyFill="1" applyBorder="1" applyAlignment="1">
      <alignment horizontal="center" vertical="center"/>
    </xf>
    <xf numFmtId="15" fontId="0" fillId="0" borderId="0" xfId="0" applyNumberFormat="1" applyBorder="1" applyAlignment="1">
      <alignment horizontal="center" vertical="center"/>
    </xf>
    <xf numFmtId="168" fontId="0" fillId="0" borderId="0" xfId="0" applyNumberFormat="1" applyAlignment="1">
      <alignment horizontal="center" vertical="center"/>
    </xf>
    <xf numFmtId="166" fontId="0" fillId="0" borderId="0" xfId="0" applyNumberFormat="1" applyAlignment="1">
      <alignment horizontal="center" vertical="center"/>
    </xf>
    <xf numFmtId="10" fontId="10" fillId="0" borderId="0" xfId="1" applyNumberFormat="1" applyFont="1" applyAlignment="1">
      <alignment horizontal="center" vertical="center"/>
    </xf>
    <xf numFmtId="169" fontId="0" fillId="0" borderId="0" xfId="0" applyNumberFormat="1" applyAlignment="1">
      <alignment horizontal="center" vertical="center"/>
    </xf>
    <xf numFmtId="167" fontId="20" fillId="0" borderId="23" xfId="1" applyNumberFormat="1" applyFont="1" applyFill="1" applyBorder="1" applyAlignment="1">
      <alignment horizontal="center" vertical="center"/>
    </xf>
    <xf numFmtId="167" fontId="0" fillId="0" borderId="0" xfId="0" applyNumberFormat="1" applyBorder="1" applyAlignment="1">
      <alignment horizontal="center" vertical="center"/>
    </xf>
    <xf numFmtId="165" fontId="10" fillId="0" borderId="0" xfId="1" applyNumberFormat="1" applyFont="1" applyAlignment="1">
      <alignment horizontal="center" vertical="center"/>
    </xf>
    <xf numFmtId="165" fontId="10" fillId="0" borderId="0" xfId="1" applyNumberFormat="1" applyFont="1" applyAlignment="1">
      <alignment horizontal="right" vertical="center"/>
    </xf>
    <xf numFmtId="170" fontId="0" fillId="0" borderId="0" xfId="0" applyNumberFormat="1" applyAlignment="1">
      <alignment horizontal="center" vertical="center"/>
    </xf>
    <xf numFmtId="3" fontId="20" fillId="0" borderId="23" xfId="0" applyNumberFormat="1" applyFont="1" applyFill="1" applyBorder="1" applyAlignment="1">
      <alignment horizontal="center" vertical="center"/>
    </xf>
    <xf numFmtId="3" fontId="0" fillId="0" borderId="0" xfId="0" applyNumberFormat="1" applyFont="1" applyBorder="1" applyAlignment="1">
      <alignment horizontal="center" vertical="center"/>
    </xf>
    <xf numFmtId="166" fontId="20" fillId="0" borderId="23" xfId="0" applyNumberFormat="1" applyFont="1" applyBorder="1" applyAlignment="1">
      <alignment horizontal="center" vertical="center"/>
    </xf>
    <xf numFmtId="10" fontId="10" fillId="0" borderId="0" xfId="1" applyNumberFormat="1" applyFont="1" applyBorder="1" applyAlignment="1">
      <alignment horizontal="center" vertical="center"/>
    </xf>
    <xf numFmtId="165" fontId="10" fillId="0" borderId="23" xfId="1" applyNumberFormat="1" applyFont="1" applyBorder="1" applyAlignment="1">
      <alignment horizontal="center" vertical="center"/>
    </xf>
    <xf numFmtId="10" fontId="19" fillId="0" borderId="0" xfId="0" applyNumberFormat="1" applyFont="1" applyBorder="1" applyAlignment="1">
      <alignment horizontal="center" vertical="center"/>
    </xf>
    <xf numFmtId="166" fontId="12" fillId="9" borderId="24" xfId="0" applyFont="1" applyFill="1" applyBorder="1" applyAlignment="1">
      <alignment vertical="center"/>
    </xf>
    <xf numFmtId="165" fontId="10" fillId="0" borderId="22" xfId="1" applyNumberFormat="1" applyFont="1" applyBorder="1" applyAlignment="1">
      <alignment horizontal="center" vertical="center"/>
    </xf>
    <xf numFmtId="165" fontId="10" fillId="0" borderId="24" xfId="1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10" fontId="19" fillId="0" borderId="0" xfId="1" applyNumberFormat="1" applyFont="1" applyBorder="1" applyAlignment="1">
      <alignment horizontal="center" vertical="center"/>
    </xf>
    <xf numFmtId="167" fontId="10" fillId="0" borderId="0" xfId="1" applyNumberFormat="1" applyFont="1" applyBorder="1" applyAlignment="1">
      <alignment vertical="center"/>
    </xf>
    <xf numFmtId="3" fontId="2" fillId="0" borderId="0" xfId="0" applyNumberFormat="1" applyFont="1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172" fontId="0" fillId="0" borderId="0" xfId="0" applyNumberFormat="1" applyBorder="1" applyAlignment="1">
      <alignment vertical="center"/>
    </xf>
    <xf numFmtId="173" fontId="0" fillId="0" borderId="0" xfId="0" applyNumberFormat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166" fontId="7" fillId="10" borderId="17" xfId="0" applyFont="1" applyFill="1" applyBorder="1" applyAlignment="1">
      <alignment horizontal="center"/>
    </xf>
    <xf numFmtId="166" fontId="25" fillId="0" borderId="18" xfId="0" applyFont="1" applyBorder="1" applyAlignment="1">
      <alignment horizontal="center"/>
    </xf>
    <xf numFmtId="14" fontId="12" fillId="10" borderId="3" xfId="0" applyNumberFormat="1" applyFont="1" applyFill="1" applyBorder="1" applyAlignment="1">
      <alignment horizontal="center"/>
    </xf>
    <xf numFmtId="9" fontId="0" fillId="0" borderId="4" xfId="0" applyNumberFormat="1" applyBorder="1" applyAlignment="1">
      <alignment horizontal="center"/>
    </xf>
    <xf numFmtId="14" fontId="12" fillId="10" borderId="5" xfId="0" applyNumberFormat="1" applyFont="1" applyFill="1" applyBorder="1" applyAlignment="1">
      <alignment horizontal="center"/>
    </xf>
    <xf numFmtId="9" fontId="0" fillId="0" borderId="6" xfId="0" applyNumberFormat="1" applyBorder="1" applyAlignment="1">
      <alignment horizontal="center"/>
    </xf>
    <xf numFmtId="2" fontId="20" fillId="0" borderId="0" xfId="0" applyNumberFormat="1" applyFont="1" applyBorder="1" applyAlignment="1">
      <alignment horizontal="center" vertical="center"/>
    </xf>
    <xf numFmtId="166" fontId="4" fillId="0" borderId="0" xfId="0" applyFont="1" applyBorder="1" applyAlignment="1">
      <alignment horizontal="center" vertical="center"/>
    </xf>
    <xf numFmtId="171" fontId="0" fillId="0" borderId="0" xfId="0" applyNumberFormat="1" applyAlignment="1">
      <alignment horizontal="center" vertical="center"/>
    </xf>
    <xf numFmtId="3" fontId="19" fillId="0" borderId="0" xfId="0" applyNumberFormat="1" applyFont="1" applyBorder="1" applyAlignment="1">
      <alignment horizontal="center" vertical="center"/>
    </xf>
    <xf numFmtId="2" fontId="19" fillId="0" borderId="0" xfId="0" applyNumberFormat="1" applyFont="1" applyBorder="1" applyAlignment="1">
      <alignment horizontal="center" vertical="center"/>
    </xf>
    <xf numFmtId="171" fontId="0" fillId="0" borderId="0" xfId="0" applyNumberFormat="1" applyAlignment="1">
      <alignment vertical="center"/>
    </xf>
    <xf numFmtId="171" fontId="10" fillId="0" borderId="0" xfId="1" applyNumberFormat="1" applyFont="1" applyAlignment="1">
      <alignment vertical="center"/>
    </xf>
    <xf numFmtId="2" fontId="0" fillId="0" borderId="0" xfId="0" applyNumberFormat="1" applyAlignment="1">
      <alignment horizontal="center" vertical="center"/>
    </xf>
    <xf numFmtId="166" fontId="0" fillId="5" borderId="3" xfId="0" applyFill="1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166" fontId="0" fillId="0" borderId="0" xfId="0" applyNumberFormat="1" applyAlignment="1">
      <alignment horizontal="center" vertical="center"/>
    </xf>
    <xf numFmtId="4" fontId="0" fillId="3" borderId="12" xfId="0" applyNumberFormat="1" applyFont="1" applyFill="1" applyBorder="1" applyAlignment="1">
      <alignment horizontal="right" vertical="center"/>
    </xf>
    <xf numFmtId="166" fontId="1" fillId="4" borderId="15" xfId="0" applyFont="1" applyFill="1" applyBorder="1" applyAlignment="1">
      <alignment horizontal="center" vertical="center"/>
    </xf>
    <xf numFmtId="166" fontId="0" fillId="5" borderId="9" xfId="0" applyFill="1" applyBorder="1" applyAlignment="1">
      <alignment horizontal="center" vertical="center"/>
    </xf>
    <xf numFmtId="1" fontId="0" fillId="3" borderId="10" xfId="0" applyNumberFormat="1" applyFill="1" applyBorder="1" applyAlignment="1">
      <alignment horizontal="right" vertical="center"/>
    </xf>
    <xf numFmtId="166" fontId="0" fillId="3" borderId="10" xfId="0" applyNumberFormat="1" applyFill="1" applyBorder="1" applyAlignment="1">
      <alignment horizontal="right" vertical="center"/>
    </xf>
    <xf numFmtId="1" fontId="0" fillId="3" borderId="14" xfId="0" applyNumberFormat="1" applyFill="1" applyBorder="1" applyAlignment="1">
      <alignment horizontal="right" vertical="center"/>
    </xf>
    <xf numFmtId="166" fontId="26" fillId="0" borderId="0" xfId="0" applyFont="1" applyAlignment="1">
      <alignment horizontal="left"/>
    </xf>
    <xf numFmtId="166" fontId="26" fillId="0" borderId="0" xfId="0" quotePrefix="1" applyFont="1" applyAlignment="1">
      <alignment horizontal="left"/>
    </xf>
    <xf numFmtId="166" fontId="12" fillId="0" borderId="0" xfId="0" applyFont="1"/>
    <xf numFmtId="166" fontId="0" fillId="3" borderId="12" xfId="0" applyFill="1" applyBorder="1" applyAlignment="1">
      <alignment vertical="center"/>
    </xf>
    <xf numFmtId="4" fontId="2" fillId="3" borderId="18" xfId="0" applyNumberFormat="1" applyFont="1" applyFill="1" applyBorder="1" applyAlignment="1">
      <alignment horizontal="right" vertical="center"/>
    </xf>
    <xf numFmtId="4" fontId="8" fillId="3" borderId="18" xfId="0" applyNumberFormat="1" applyFont="1" applyFill="1" applyBorder="1" applyAlignment="1">
      <alignment horizontal="right" vertical="center"/>
    </xf>
    <xf numFmtId="3" fontId="22" fillId="3" borderId="9" xfId="0" applyNumberFormat="1" applyFont="1" applyFill="1" applyBorder="1" applyAlignment="1">
      <alignment horizontal="right" vertical="center"/>
    </xf>
    <xf numFmtId="3" fontId="22" fillId="3" borderId="15" xfId="0" applyNumberFormat="1" applyFont="1" applyFill="1" applyBorder="1" applyAlignment="1">
      <alignment horizontal="right" vertical="center"/>
    </xf>
    <xf numFmtId="10" fontId="0" fillId="3" borderId="4" xfId="0" applyNumberFormat="1" applyFont="1" applyFill="1" applyBorder="1" applyAlignment="1">
      <alignment horizontal="right" vertical="center"/>
    </xf>
    <xf numFmtId="166" fontId="0" fillId="3" borderId="6" xfId="0" applyNumberFormat="1" applyFill="1" applyBorder="1" applyAlignment="1">
      <alignment horizontal="right" vertical="center"/>
    </xf>
    <xf numFmtId="166" fontId="32" fillId="0" borderId="0" xfId="0" applyFont="1" applyAlignment="1">
      <alignment horizontal="left"/>
    </xf>
    <xf numFmtId="9" fontId="0" fillId="3" borderId="3" xfId="0" applyNumberFormat="1" applyFill="1" applyBorder="1" applyAlignment="1">
      <alignment horizontal="left" vertical="center"/>
    </xf>
    <xf numFmtId="9" fontId="0" fillId="3" borderId="5" xfId="0" applyNumberFormat="1" applyFill="1" applyBorder="1" applyAlignment="1">
      <alignment horizontal="left" vertical="center"/>
    </xf>
    <xf numFmtId="10" fontId="20" fillId="3" borderId="25" xfId="0" applyNumberFormat="1" applyFont="1" applyFill="1" applyBorder="1" applyAlignment="1" applyProtection="1">
      <alignment horizontal="right" vertical="center"/>
      <protection locked="0"/>
    </xf>
    <xf numFmtId="10" fontId="20" fillId="3" borderId="26" xfId="0" applyNumberFormat="1" applyFont="1" applyFill="1" applyBorder="1" applyAlignment="1" applyProtection="1">
      <alignment horizontal="right" vertical="center"/>
      <protection locked="0"/>
    </xf>
    <xf numFmtId="10" fontId="20" fillId="3" borderId="27" xfId="0" applyNumberFormat="1" applyFont="1" applyFill="1" applyBorder="1" applyAlignment="1" applyProtection="1">
      <alignment horizontal="right" vertical="center"/>
      <protection locked="0"/>
    </xf>
    <xf numFmtId="166" fontId="31" fillId="0" borderId="2" xfId="0" applyFont="1" applyBorder="1" applyAlignment="1" applyProtection="1">
      <alignment horizontal="center" vertical="center"/>
      <protection locked="0"/>
    </xf>
    <xf numFmtId="3" fontId="28" fillId="0" borderId="11" xfId="0" applyNumberFormat="1" applyFont="1" applyBorder="1" applyAlignment="1" applyProtection="1">
      <alignment horizontal="right" vertical="center"/>
      <protection locked="0"/>
    </xf>
    <xf numFmtId="3" fontId="28" fillId="0" borderId="13" xfId="0" applyNumberFormat="1" applyFont="1" applyBorder="1" applyAlignment="1" applyProtection="1">
      <alignment horizontal="right" vertical="center"/>
      <protection locked="0"/>
    </xf>
    <xf numFmtId="3" fontId="28" fillId="0" borderId="16" xfId="0" applyNumberFormat="1" applyFont="1" applyBorder="1" applyAlignment="1" applyProtection="1">
      <alignment horizontal="right" vertical="center"/>
      <protection locked="0"/>
    </xf>
    <xf numFmtId="166" fontId="0" fillId="0" borderId="0" xfId="0" applyAlignment="1" applyProtection="1">
      <alignment horizontal="center"/>
      <protection hidden="1"/>
    </xf>
    <xf numFmtId="166" fontId="0" fillId="0" borderId="0" xfId="0" applyAlignment="1" applyProtection="1">
      <alignment horizontal="left"/>
      <protection hidden="1"/>
    </xf>
    <xf numFmtId="166" fontId="8" fillId="0" borderId="0" xfId="0" applyFont="1" applyAlignment="1" applyProtection="1">
      <alignment horizontal="left"/>
      <protection hidden="1"/>
    </xf>
    <xf numFmtId="166" fontId="4" fillId="0" borderId="0" xfId="0" applyFont="1" applyAlignment="1" applyProtection="1">
      <alignment horizontal="left"/>
      <protection hidden="1"/>
    </xf>
    <xf numFmtId="174" fontId="0" fillId="0" borderId="0" xfId="0" applyNumberFormat="1" applyAlignment="1" applyProtection="1">
      <alignment horizontal="center"/>
      <protection hidden="1"/>
    </xf>
    <xf numFmtId="166" fontId="2" fillId="0" borderId="19" xfId="0" applyFont="1" applyBorder="1" applyAlignment="1" applyProtection="1">
      <alignment horizontal="center"/>
      <protection hidden="1"/>
    </xf>
    <xf numFmtId="166" fontId="0" fillId="0" borderId="0" xfId="0" applyNumberFormat="1" applyAlignment="1" applyProtection="1">
      <alignment horizontal="center"/>
      <protection hidden="1"/>
    </xf>
    <xf numFmtId="9" fontId="0" fillId="0" borderId="0" xfId="0" applyNumberFormat="1" applyAlignment="1" applyProtection="1">
      <alignment horizontal="center"/>
      <protection hidden="1"/>
    </xf>
    <xf numFmtId="166" fontId="0" fillId="0" borderId="0" xfId="0" applyFill="1" applyBorder="1" applyAlignment="1">
      <alignment horizontal="right"/>
    </xf>
    <xf numFmtId="166" fontId="22" fillId="0" borderId="0" xfId="0" applyFont="1" applyBorder="1" applyAlignment="1">
      <alignment horizontal="center" vertical="center"/>
    </xf>
    <xf numFmtId="166" fontId="34" fillId="8" borderId="22" xfId="0" applyFont="1" applyFill="1" applyBorder="1" applyAlignment="1" applyProtection="1">
      <alignment horizontal="center" vertical="center"/>
      <protection locked="0"/>
    </xf>
    <xf numFmtId="0" fontId="0" fillId="0" borderId="23" xfId="0" applyNumberFormat="1" applyBorder="1" applyAlignment="1">
      <alignment horizontal="center" vertical="center"/>
    </xf>
    <xf numFmtId="171" fontId="34" fillId="8" borderId="24" xfId="1" applyNumberFormat="1" applyFont="1" applyFill="1" applyBorder="1" applyAlignment="1" applyProtection="1">
      <alignment horizontal="center" vertical="center"/>
      <protection locked="0"/>
    </xf>
    <xf numFmtId="166" fontId="3" fillId="11" borderId="7" xfId="0" applyFont="1" applyFill="1" applyBorder="1" applyAlignment="1">
      <alignment vertical="center"/>
    </xf>
    <xf numFmtId="166" fontId="1" fillId="11" borderId="15" xfId="0" applyFont="1" applyFill="1" applyBorder="1" applyAlignment="1">
      <alignment horizontal="center" vertical="center"/>
    </xf>
    <xf numFmtId="166" fontId="7" fillId="11" borderId="8" xfId="0" applyFont="1" applyFill="1" applyBorder="1" applyAlignment="1">
      <alignment vertical="center"/>
    </xf>
    <xf numFmtId="0" fontId="0" fillId="0" borderId="0" xfId="0" applyNumberFormat="1" applyAlignment="1" applyProtection="1">
      <alignment horizontal="center"/>
      <protection hidden="1"/>
    </xf>
    <xf numFmtId="166" fontId="1" fillId="2" borderId="7" xfId="0" applyFont="1" applyFill="1" applyBorder="1" applyAlignment="1">
      <alignment horizontal="center" wrapText="1"/>
    </xf>
    <xf numFmtId="166" fontId="11" fillId="0" borderId="0" xfId="0" applyFont="1" applyBorder="1" applyAlignment="1">
      <alignment vertical="center"/>
    </xf>
    <xf numFmtId="43" fontId="0" fillId="0" borderId="0" xfId="16" applyFont="1" applyAlignment="1">
      <alignment horizontal="center"/>
    </xf>
    <xf numFmtId="165" fontId="28" fillId="12" borderId="28" xfId="0" applyNumberFormat="1" applyFont="1" applyFill="1" applyBorder="1" applyAlignment="1" applyProtection="1">
      <alignment horizontal="right" vertical="center"/>
      <protection locked="0"/>
    </xf>
    <xf numFmtId="165" fontId="28" fillId="12" borderId="16" xfId="0" applyNumberFormat="1" applyFont="1" applyFill="1" applyBorder="1" applyAlignment="1" applyProtection="1">
      <alignment horizontal="right" vertical="center"/>
      <protection locked="0"/>
    </xf>
    <xf numFmtId="165" fontId="0" fillId="3" borderId="12" xfId="0" applyNumberFormat="1" applyFill="1" applyBorder="1" applyAlignment="1">
      <alignment horizontal="right" vertical="center"/>
    </xf>
    <xf numFmtId="166" fontId="0" fillId="3" borderId="3" xfId="0" applyFill="1" applyBorder="1" applyAlignment="1">
      <alignment vertical="center" wrapText="1"/>
    </xf>
    <xf numFmtId="3" fontId="11" fillId="0" borderId="0" xfId="0" applyNumberFormat="1" applyFont="1" applyBorder="1" applyAlignment="1">
      <alignment horizontal="center" vertical="center"/>
    </xf>
    <xf numFmtId="166" fontId="11" fillId="0" borderId="0" xfId="0" applyFont="1" applyBorder="1" applyAlignment="1">
      <alignment horizontal="center" vertical="center"/>
    </xf>
    <xf numFmtId="167" fontId="10" fillId="0" borderId="0" xfId="1" applyNumberFormat="1" applyAlignment="1">
      <alignment horizontal="center"/>
    </xf>
    <xf numFmtId="0" fontId="10" fillId="0" borderId="0" xfId="18" applyAlignment="1">
      <alignment horizontal="center" vertical="center"/>
    </xf>
    <xf numFmtId="0" fontId="10" fillId="0" borderId="0" xfId="18" applyAlignment="1">
      <alignment horizontal="center"/>
    </xf>
    <xf numFmtId="170" fontId="0" fillId="3" borderId="7" xfId="0" applyNumberFormat="1" applyFill="1" applyBorder="1" applyAlignment="1">
      <alignment horizontal="right" vertical="center"/>
    </xf>
    <xf numFmtId="4" fontId="0" fillId="3" borderId="3" xfId="0" applyNumberFormat="1" applyFont="1" applyFill="1" applyBorder="1" applyAlignment="1">
      <alignment horizontal="right" vertical="center"/>
    </xf>
    <xf numFmtId="4" fontId="3" fillId="4" borderId="15" xfId="0" applyNumberFormat="1" applyFont="1" applyFill="1" applyBorder="1" applyAlignment="1">
      <alignment horizontal="right" vertical="center"/>
    </xf>
    <xf numFmtId="4" fontId="3" fillId="11" borderId="15" xfId="0" applyNumberFormat="1" applyFont="1" applyFill="1" applyBorder="1" applyAlignment="1">
      <alignment horizontal="right" vertical="center"/>
    </xf>
    <xf numFmtId="166" fontId="2" fillId="3" borderId="29" xfId="0" applyFont="1" applyFill="1" applyBorder="1" applyAlignment="1">
      <alignment horizontal="center" vertical="center"/>
    </xf>
    <xf numFmtId="166" fontId="2" fillId="3" borderId="30" xfId="0" applyFont="1" applyFill="1" applyBorder="1" applyAlignment="1">
      <alignment horizontal="center" vertical="center"/>
    </xf>
    <xf numFmtId="166" fontId="0" fillId="3" borderId="31" xfId="0" applyNumberFormat="1" applyFill="1" applyBorder="1" applyAlignment="1">
      <alignment horizontal="right" vertical="center"/>
    </xf>
    <xf numFmtId="165" fontId="0" fillId="3" borderId="32" xfId="0" applyNumberFormat="1" applyFill="1" applyBorder="1" applyAlignment="1">
      <alignment horizontal="right" vertical="center"/>
    </xf>
    <xf numFmtId="1" fontId="0" fillId="3" borderId="33" xfId="0" applyNumberFormat="1" applyFill="1" applyBorder="1" applyAlignment="1">
      <alignment horizontal="right" vertical="center"/>
    </xf>
    <xf numFmtId="3" fontId="28" fillId="0" borderId="34" xfId="0" applyNumberFormat="1" applyFont="1" applyBorder="1" applyAlignment="1" applyProtection="1">
      <alignment horizontal="right" vertical="center"/>
      <protection locked="0"/>
    </xf>
    <xf numFmtId="165" fontId="28" fillId="12" borderId="35" xfId="0" applyNumberFormat="1" applyFont="1" applyFill="1" applyBorder="1" applyAlignment="1" applyProtection="1">
      <alignment horizontal="right" vertical="center"/>
      <protection locked="0"/>
    </xf>
    <xf numFmtId="166" fontId="0" fillId="3" borderId="32" xfId="0" applyNumberFormat="1" applyFill="1" applyBorder="1" applyAlignment="1">
      <alignment horizontal="right" vertical="center"/>
    </xf>
    <xf numFmtId="1" fontId="0" fillId="3" borderId="32" xfId="0" applyNumberFormat="1" applyFill="1" applyBorder="1" applyAlignment="1">
      <alignment horizontal="right" vertical="center"/>
    </xf>
    <xf numFmtId="170" fontId="0" fillId="3" borderId="31" xfId="0" applyNumberFormat="1" applyFill="1" applyBorder="1" applyAlignment="1">
      <alignment horizontal="right" vertical="center"/>
    </xf>
    <xf numFmtId="165" fontId="0" fillId="3" borderId="36" xfId="0" applyNumberFormat="1" applyFill="1" applyBorder="1" applyAlignment="1">
      <alignment horizontal="right" vertical="center"/>
    </xf>
    <xf numFmtId="4" fontId="0" fillId="3" borderId="32" xfId="0" applyNumberFormat="1" applyFill="1" applyBorder="1" applyAlignment="1">
      <alignment horizontal="right" vertical="center"/>
    </xf>
    <xf numFmtId="4" fontId="0" fillId="3" borderId="37" xfId="0" applyNumberFormat="1" applyFill="1" applyBorder="1" applyAlignment="1">
      <alignment horizontal="right" vertical="center"/>
    </xf>
    <xf numFmtId="4" fontId="0" fillId="3" borderId="38" xfId="0" applyNumberFormat="1" applyFill="1" applyBorder="1" applyAlignment="1">
      <alignment horizontal="right" vertical="center"/>
    </xf>
    <xf numFmtId="166" fontId="2" fillId="3" borderId="40" xfId="0" applyFont="1" applyFill="1" applyBorder="1" applyAlignment="1">
      <alignment horizontal="center" vertical="center"/>
    </xf>
    <xf numFmtId="166" fontId="0" fillId="3" borderId="41" xfId="0" applyNumberFormat="1" applyFill="1" applyBorder="1" applyAlignment="1">
      <alignment horizontal="right" vertical="center"/>
    </xf>
    <xf numFmtId="165" fontId="0" fillId="3" borderId="42" xfId="0" applyNumberFormat="1" applyFill="1" applyBorder="1" applyAlignment="1">
      <alignment horizontal="right" vertical="center"/>
    </xf>
    <xf numFmtId="1" fontId="0" fillId="3" borderId="43" xfId="0" applyNumberFormat="1" applyFill="1" applyBorder="1" applyAlignment="1">
      <alignment horizontal="right" vertical="center"/>
    </xf>
    <xf numFmtId="3" fontId="28" fillId="0" borderId="44" xfId="0" applyNumberFormat="1" applyFont="1" applyBorder="1" applyAlignment="1" applyProtection="1">
      <alignment horizontal="right" vertical="center"/>
      <protection locked="0"/>
    </xf>
    <xf numFmtId="4" fontId="28" fillId="0" borderId="43" xfId="0" applyNumberFormat="1" applyFont="1" applyBorder="1" applyAlignment="1" applyProtection="1">
      <alignment horizontal="right" vertical="center"/>
      <protection locked="0"/>
    </xf>
    <xf numFmtId="165" fontId="28" fillId="12" borderId="45" xfId="0" applyNumberFormat="1" applyFont="1" applyFill="1" applyBorder="1" applyAlignment="1" applyProtection="1">
      <alignment horizontal="right" vertical="center"/>
      <protection locked="0"/>
    </xf>
    <xf numFmtId="166" fontId="0" fillId="3" borderId="42" xfId="0" applyNumberFormat="1" applyFill="1" applyBorder="1" applyAlignment="1">
      <alignment horizontal="right" vertical="center"/>
    </xf>
    <xf numFmtId="1" fontId="0" fillId="3" borderId="42" xfId="0" applyNumberFormat="1" applyFill="1" applyBorder="1" applyAlignment="1">
      <alignment horizontal="right" vertical="center"/>
    </xf>
    <xf numFmtId="170" fontId="0" fillId="13" borderId="41" xfId="0" applyNumberFormat="1" applyFill="1" applyBorder="1" applyAlignment="1">
      <alignment horizontal="right" vertical="center"/>
    </xf>
    <xf numFmtId="165" fontId="0" fillId="3" borderId="46" xfId="0" applyNumberFormat="1" applyFill="1" applyBorder="1" applyAlignment="1">
      <alignment horizontal="right" vertical="center"/>
    </xf>
    <xf numFmtId="4" fontId="0" fillId="3" borderId="42" xfId="0" applyNumberFormat="1" applyFill="1" applyBorder="1" applyAlignment="1">
      <alignment horizontal="right" vertical="center"/>
    </xf>
    <xf numFmtId="4" fontId="0" fillId="3" borderId="47" xfId="0" applyNumberFormat="1" applyFill="1" applyBorder="1" applyAlignment="1">
      <alignment horizontal="right" vertical="center"/>
    </xf>
    <xf numFmtId="166" fontId="0" fillId="3" borderId="0" xfId="0" applyNumberFormat="1" applyFill="1" applyBorder="1" applyAlignment="1">
      <alignment horizontal="right" vertical="center"/>
    </xf>
    <xf numFmtId="166" fontId="2" fillId="3" borderId="48" xfId="0" applyFont="1" applyFill="1" applyBorder="1" applyAlignment="1">
      <alignment horizontal="center" vertical="center"/>
    </xf>
    <xf numFmtId="166" fontId="2" fillId="3" borderId="49" xfId="0" applyFont="1" applyFill="1" applyBorder="1" applyAlignment="1">
      <alignment horizontal="center" vertical="center"/>
    </xf>
    <xf numFmtId="166" fontId="2" fillId="3" borderId="50" xfId="0" applyFont="1" applyFill="1" applyBorder="1" applyAlignment="1">
      <alignment horizontal="center" vertical="center"/>
    </xf>
    <xf numFmtId="166" fontId="0" fillId="3" borderId="51" xfId="0" applyNumberFormat="1" applyFill="1" applyBorder="1" applyAlignment="1">
      <alignment horizontal="right" vertical="center"/>
    </xf>
    <xf numFmtId="166" fontId="0" fillId="3" borderId="52" xfId="0" applyNumberFormat="1" applyFill="1" applyBorder="1" applyAlignment="1">
      <alignment horizontal="right" vertical="center"/>
    </xf>
    <xf numFmtId="165" fontId="0" fillId="3" borderId="53" xfId="0" applyNumberFormat="1" applyFill="1" applyBorder="1" applyAlignment="1">
      <alignment horizontal="right" vertical="center"/>
    </xf>
    <xf numFmtId="165" fontId="0" fillId="3" borderId="54" xfId="0" applyNumberFormat="1" applyFill="1" applyBorder="1" applyAlignment="1">
      <alignment horizontal="right" vertical="center"/>
    </xf>
    <xf numFmtId="1" fontId="0" fillId="3" borderId="55" xfId="0" applyNumberFormat="1" applyFill="1" applyBorder="1" applyAlignment="1">
      <alignment horizontal="right" vertical="center"/>
    </xf>
    <xf numFmtId="1" fontId="0" fillId="3" borderId="56" xfId="0" applyNumberFormat="1" applyFill="1" applyBorder="1" applyAlignment="1">
      <alignment horizontal="right" vertical="center"/>
    </xf>
    <xf numFmtId="3" fontId="28" fillId="0" borderId="55" xfId="0" applyNumberFormat="1" applyFont="1" applyBorder="1" applyAlignment="1" applyProtection="1">
      <alignment horizontal="right" vertical="center"/>
      <protection locked="0"/>
    </xf>
    <xf numFmtId="3" fontId="28" fillId="0" borderId="57" xfId="0" applyNumberFormat="1" applyFont="1" applyBorder="1" applyAlignment="1" applyProtection="1">
      <alignment horizontal="right" vertical="center"/>
      <protection locked="0"/>
    </xf>
    <xf numFmtId="165" fontId="28" fillId="12" borderId="58" xfId="0" applyNumberFormat="1" applyFont="1" applyFill="1" applyBorder="1" applyAlignment="1" applyProtection="1">
      <alignment horizontal="right" vertical="center"/>
      <protection locked="0"/>
    </xf>
    <xf numFmtId="165" fontId="28" fillId="12" borderId="59" xfId="0" applyNumberFormat="1" applyFont="1" applyFill="1" applyBorder="1" applyAlignment="1" applyProtection="1">
      <alignment horizontal="right" vertical="center"/>
      <protection locked="0"/>
    </xf>
    <xf numFmtId="166" fontId="0" fillId="3" borderId="53" xfId="0" applyNumberFormat="1" applyFill="1" applyBorder="1" applyAlignment="1">
      <alignment horizontal="right" vertical="center"/>
    </xf>
    <xf numFmtId="166" fontId="0" fillId="3" borderId="54" xfId="0" applyNumberFormat="1" applyFill="1" applyBorder="1" applyAlignment="1">
      <alignment horizontal="right" vertical="center"/>
    </xf>
    <xf numFmtId="1" fontId="0" fillId="3" borderId="53" xfId="0" applyNumberFormat="1" applyFill="1" applyBorder="1" applyAlignment="1">
      <alignment horizontal="right" vertical="center"/>
    </xf>
    <xf numFmtId="1" fontId="0" fillId="3" borderId="54" xfId="0" applyNumberFormat="1" applyFill="1" applyBorder="1" applyAlignment="1">
      <alignment horizontal="right" vertical="center"/>
    </xf>
    <xf numFmtId="4" fontId="0" fillId="3" borderId="51" xfId="0" applyNumberFormat="1" applyFill="1" applyBorder="1" applyAlignment="1">
      <alignment horizontal="right" vertical="center"/>
    </xf>
    <xf numFmtId="4" fontId="0" fillId="3" borderId="52" xfId="0" applyNumberFormat="1" applyFill="1" applyBorder="1" applyAlignment="1">
      <alignment horizontal="right" vertical="center"/>
    </xf>
    <xf numFmtId="4" fontId="0" fillId="3" borderId="53" xfId="0" applyNumberFormat="1" applyFill="1" applyBorder="1" applyAlignment="1">
      <alignment horizontal="right" vertical="center"/>
    </xf>
    <xf numFmtId="4" fontId="0" fillId="3" borderId="54" xfId="0" applyNumberFormat="1" applyFill="1" applyBorder="1" applyAlignment="1">
      <alignment horizontal="right" vertical="center"/>
    </xf>
    <xf numFmtId="4" fontId="0" fillId="3" borderId="60" xfId="0" applyNumberFormat="1" applyFont="1" applyFill="1" applyBorder="1" applyAlignment="1">
      <alignment horizontal="right" vertical="center"/>
    </xf>
    <xf numFmtId="4" fontId="0" fillId="3" borderId="61" xfId="0" applyNumberFormat="1" applyFont="1" applyFill="1" applyBorder="1" applyAlignment="1">
      <alignment horizontal="right" vertical="center"/>
    </xf>
    <xf numFmtId="4" fontId="0" fillId="3" borderId="62" xfId="0" applyNumberFormat="1" applyFill="1" applyBorder="1" applyAlignment="1">
      <alignment horizontal="right" vertical="center"/>
    </xf>
    <xf numFmtId="4" fontId="0" fillId="3" borderId="63" xfId="0" applyNumberFormat="1" applyFill="1" applyBorder="1" applyAlignment="1">
      <alignment horizontal="right" vertical="center"/>
    </xf>
    <xf numFmtId="4" fontId="0" fillId="3" borderId="64" xfId="0" applyNumberFormat="1" applyFill="1" applyBorder="1" applyAlignment="1">
      <alignment horizontal="right" vertical="center"/>
    </xf>
    <xf numFmtId="166" fontId="2" fillId="3" borderId="65" xfId="0" applyFont="1" applyFill="1" applyBorder="1" applyAlignment="1">
      <alignment horizontal="center" vertical="center"/>
    </xf>
    <xf numFmtId="166" fontId="2" fillId="3" borderId="66" xfId="0" applyFont="1" applyFill="1" applyBorder="1" applyAlignment="1">
      <alignment horizontal="center" vertical="center"/>
    </xf>
    <xf numFmtId="166" fontId="2" fillId="3" borderId="67" xfId="0" applyFont="1" applyFill="1" applyBorder="1" applyAlignment="1">
      <alignment horizontal="center" vertical="center"/>
    </xf>
    <xf numFmtId="166" fontId="0" fillId="3" borderId="68" xfId="0" applyNumberFormat="1" applyFill="1" applyBorder="1" applyAlignment="1">
      <alignment horizontal="right" vertical="center"/>
    </xf>
    <xf numFmtId="165" fontId="0" fillId="3" borderId="69" xfId="0" applyNumberFormat="1" applyFill="1" applyBorder="1" applyAlignment="1">
      <alignment horizontal="right" vertical="center"/>
    </xf>
    <xf numFmtId="1" fontId="0" fillId="3" borderId="70" xfId="0" applyNumberFormat="1" applyFill="1" applyBorder="1" applyAlignment="1">
      <alignment horizontal="right" vertical="center"/>
    </xf>
    <xf numFmtId="3" fontId="28" fillId="0" borderId="71" xfId="0" applyNumberFormat="1" applyFont="1" applyBorder="1" applyAlignment="1" applyProtection="1">
      <alignment horizontal="right" vertical="center"/>
      <protection locked="0"/>
    </xf>
    <xf numFmtId="165" fontId="28" fillId="12" borderId="71" xfId="0" applyNumberFormat="1" applyFont="1" applyFill="1" applyBorder="1" applyAlignment="1" applyProtection="1">
      <alignment horizontal="right" vertical="center"/>
      <protection locked="0"/>
    </xf>
    <xf numFmtId="166" fontId="0" fillId="3" borderId="69" xfId="0" applyNumberFormat="1" applyFill="1" applyBorder="1" applyAlignment="1">
      <alignment horizontal="right" vertical="center"/>
    </xf>
    <xf numFmtId="1" fontId="0" fillId="3" borderId="69" xfId="0" applyNumberFormat="1" applyFill="1" applyBorder="1" applyAlignment="1">
      <alignment horizontal="right" vertical="center"/>
    </xf>
    <xf numFmtId="4" fontId="0" fillId="3" borderId="68" xfId="0" applyNumberFormat="1" applyFill="1" applyBorder="1" applyAlignment="1">
      <alignment horizontal="right" vertical="center"/>
    </xf>
    <xf numFmtId="4" fontId="0" fillId="3" borderId="69" xfId="0" applyNumberFormat="1" applyFill="1" applyBorder="1" applyAlignment="1">
      <alignment horizontal="right" vertical="center"/>
    </xf>
    <xf numFmtId="4" fontId="0" fillId="3" borderId="72" xfId="0" applyNumberFormat="1" applyFont="1" applyFill="1" applyBorder="1" applyAlignment="1">
      <alignment horizontal="right" vertical="center"/>
    </xf>
    <xf numFmtId="4" fontId="0" fillId="3" borderId="73" xfId="0" applyNumberFormat="1" applyFill="1" applyBorder="1" applyAlignment="1">
      <alignment horizontal="right" vertical="center"/>
    </xf>
    <xf numFmtId="4" fontId="0" fillId="3" borderId="74" xfId="0" applyNumberFormat="1" applyFill="1" applyBorder="1" applyAlignment="1">
      <alignment horizontal="right" vertical="center"/>
    </xf>
    <xf numFmtId="166" fontId="0" fillId="3" borderId="0" xfId="0" applyFill="1" applyBorder="1" applyAlignment="1">
      <alignment vertical="center"/>
    </xf>
    <xf numFmtId="166" fontId="11" fillId="0" borderId="76" xfId="0" applyFont="1" applyBorder="1" applyAlignment="1">
      <alignment vertical="center"/>
    </xf>
    <xf numFmtId="166" fontId="2" fillId="0" borderId="75" xfId="0" applyFont="1" applyBorder="1" applyAlignment="1">
      <alignment horizontal="center" vertical="center" wrapText="1"/>
    </xf>
    <xf numFmtId="166" fontId="2" fillId="0" borderId="39" xfId="0" applyFont="1" applyBorder="1" applyAlignment="1">
      <alignment horizontal="center" vertical="center" wrapText="1"/>
    </xf>
    <xf numFmtId="166" fontId="0" fillId="0" borderId="77" xfId="0" applyBorder="1"/>
    <xf numFmtId="166" fontId="2" fillId="0" borderId="78" xfId="0" applyFont="1" applyBorder="1" applyAlignment="1">
      <alignment horizontal="center" vertical="center" wrapText="1"/>
    </xf>
    <xf numFmtId="166" fontId="11" fillId="0" borderId="79" xfId="0" applyFont="1" applyBorder="1" applyAlignment="1">
      <alignment vertical="center"/>
    </xf>
    <xf numFmtId="166" fontId="2" fillId="3" borderId="6" xfId="0" applyFont="1" applyFill="1" applyBorder="1" applyAlignment="1">
      <alignment horizontal="center" vertical="center"/>
    </xf>
    <xf numFmtId="166" fontId="0" fillId="0" borderId="80" xfId="0" applyBorder="1"/>
    <xf numFmtId="166" fontId="2" fillId="0" borderId="80" xfId="0" applyFont="1" applyBorder="1" applyAlignment="1">
      <alignment horizontal="center" vertical="center" wrapText="1"/>
    </xf>
    <xf numFmtId="166" fontId="29" fillId="0" borderId="80" xfId="0" applyFont="1" applyBorder="1" applyAlignment="1">
      <alignment vertical="center"/>
    </xf>
    <xf numFmtId="166" fontId="0" fillId="0" borderId="80" xfId="0" applyBorder="1" applyAlignment="1">
      <alignment vertical="center"/>
    </xf>
    <xf numFmtId="166" fontId="0" fillId="0" borderId="81" xfId="0" applyBorder="1" applyAlignment="1">
      <alignment horizontal="right"/>
    </xf>
    <xf numFmtId="166" fontId="37" fillId="15" borderId="3" xfId="0" applyFont="1" applyFill="1" applyBorder="1" applyAlignment="1">
      <alignment vertical="center"/>
    </xf>
    <xf numFmtId="4" fontId="37" fillId="15" borderId="3" xfId="0" applyNumberFormat="1" applyFont="1" applyFill="1" applyBorder="1" applyAlignment="1">
      <alignment horizontal="right" vertical="center"/>
    </xf>
    <xf numFmtId="4" fontId="37" fillId="15" borderId="42" xfId="0" applyNumberFormat="1" applyFont="1" applyFill="1" applyBorder="1" applyAlignment="1">
      <alignment horizontal="right" vertical="center"/>
    </xf>
    <xf numFmtId="166" fontId="12" fillId="0" borderId="0" xfId="0" applyFont="1" applyBorder="1"/>
    <xf numFmtId="166" fontId="0" fillId="0" borderId="0" xfId="0" applyBorder="1"/>
    <xf numFmtId="4" fontId="0" fillId="0" borderId="0" xfId="0" applyNumberFormat="1" applyBorder="1"/>
    <xf numFmtId="166" fontId="0" fillId="0" borderId="0" xfId="0" applyBorder="1" applyAlignment="1">
      <alignment horizontal="right"/>
    </xf>
    <xf numFmtId="4" fontId="37" fillId="15" borderId="46" xfId="0" applyNumberFormat="1" applyFont="1" applyFill="1" applyBorder="1" applyAlignment="1">
      <alignment horizontal="right" vertical="center"/>
    </xf>
    <xf numFmtId="166" fontId="2" fillId="0" borderId="0" xfId="0" applyFont="1" applyBorder="1" applyAlignment="1">
      <alignment horizontal="center" vertical="center" wrapText="1"/>
    </xf>
    <xf numFmtId="166" fontId="2" fillId="16" borderId="0" xfId="0" applyFont="1" applyFill="1" applyBorder="1" applyAlignment="1">
      <alignment horizontal="center" vertical="center"/>
    </xf>
    <xf numFmtId="166" fontId="0" fillId="16" borderId="0" xfId="0" applyNumberFormat="1" applyFill="1" applyBorder="1" applyAlignment="1">
      <alignment horizontal="right" vertical="center"/>
    </xf>
    <xf numFmtId="165" fontId="0" fillId="16" borderId="0" xfId="0" applyNumberFormat="1" applyFill="1" applyBorder="1" applyAlignment="1">
      <alignment horizontal="right" vertical="center"/>
    </xf>
    <xf numFmtId="1" fontId="0" fillId="16" borderId="0" xfId="0" applyNumberFormat="1" applyFill="1" applyBorder="1" applyAlignment="1">
      <alignment horizontal="right" vertical="center"/>
    </xf>
    <xf numFmtId="3" fontId="28" fillId="16" borderId="0" xfId="0" applyNumberFormat="1" applyFont="1" applyFill="1" applyBorder="1" applyAlignment="1" applyProtection="1">
      <alignment horizontal="right" vertical="center"/>
      <protection locked="0"/>
    </xf>
    <xf numFmtId="4" fontId="28" fillId="16" borderId="0" xfId="0" applyNumberFormat="1" applyFont="1" applyFill="1" applyBorder="1" applyAlignment="1" applyProtection="1">
      <alignment horizontal="right" vertical="center"/>
      <protection locked="0"/>
    </xf>
    <xf numFmtId="165" fontId="28" fillId="16" borderId="0" xfId="0" applyNumberFormat="1" applyFont="1" applyFill="1" applyBorder="1" applyAlignment="1" applyProtection="1">
      <alignment horizontal="right" vertical="center"/>
      <protection locked="0"/>
    </xf>
    <xf numFmtId="170" fontId="0" fillId="16" borderId="0" xfId="0" applyNumberFormat="1" applyFill="1" applyBorder="1" applyAlignment="1">
      <alignment horizontal="right" vertical="center"/>
    </xf>
    <xf numFmtId="4" fontId="0" fillId="16" borderId="0" xfId="0" applyNumberFormat="1" applyFill="1" applyBorder="1" applyAlignment="1">
      <alignment horizontal="right" vertical="center"/>
    </xf>
    <xf numFmtId="166" fontId="0" fillId="16" borderId="82" xfId="0" applyFill="1" applyBorder="1"/>
    <xf numFmtId="166" fontId="0" fillId="16" borderId="0" xfId="0" applyFill="1" applyBorder="1"/>
    <xf numFmtId="166" fontId="2" fillId="16" borderId="0" xfId="0" applyFont="1" applyFill="1" applyBorder="1" applyAlignment="1">
      <alignment horizontal="center" vertical="center" wrapText="1"/>
    </xf>
    <xf numFmtId="166" fontId="29" fillId="16" borderId="0" xfId="0" applyFont="1" applyFill="1" applyBorder="1" applyAlignment="1">
      <alignment vertical="center"/>
    </xf>
    <xf numFmtId="166" fontId="0" fillId="16" borderId="0" xfId="0" applyFill="1" applyBorder="1" applyAlignment="1">
      <alignment vertical="center"/>
    </xf>
    <xf numFmtId="166" fontId="0" fillId="16" borderId="0" xfId="0" applyFill="1" applyBorder="1" applyAlignment="1">
      <alignment horizontal="right"/>
    </xf>
    <xf numFmtId="166" fontId="2" fillId="16" borderId="82" xfId="0" applyFont="1" applyFill="1" applyBorder="1" applyAlignment="1">
      <alignment horizontal="center" vertical="center"/>
    </xf>
    <xf numFmtId="166" fontId="0" fillId="16" borderId="82" xfId="0" applyNumberFormat="1" applyFill="1" applyBorder="1" applyAlignment="1">
      <alignment horizontal="right" vertical="center"/>
    </xf>
    <xf numFmtId="165" fontId="0" fillId="16" borderId="82" xfId="0" applyNumberFormat="1" applyFill="1" applyBorder="1" applyAlignment="1">
      <alignment horizontal="right" vertical="center"/>
    </xf>
    <xf numFmtId="1" fontId="0" fillId="16" borderId="82" xfId="0" applyNumberFormat="1" applyFill="1" applyBorder="1" applyAlignment="1">
      <alignment horizontal="right" vertical="center"/>
    </xf>
    <xf numFmtId="4" fontId="0" fillId="16" borderId="82" xfId="0" applyNumberFormat="1" applyFill="1" applyBorder="1" applyAlignment="1">
      <alignment horizontal="right" vertical="center"/>
    </xf>
    <xf numFmtId="4" fontId="0" fillId="16" borderId="82" xfId="0" applyNumberFormat="1" applyFont="1" applyFill="1" applyBorder="1" applyAlignment="1">
      <alignment horizontal="right" vertical="center"/>
    </xf>
    <xf numFmtId="4" fontId="0" fillId="16" borderId="0" xfId="0" applyNumberFormat="1" applyFont="1" applyFill="1" applyBorder="1" applyAlignment="1">
      <alignment horizontal="right" vertical="center"/>
    </xf>
    <xf numFmtId="166" fontId="0" fillId="0" borderId="83" xfId="0" applyBorder="1"/>
    <xf numFmtId="166" fontId="2" fillId="3" borderId="84" xfId="0" applyFont="1" applyFill="1" applyBorder="1" applyAlignment="1">
      <alignment horizontal="center" vertical="center"/>
    </xf>
    <xf numFmtId="166" fontId="0" fillId="3" borderId="85" xfId="0" applyNumberFormat="1" applyFill="1" applyBorder="1" applyAlignment="1">
      <alignment horizontal="right" vertical="center"/>
    </xf>
    <xf numFmtId="165" fontId="0" fillId="3" borderId="86" xfId="0" applyNumberFormat="1" applyFill="1" applyBorder="1" applyAlignment="1">
      <alignment horizontal="right" vertical="center"/>
    </xf>
    <xf numFmtId="1" fontId="0" fillId="3" borderId="87" xfId="0" applyNumberFormat="1" applyFill="1" applyBorder="1" applyAlignment="1">
      <alignment horizontal="right" vertical="center"/>
    </xf>
    <xf numFmtId="3" fontId="28" fillId="0" borderId="88" xfId="0" applyNumberFormat="1" applyFont="1" applyBorder="1" applyAlignment="1" applyProtection="1">
      <alignment horizontal="right" vertical="center"/>
      <protection locked="0"/>
    </xf>
    <xf numFmtId="4" fontId="28" fillId="0" borderId="87" xfId="0" applyNumberFormat="1" applyFont="1" applyBorder="1" applyAlignment="1" applyProtection="1">
      <alignment horizontal="right" vertical="center"/>
      <protection locked="0"/>
    </xf>
    <xf numFmtId="165" fontId="28" fillId="12" borderId="89" xfId="0" applyNumberFormat="1" applyFont="1" applyFill="1" applyBorder="1" applyAlignment="1" applyProtection="1">
      <alignment horizontal="right" vertical="center"/>
      <protection locked="0"/>
    </xf>
    <xf numFmtId="166" fontId="0" fillId="3" borderId="86" xfId="0" applyNumberFormat="1" applyFill="1" applyBorder="1" applyAlignment="1">
      <alignment horizontal="right" vertical="center"/>
    </xf>
    <xf numFmtId="1" fontId="0" fillId="3" borderId="86" xfId="0" applyNumberFormat="1" applyFill="1" applyBorder="1" applyAlignment="1">
      <alignment horizontal="right" vertical="center"/>
    </xf>
    <xf numFmtId="170" fontId="0" fillId="3" borderId="85" xfId="0" applyNumberFormat="1" applyFill="1" applyBorder="1" applyAlignment="1">
      <alignment horizontal="right" vertical="center"/>
    </xf>
    <xf numFmtId="165" fontId="0" fillId="3" borderId="90" xfId="0" applyNumberFormat="1" applyFill="1" applyBorder="1" applyAlignment="1">
      <alignment horizontal="right" vertical="center"/>
    </xf>
    <xf numFmtId="4" fontId="0" fillId="3" borderId="86" xfId="0" applyNumberFormat="1" applyFill="1" applyBorder="1" applyAlignment="1">
      <alignment horizontal="right" vertical="center"/>
    </xf>
    <xf numFmtId="4" fontId="0" fillId="3" borderId="91" xfId="0" applyNumberFormat="1" applyFill="1" applyBorder="1" applyAlignment="1">
      <alignment horizontal="right" vertical="center"/>
    </xf>
    <xf numFmtId="166" fontId="0" fillId="0" borderId="92" xfId="0" applyBorder="1"/>
    <xf numFmtId="166" fontId="2" fillId="3" borderId="93" xfId="0" applyFont="1" applyFill="1" applyBorder="1" applyAlignment="1">
      <alignment horizontal="center" vertical="center"/>
    </xf>
    <xf numFmtId="3" fontId="28" fillId="0" borderId="87" xfId="0" applyNumberFormat="1" applyFont="1" applyBorder="1" applyAlignment="1" applyProtection="1">
      <alignment horizontal="right" vertical="center"/>
      <protection locked="0"/>
    </xf>
    <xf numFmtId="4" fontId="0" fillId="3" borderId="85" xfId="0" applyNumberFormat="1" applyFill="1" applyBorder="1" applyAlignment="1">
      <alignment horizontal="right" vertical="center"/>
    </xf>
    <xf numFmtId="4" fontId="0" fillId="3" borderId="90" xfId="0" applyNumberFormat="1" applyFont="1" applyFill="1" applyBorder="1" applyAlignment="1">
      <alignment horizontal="right" vertical="center"/>
    </xf>
    <xf numFmtId="4" fontId="0" fillId="3" borderId="94" xfId="0" applyNumberFormat="1" applyFill="1" applyBorder="1" applyAlignment="1">
      <alignment horizontal="right" vertical="center"/>
    </xf>
    <xf numFmtId="166" fontId="11" fillId="16" borderId="0" xfId="0" applyFont="1" applyFill="1" applyBorder="1" applyAlignment="1">
      <alignment vertical="center"/>
    </xf>
    <xf numFmtId="166" fontId="1" fillId="11" borderId="8" xfId="0" applyFont="1" applyFill="1" applyBorder="1" applyAlignment="1">
      <alignment horizontal="center" vertical="center"/>
    </xf>
    <xf numFmtId="166" fontId="0" fillId="5" borderId="7" xfId="0" applyFill="1" applyBorder="1" applyAlignment="1">
      <alignment horizontal="center" vertical="center"/>
    </xf>
    <xf numFmtId="166" fontId="0" fillId="5" borderId="10" xfId="0" applyFill="1" applyBorder="1" applyAlignment="1">
      <alignment horizontal="center" vertical="center"/>
    </xf>
    <xf numFmtId="166" fontId="0" fillId="5" borderId="12" xfId="0" applyFill="1" applyBorder="1" applyAlignment="1">
      <alignment horizontal="center" vertical="center"/>
    </xf>
    <xf numFmtId="3" fontId="22" fillId="3" borderId="8" xfId="0" applyNumberFormat="1" applyFont="1" applyFill="1" applyBorder="1" applyAlignment="1">
      <alignment horizontal="right" vertical="center"/>
    </xf>
    <xf numFmtId="4" fontId="0" fillId="3" borderId="10" xfId="0" applyNumberFormat="1" applyFont="1" applyFill="1" applyBorder="1" applyAlignment="1">
      <alignment horizontal="right" vertical="center"/>
    </xf>
    <xf numFmtId="4" fontId="3" fillId="11" borderId="8" xfId="0" applyNumberFormat="1" applyFont="1" applyFill="1" applyBorder="1" applyAlignment="1">
      <alignment horizontal="right" vertical="center"/>
    </xf>
    <xf numFmtId="166" fontId="1" fillId="4" borderId="8" xfId="0" applyFont="1" applyFill="1" applyBorder="1" applyAlignment="1">
      <alignment horizontal="center" vertical="center"/>
    </xf>
    <xf numFmtId="3" fontId="22" fillId="3" borderId="7" xfId="0" applyNumberFormat="1" applyFont="1" applyFill="1" applyBorder="1" applyAlignment="1">
      <alignment horizontal="right" vertical="center"/>
    </xf>
    <xf numFmtId="4" fontId="3" fillId="4" borderId="8" xfId="0" applyNumberFormat="1" applyFont="1" applyFill="1" applyBorder="1" applyAlignment="1">
      <alignment horizontal="right" vertical="center"/>
    </xf>
    <xf numFmtId="166" fontId="39" fillId="0" borderId="0" xfId="0" applyFont="1" applyBorder="1" applyAlignment="1">
      <alignment vertical="center"/>
    </xf>
    <xf numFmtId="166" fontId="11" fillId="0" borderId="0" xfId="0" applyFont="1" applyBorder="1" applyAlignment="1">
      <alignment horizontal="center" vertical="center"/>
    </xf>
  </cellXfs>
  <cellStyles count="19">
    <cellStyle name="blp_column_header" xfId="17" xr:uid="{0921583D-1C88-4AA0-86C1-8DB3CFE3C174}"/>
    <cellStyle name="Comma" xfId="16" builtinId="3"/>
    <cellStyle name="Comma 2" xfId="2" xr:uid="{00000000-0005-0000-0000-000001000000}"/>
    <cellStyle name="Comma 3" xfId="3" xr:uid="{00000000-0005-0000-0000-000002000000}"/>
    <cellStyle name="Comma 4" xfId="4" xr:uid="{00000000-0005-0000-0000-000003000000}"/>
    <cellStyle name="Comma 5" xfId="5" xr:uid="{00000000-0005-0000-0000-000004000000}"/>
    <cellStyle name="Comma 6" xfId="6" xr:uid="{00000000-0005-0000-0000-000005000000}"/>
    <cellStyle name="Normal" xfId="0" builtinId="0"/>
    <cellStyle name="Normal 2" xfId="7" xr:uid="{00000000-0005-0000-0000-000007000000}"/>
    <cellStyle name="Normal 3" xfId="8" xr:uid="{00000000-0005-0000-0000-000008000000}"/>
    <cellStyle name="Normal 4" xfId="9" xr:uid="{00000000-0005-0000-0000-000009000000}"/>
    <cellStyle name="Normal 5" xfId="10" xr:uid="{00000000-0005-0000-0000-00000A000000}"/>
    <cellStyle name="Normal 6" xfId="11" xr:uid="{00000000-0005-0000-0000-00000B000000}"/>
    <cellStyle name="Normal 7" xfId="12" xr:uid="{00000000-0005-0000-0000-00000C000000}"/>
    <cellStyle name="Normal 8" xfId="13" xr:uid="{00000000-0005-0000-0000-00000D000000}"/>
    <cellStyle name="Normal 9" xfId="14" xr:uid="{00000000-0005-0000-0000-00000E000000}"/>
    <cellStyle name="Normal_Timetable &amp; Tables" xfId="18" xr:uid="{481C61D4-BAEA-42BD-A9B5-7F30167158A8}"/>
    <cellStyle name="Percent" xfId="1" builtinId="5"/>
    <cellStyle name="Percent 2" xfId="15" xr:uid="{00000000-0005-0000-0000-000010000000}"/>
  </cellStyles>
  <dxfs count="3">
    <dxf>
      <font>
        <b/>
        <i val="0"/>
        <strike val="0"/>
      </font>
      <fill>
        <patternFill>
          <bgColor theme="0"/>
        </patternFill>
      </fill>
    </dxf>
    <dxf>
      <font>
        <b/>
        <i val="0"/>
        <strike val="0"/>
      </font>
      <fill>
        <patternFill>
          <bgColor theme="0"/>
        </patternFill>
      </fill>
    </dxf>
    <dxf>
      <font>
        <b/>
        <i val="0"/>
        <strike val="0"/>
      </font>
      <fill>
        <patternFill>
          <bgColor theme="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microsoft.com/office/2017/10/relationships/person" Target="persons/perso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Relationship Id="rId30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1074420</xdr:colOff>
      <xdr:row>5</xdr:row>
      <xdr:rowOff>76200</xdr:rowOff>
    </xdr:to>
    <xdr:pic>
      <xdr:nvPicPr>
        <xdr:cNvPr id="2" name="Picture 4" descr="http://www.hoax-slayer.com/images/MINISTRY_OF_FINANCE.gif">
          <a:extLst>
            <a:ext uri="{FF2B5EF4-FFF2-40B4-BE49-F238E27FC236}">
              <a16:creationId xmlns:a16="http://schemas.microsoft.com/office/drawing/2014/main" id="{7DB62B7B-7963-49AE-A2B2-22ED26AD2F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" y="190500"/>
          <a:ext cx="1074420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1836420</xdr:colOff>
      <xdr:row>0</xdr:row>
      <xdr:rowOff>152400</xdr:rowOff>
    </xdr:from>
    <xdr:to>
      <xdr:col>4</xdr:col>
      <xdr:colOff>68580</xdr:colOff>
      <xdr:row>5</xdr:row>
      <xdr:rowOff>121920</xdr:rowOff>
    </xdr:to>
    <xdr:pic>
      <xdr:nvPicPr>
        <xdr:cNvPr id="3" name="Picture 5">
          <a:extLst>
            <a:ext uri="{FF2B5EF4-FFF2-40B4-BE49-F238E27FC236}">
              <a16:creationId xmlns:a16="http://schemas.microsoft.com/office/drawing/2014/main" id="{B7BBBCC8-37E0-4E1D-8B65-8C3E34A367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12645" y="152400"/>
          <a:ext cx="2527935" cy="922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1074420</xdr:colOff>
      <xdr:row>5</xdr:row>
      <xdr:rowOff>76200</xdr:rowOff>
    </xdr:to>
    <xdr:pic>
      <xdr:nvPicPr>
        <xdr:cNvPr id="2" name="Picture 4" descr="http://www.hoax-slayer.com/images/MINISTRY_OF_FINANCE.gif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" y="190500"/>
          <a:ext cx="1074420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1836420</xdr:colOff>
      <xdr:row>0</xdr:row>
      <xdr:rowOff>152400</xdr:rowOff>
    </xdr:from>
    <xdr:to>
      <xdr:col>4</xdr:col>
      <xdr:colOff>68580</xdr:colOff>
      <xdr:row>5</xdr:row>
      <xdr:rowOff>121920</xdr:rowOff>
    </xdr:to>
    <xdr:pic>
      <xdr:nvPicPr>
        <xdr:cNvPr id="3" name="Picture 5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12645" y="152400"/>
          <a:ext cx="2537460" cy="922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1074420</xdr:colOff>
      <xdr:row>5</xdr:row>
      <xdr:rowOff>76200</xdr:rowOff>
    </xdr:to>
    <xdr:pic>
      <xdr:nvPicPr>
        <xdr:cNvPr id="2" name="Picture 4" descr="http://www.hoax-slayer.com/images/MINISTRY_OF_FINANCE.gif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1940" y="182880"/>
          <a:ext cx="1074420" cy="807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1836420</xdr:colOff>
      <xdr:row>0</xdr:row>
      <xdr:rowOff>152400</xdr:rowOff>
    </xdr:from>
    <xdr:to>
      <xdr:col>4</xdr:col>
      <xdr:colOff>68580</xdr:colOff>
      <xdr:row>5</xdr:row>
      <xdr:rowOff>121920</xdr:rowOff>
    </xdr:to>
    <xdr:pic>
      <xdr:nvPicPr>
        <xdr:cNvPr id="3" name="Picture 5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18360" y="152400"/>
          <a:ext cx="2659380" cy="883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1074420</xdr:colOff>
      <xdr:row>5</xdr:row>
      <xdr:rowOff>76200</xdr:rowOff>
    </xdr:to>
    <xdr:pic>
      <xdr:nvPicPr>
        <xdr:cNvPr id="2" name="Picture 4" descr="http://www.hoax-slayer.com/images/MINISTRY_OF_FINANCE.gif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" y="190500"/>
          <a:ext cx="1074420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1836420</xdr:colOff>
      <xdr:row>0</xdr:row>
      <xdr:rowOff>152400</xdr:rowOff>
    </xdr:from>
    <xdr:to>
      <xdr:col>4</xdr:col>
      <xdr:colOff>68580</xdr:colOff>
      <xdr:row>5</xdr:row>
      <xdr:rowOff>121920</xdr:rowOff>
    </xdr:to>
    <xdr:pic>
      <xdr:nvPicPr>
        <xdr:cNvPr id="3" name="Picture 5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12645" y="152400"/>
          <a:ext cx="2537460" cy="922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1074420</xdr:colOff>
      <xdr:row>5</xdr:row>
      <xdr:rowOff>76200</xdr:rowOff>
    </xdr:to>
    <xdr:pic>
      <xdr:nvPicPr>
        <xdr:cNvPr id="3" name="Picture 4" descr="http://www.hoax-slayer.com/images/MINISTRY_OF_FINANCE.gif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5275" y="180975"/>
          <a:ext cx="1074420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1836420</xdr:colOff>
      <xdr:row>0</xdr:row>
      <xdr:rowOff>152400</xdr:rowOff>
    </xdr:from>
    <xdr:to>
      <xdr:col>4</xdr:col>
      <xdr:colOff>68580</xdr:colOff>
      <xdr:row>5</xdr:row>
      <xdr:rowOff>121920</xdr:rowOff>
    </xdr:to>
    <xdr:pic>
      <xdr:nvPicPr>
        <xdr:cNvPr id="4" name="Picture 5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31695" y="152400"/>
          <a:ext cx="2847023" cy="8743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1074420</xdr:colOff>
      <xdr:row>5</xdr:row>
      <xdr:rowOff>76200</xdr:rowOff>
    </xdr:to>
    <xdr:pic>
      <xdr:nvPicPr>
        <xdr:cNvPr id="2" name="Picture 4" descr="http://www.hoax-slayer.com/images/MINISTRY_OF_FINANCE.gif">
          <a:extLst>
            <a:ext uri="{FF2B5EF4-FFF2-40B4-BE49-F238E27FC236}">
              <a16:creationId xmlns:a16="http://schemas.microsoft.com/office/drawing/2014/main" id="{DFEE262A-F822-4E19-A48A-74FA449255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" y="190500"/>
          <a:ext cx="1074420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1836420</xdr:colOff>
      <xdr:row>0</xdr:row>
      <xdr:rowOff>152400</xdr:rowOff>
    </xdr:from>
    <xdr:to>
      <xdr:col>4</xdr:col>
      <xdr:colOff>68580</xdr:colOff>
      <xdr:row>5</xdr:row>
      <xdr:rowOff>121920</xdr:rowOff>
    </xdr:to>
    <xdr:pic>
      <xdr:nvPicPr>
        <xdr:cNvPr id="3" name="Picture 5">
          <a:extLst>
            <a:ext uri="{FF2B5EF4-FFF2-40B4-BE49-F238E27FC236}">
              <a16:creationId xmlns:a16="http://schemas.microsoft.com/office/drawing/2014/main" id="{34B222E6-76FC-4A74-BAE4-FAEB0B3D22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12645" y="152400"/>
          <a:ext cx="2527935" cy="922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1074420</xdr:colOff>
      <xdr:row>5</xdr:row>
      <xdr:rowOff>76200</xdr:rowOff>
    </xdr:to>
    <xdr:pic>
      <xdr:nvPicPr>
        <xdr:cNvPr id="3" name="Picture 4" descr="http://www.hoax-slayer.com/images/MINISTRY_OF_FINANCE.gif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1940" y="182880"/>
          <a:ext cx="1074420" cy="807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1836420</xdr:colOff>
      <xdr:row>0</xdr:row>
      <xdr:rowOff>152400</xdr:rowOff>
    </xdr:from>
    <xdr:to>
      <xdr:col>4</xdr:col>
      <xdr:colOff>68580</xdr:colOff>
      <xdr:row>5</xdr:row>
      <xdr:rowOff>121920</xdr:rowOff>
    </xdr:to>
    <xdr:pic>
      <xdr:nvPicPr>
        <xdr:cNvPr id="4" name="Picture 5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18360" y="152400"/>
          <a:ext cx="2659380" cy="883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1074420</xdr:colOff>
      <xdr:row>5</xdr:row>
      <xdr:rowOff>76200</xdr:rowOff>
    </xdr:to>
    <xdr:pic>
      <xdr:nvPicPr>
        <xdr:cNvPr id="2" name="Picture 4" descr="http://www.hoax-slayer.com/images/MINISTRY_OF_FINANCE.gif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" y="190500"/>
          <a:ext cx="1074420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1836420</xdr:colOff>
      <xdr:row>0</xdr:row>
      <xdr:rowOff>152400</xdr:rowOff>
    </xdr:from>
    <xdr:to>
      <xdr:col>4</xdr:col>
      <xdr:colOff>68580</xdr:colOff>
      <xdr:row>5</xdr:row>
      <xdr:rowOff>121920</xdr:rowOff>
    </xdr:to>
    <xdr:pic>
      <xdr:nvPicPr>
        <xdr:cNvPr id="3" name="Picture 5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12645" y="152400"/>
          <a:ext cx="2537460" cy="922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1074420</xdr:colOff>
      <xdr:row>5</xdr:row>
      <xdr:rowOff>76200</xdr:rowOff>
    </xdr:to>
    <xdr:pic>
      <xdr:nvPicPr>
        <xdr:cNvPr id="2" name="Picture 4" descr="http://www.hoax-slayer.com/images/MINISTRY_OF_FINANCE.gif">
          <a:extLst>
            <a:ext uri="{FF2B5EF4-FFF2-40B4-BE49-F238E27FC236}">
              <a16:creationId xmlns:a16="http://schemas.microsoft.com/office/drawing/2014/main" id="{FF9315F8-D986-418B-BFC1-D319A0A120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" y="190500"/>
          <a:ext cx="1074420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1836420</xdr:colOff>
      <xdr:row>0</xdr:row>
      <xdr:rowOff>152400</xdr:rowOff>
    </xdr:from>
    <xdr:to>
      <xdr:col>4</xdr:col>
      <xdr:colOff>68580</xdr:colOff>
      <xdr:row>5</xdr:row>
      <xdr:rowOff>121920</xdr:rowOff>
    </xdr:to>
    <xdr:pic>
      <xdr:nvPicPr>
        <xdr:cNvPr id="3" name="Picture 5">
          <a:extLst>
            <a:ext uri="{FF2B5EF4-FFF2-40B4-BE49-F238E27FC236}">
              <a16:creationId xmlns:a16="http://schemas.microsoft.com/office/drawing/2014/main" id="{3FCEF578-B3AB-4EC5-ABF3-CE3C95DFD5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12645" y="152400"/>
          <a:ext cx="2527935" cy="922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1074420</xdr:colOff>
      <xdr:row>5</xdr:row>
      <xdr:rowOff>76200</xdr:rowOff>
    </xdr:to>
    <xdr:pic>
      <xdr:nvPicPr>
        <xdr:cNvPr id="2" name="Picture 4" descr="http://www.hoax-slayer.com/images/MINISTRY_OF_FINANCE.gif">
          <a:extLst>
            <a:ext uri="{FF2B5EF4-FFF2-40B4-BE49-F238E27FC236}">
              <a16:creationId xmlns:a16="http://schemas.microsoft.com/office/drawing/2014/main" id="{4DCD45F1-9FEA-42F3-A8D8-57E7AEBF1A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" y="190500"/>
          <a:ext cx="1074420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1836420</xdr:colOff>
      <xdr:row>0</xdr:row>
      <xdr:rowOff>152400</xdr:rowOff>
    </xdr:from>
    <xdr:to>
      <xdr:col>4</xdr:col>
      <xdr:colOff>68580</xdr:colOff>
      <xdr:row>5</xdr:row>
      <xdr:rowOff>121920</xdr:rowOff>
    </xdr:to>
    <xdr:pic>
      <xdr:nvPicPr>
        <xdr:cNvPr id="3" name="Picture 5">
          <a:extLst>
            <a:ext uri="{FF2B5EF4-FFF2-40B4-BE49-F238E27FC236}">
              <a16:creationId xmlns:a16="http://schemas.microsoft.com/office/drawing/2014/main" id="{32B3F9AB-225F-4848-9D3F-727926687D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12645" y="152400"/>
          <a:ext cx="2527935" cy="922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1074420</xdr:colOff>
      <xdr:row>5</xdr:row>
      <xdr:rowOff>76200</xdr:rowOff>
    </xdr:to>
    <xdr:pic>
      <xdr:nvPicPr>
        <xdr:cNvPr id="2" name="Picture 4" descr="http://www.hoax-slayer.com/images/MINISTRY_OF_FINANCE.gif">
          <a:extLst>
            <a:ext uri="{FF2B5EF4-FFF2-40B4-BE49-F238E27FC236}">
              <a16:creationId xmlns:a16="http://schemas.microsoft.com/office/drawing/2014/main" id="{6F034D09-8715-4A73-968D-0675BD78DA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" y="190500"/>
          <a:ext cx="1074420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1836420</xdr:colOff>
      <xdr:row>0</xdr:row>
      <xdr:rowOff>152400</xdr:rowOff>
    </xdr:from>
    <xdr:to>
      <xdr:col>4</xdr:col>
      <xdr:colOff>68580</xdr:colOff>
      <xdr:row>5</xdr:row>
      <xdr:rowOff>121920</xdr:rowOff>
    </xdr:to>
    <xdr:pic>
      <xdr:nvPicPr>
        <xdr:cNvPr id="3" name="Picture 5">
          <a:extLst>
            <a:ext uri="{FF2B5EF4-FFF2-40B4-BE49-F238E27FC236}">
              <a16:creationId xmlns:a16="http://schemas.microsoft.com/office/drawing/2014/main" id="{CDC9E61E-D46B-4307-8E75-284221D78B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12645" y="152400"/>
          <a:ext cx="2527935" cy="922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143544</xdr:colOff>
      <xdr:row>39</xdr:row>
      <xdr:rowOff>63501</xdr:rowOff>
    </xdr:from>
    <xdr:to>
      <xdr:col>2</xdr:col>
      <xdr:colOff>1480457</xdr:colOff>
      <xdr:row>42</xdr:row>
      <xdr:rowOff>119744</xdr:rowOff>
    </xdr:to>
    <xdr:sp macro="" textlink="">
      <xdr:nvSpPr>
        <xdr:cNvPr id="2" name="Arrow: Down 1">
          <a:extLst>
            <a:ext uri="{FF2B5EF4-FFF2-40B4-BE49-F238E27FC236}">
              <a16:creationId xmlns:a16="http://schemas.microsoft.com/office/drawing/2014/main" id="{C0A49BC7-F5ED-4617-BDE7-770D014F46C2}"/>
            </a:ext>
          </a:extLst>
        </xdr:cNvPr>
        <xdr:cNvSpPr/>
      </xdr:nvSpPr>
      <xdr:spPr>
        <a:xfrm>
          <a:off x="6830094" y="9445626"/>
          <a:ext cx="1336913" cy="646793"/>
        </a:xfrm>
        <a:prstGeom prst="downArrow">
          <a:avLst>
            <a:gd name="adj1" fmla="val 74999"/>
            <a:gd name="adj2" fmla="val 42173"/>
          </a:avLst>
        </a:prstGeom>
        <a:noFill/>
        <a:ln w="28575">
          <a:solidFill>
            <a:srgbClr val="00B0F0"/>
          </a:solidFill>
          <a:prstDash val="sysDot"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 editAs="oneCell">
    <xdr:from>
      <xdr:col>1</xdr:col>
      <xdr:colOff>8964</xdr:colOff>
      <xdr:row>0</xdr:row>
      <xdr:rowOff>97268</xdr:rowOff>
    </xdr:from>
    <xdr:to>
      <xdr:col>1</xdr:col>
      <xdr:colOff>1083384</xdr:colOff>
      <xdr:row>0</xdr:row>
      <xdr:rowOff>887470</xdr:rowOff>
    </xdr:to>
    <xdr:pic>
      <xdr:nvPicPr>
        <xdr:cNvPr id="3" name="Picture 3" descr="http://www.hoax-slayer.com/images/MINISTRY_OF_FINANCE.gif">
          <a:extLst>
            <a:ext uri="{FF2B5EF4-FFF2-40B4-BE49-F238E27FC236}">
              <a16:creationId xmlns:a16="http://schemas.microsoft.com/office/drawing/2014/main" id="{374519FB-25CB-45A3-A21F-9185CD030A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7564" y="97268"/>
          <a:ext cx="1074420" cy="7902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1397149</xdr:colOff>
      <xdr:row>0</xdr:row>
      <xdr:rowOff>17930</xdr:rowOff>
    </xdr:from>
    <xdr:to>
      <xdr:col>1</xdr:col>
      <xdr:colOff>3953141</xdr:colOff>
      <xdr:row>0</xdr:row>
      <xdr:rowOff>888366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BF5E7F98-CF7B-459A-A8ED-B47EB39C4A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625749" y="17930"/>
          <a:ext cx="2555992" cy="870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1074420</xdr:colOff>
      <xdr:row>5</xdr:row>
      <xdr:rowOff>76200</xdr:rowOff>
    </xdr:to>
    <xdr:pic>
      <xdr:nvPicPr>
        <xdr:cNvPr id="2" name="Picture 4" descr="http://www.hoax-slayer.com/images/MINISTRY_OF_FINANCE.gif">
          <a:extLst>
            <a:ext uri="{FF2B5EF4-FFF2-40B4-BE49-F238E27FC236}">
              <a16:creationId xmlns:a16="http://schemas.microsoft.com/office/drawing/2014/main" id="{471BB1F3-75DA-4422-99B4-523982264D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" y="190500"/>
          <a:ext cx="1074420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1836420</xdr:colOff>
      <xdr:row>0</xdr:row>
      <xdr:rowOff>152400</xdr:rowOff>
    </xdr:from>
    <xdr:to>
      <xdr:col>4</xdr:col>
      <xdr:colOff>68580</xdr:colOff>
      <xdr:row>5</xdr:row>
      <xdr:rowOff>121920</xdr:rowOff>
    </xdr:to>
    <xdr:pic>
      <xdr:nvPicPr>
        <xdr:cNvPr id="3" name="Picture 5">
          <a:extLst>
            <a:ext uri="{FF2B5EF4-FFF2-40B4-BE49-F238E27FC236}">
              <a16:creationId xmlns:a16="http://schemas.microsoft.com/office/drawing/2014/main" id="{419764A7-E5D3-4308-9D37-E8D7C3D2D5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12645" y="152400"/>
          <a:ext cx="2527935" cy="922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1074420</xdr:colOff>
      <xdr:row>5</xdr:row>
      <xdr:rowOff>76200</xdr:rowOff>
    </xdr:to>
    <xdr:pic>
      <xdr:nvPicPr>
        <xdr:cNvPr id="2" name="Picture 4" descr="http://www.hoax-slayer.com/images/MINISTRY_OF_FINANCE.gif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" y="190500"/>
          <a:ext cx="1074420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1836420</xdr:colOff>
      <xdr:row>0</xdr:row>
      <xdr:rowOff>152400</xdr:rowOff>
    </xdr:from>
    <xdr:to>
      <xdr:col>4</xdr:col>
      <xdr:colOff>68580</xdr:colOff>
      <xdr:row>5</xdr:row>
      <xdr:rowOff>121920</xdr:rowOff>
    </xdr:to>
    <xdr:pic>
      <xdr:nvPicPr>
        <xdr:cNvPr id="3" name="Picture 5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12645" y="152400"/>
          <a:ext cx="2537460" cy="922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1074420</xdr:colOff>
      <xdr:row>5</xdr:row>
      <xdr:rowOff>76200</xdr:rowOff>
    </xdr:to>
    <xdr:pic>
      <xdr:nvPicPr>
        <xdr:cNvPr id="2" name="Picture 4" descr="http://www.hoax-slayer.com/images/MINISTRY_OF_FINANCE.gif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1940" y="182880"/>
          <a:ext cx="1074420" cy="807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1836420</xdr:colOff>
      <xdr:row>0</xdr:row>
      <xdr:rowOff>152400</xdr:rowOff>
    </xdr:from>
    <xdr:to>
      <xdr:col>4</xdr:col>
      <xdr:colOff>68580</xdr:colOff>
      <xdr:row>5</xdr:row>
      <xdr:rowOff>121920</xdr:rowOff>
    </xdr:to>
    <xdr:pic>
      <xdr:nvPicPr>
        <xdr:cNvPr id="3" name="Picture 5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18360" y="152400"/>
          <a:ext cx="2659380" cy="883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1074420</xdr:colOff>
      <xdr:row>5</xdr:row>
      <xdr:rowOff>76200</xdr:rowOff>
    </xdr:to>
    <xdr:pic>
      <xdr:nvPicPr>
        <xdr:cNvPr id="3" name="Picture 4" descr="http://www.hoax-slayer.com/images/MINISTRY_OF_FINANCE.gif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1940" y="182880"/>
          <a:ext cx="1074420" cy="807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1836420</xdr:colOff>
      <xdr:row>0</xdr:row>
      <xdr:rowOff>152400</xdr:rowOff>
    </xdr:from>
    <xdr:to>
      <xdr:col>4</xdr:col>
      <xdr:colOff>68580</xdr:colOff>
      <xdr:row>5</xdr:row>
      <xdr:rowOff>121920</xdr:rowOff>
    </xdr:to>
    <xdr:pic>
      <xdr:nvPicPr>
        <xdr:cNvPr id="4" name="Picture 5">
          <a:extLst>
            <a:ext uri="{FF2B5EF4-FFF2-40B4-BE49-F238E27FC236}">
              <a16:creationId xmlns:a16="http://schemas.microsoft.com/office/drawing/2014/main" id="{00000000-0008-0000-0E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18360" y="152400"/>
          <a:ext cx="2659380" cy="883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1074420</xdr:colOff>
      <xdr:row>5</xdr:row>
      <xdr:rowOff>76200</xdr:rowOff>
    </xdr:to>
    <xdr:pic>
      <xdr:nvPicPr>
        <xdr:cNvPr id="3" name="Picture 4" descr="http://www.hoax-slayer.com/images/MINISTRY_OF_FINANCE.gif"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5275" y="180975"/>
          <a:ext cx="1074420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1836420</xdr:colOff>
      <xdr:row>0</xdr:row>
      <xdr:rowOff>152400</xdr:rowOff>
    </xdr:from>
    <xdr:to>
      <xdr:col>4</xdr:col>
      <xdr:colOff>68580</xdr:colOff>
      <xdr:row>5</xdr:row>
      <xdr:rowOff>121920</xdr:rowOff>
    </xdr:to>
    <xdr:pic>
      <xdr:nvPicPr>
        <xdr:cNvPr id="4" name="Picture 5">
          <a:extLst>
            <a:ext uri="{FF2B5EF4-FFF2-40B4-BE49-F238E27FC236}">
              <a16:creationId xmlns:a16="http://schemas.microsoft.com/office/drawing/2014/main" id="{00000000-0008-0000-0F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31695" y="152400"/>
          <a:ext cx="2847023" cy="8743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143544</xdr:colOff>
      <xdr:row>37</xdr:row>
      <xdr:rowOff>63501</xdr:rowOff>
    </xdr:from>
    <xdr:to>
      <xdr:col>2</xdr:col>
      <xdr:colOff>1480457</xdr:colOff>
      <xdr:row>40</xdr:row>
      <xdr:rowOff>119744</xdr:rowOff>
    </xdr:to>
    <xdr:sp macro="" textlink="">
      <xdr:nvSpPr>
        <xdr:cNvPr id="2" name="Arrow: Dow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3953544" y="7215415"/>
          <a:ext cx="1336913" cy="241300"/>
        </a:xfrm>
        <a:prstGeom prst="downArrow">
          <a:avLst>
            <a:gd name="adj1" fmla="val 74999"/>
            <a:gd name="adj2" fmla="val 42173"/>
          </a:avLst>
        </a:prstGeom>
        <a:noFill/>
        <a:ln w="28575">
          <a:solidFill>
            <a:srgbClr val="00B0F0"/>
          </a:solidFill>
          <a:prstDash val="sysDot"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 editAs="oneCell">
    <xdr:from>
      <xdr:col>1</xdr:col>
      <xdr:colOff>8964</xdr:colOff>
      <xdr:row>0</xdr:row>
      <xdr:rowOff>97268</xdr:rowOff>
    </xdr:from>
    <xdr:to>
      <xdr:col>1</xdr:col>
      <xdr:colOff>1083384</xdr:colOff>
      <xdr:row>0</xdr:row>
      <xdr:rowOff>887470</xdr:rowOff>
    </xdr:to>
    <xdr:pic>
      <xdr:nvPicPr>
        <xdr:cNvPr id="8" name="Picture 3" descr="http://www.hoax-slayer.com/images/MINISTRY_OF_FINANCE.gif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5835" y="97268"/>
          <a:ext cx="1074420" cy="7933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1397149</xdr:colOff>
      <xdr:row>0</xdr:row>
      <xdr:rowOff>17930</xdr:rowOff>
    </xdr:from>
    <xdr:to>
      <xdr:col>1</xdr:col>
      <xdr:colOff>3953141</xdr:colOff>
      <xdr:row>0</xdr:row>
      <xdr:rowOff>888366</xdr:rowOff>
    </xdr:to>
    <xdr:pic>
      <xdr:nvPicPr>
        <xdr:cNvPr id="9" name="Picture 1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684020" y="17930"/>
          <a:ext cx="2661621" cy="8736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1074420</xdr:colOff>
      <xdr:row>5</xdr:row>
      <xdr:rowOff>76200</xdr:rowOff>
    </xdr:to>
    <xdr:pic>
      <xdr:nvPicPr>
        <xdr:cNvPr id="3" name="Picture 4" descr="http://www.hoax-slayer.com/images/MINISTRY_OF_FINANCE.gif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1940" y="182880"/>
          <a:ext cx="1074420" cy="807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1836420</xdr:colOff>
      <xdr:row>0</xdr:row>
      <xdr:rowOff>152400</xdr:rowOff>
    </xdr:from>
    <xdr:to>
      <xdr:col>4</xdr:col>
      <xdr:colOff>68580</xdr:colOff>
      <xdr:row>5</xdr:row>
      <xdr:rowOff>121920</xdr:rowOff>
    </xdr:to>
    <xdr:pic>
      <xdr:nvPicPr>
        <xdr:cNvPr id="4" name="Picture 5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18360" y="152400"/>
          <a:ext cx="2659380" cy="883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143544</xdr:colOff>
      <xdr:row>37</xdr:row>
      <xdr:rowOff>63501</xdr:rowOff>
    </xdr:from>
    <xdr:to>
      <xdr:col>2</xdr:col>
      <xdr:colOff>1480457</xdr:colOff>
      <xdr:row>40</xdr:row>
      <xdr:rowOff>119744</xdr:rowOff>
    </xdr:to>
    <xdr:sp macro="" textlink="">
      <xdr:nvSpPr>
        <xdr:cNvPr id="2" name="Arrow: Down 1">
          <a:extLst>
            <a:ext uri="{FF2B5EF4-FFF2-40B4-BE49-F238E27FC236}">
              <a16:creationId xmlns:a16="http://schemas.microsoft.com/office/drawing/2014/main" id="{CA2FDC07-642C-441A-A9A5-3C5616EA7A2F}"/>
            </a:ext>
          </a:extLst>
        </xdr:cNvPr>
        <xdr:cNvSpPr/>
      </xdr:nvSpPr>
      <xdr:spPr>
        <a:xfrm>
          <a:off x="7141244" y="8572501"/>
          <a:ext cx="1336913" cy="618218"/>
        </a:xfrm>
        <a:prstGeom prst="downArrow">
          <a:avLst>
            <a:gd name="adj1" fmla="val 74999"/>
            <a:gd name="adj2" fmla="val 42173"/>
          </a:avLst>
        </a:prstGeom>
        <a:noFill/>
        <a:ln w="28575">
          <a:solidFill>
            <a:srgbClr val="00B0F0"/>
          </a:solidFill>
          <a:prstDash val="sysDot"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 editAs="oneCell">
    <xdr:from>
      <xdr:col>1</xdr:col>
      <xdr:colOff>8964</xdr:colOff>
      <xdr:row>0</xdr:row>
      <xdr:rowOff>97268</xdr:rowOff>
    </xdr:from>
    <xdr:to>
      <xdr:col>1</xdr:col>
      <xdr:colOff>1083384</xdr:colOff>
      <xdr:row>0</xdr:row>
      <xdr:rowOff>887470</xdr:rowOff>
    </xdr:to>
    <xdr:pic>
      <xdr:nvPicPr>
        <xdr:cNvPr id="3" name="Picture 3" descr="http://www.hoax-slayer.com/images/MINISTRY_OF_FINANCE.gif">
          <a:extLst>
            <a:ext uri="{FF2B5EF4-FFF2-40B4-BE49-F238E27FC236}">
              <a16:creationId xmlns:a16="http://schemas.microsoft.com/office/drawing/2014/main" id="{1D528224-F5BF-40E4-8174-57C67E2EBB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264" y="97268"/>
          <a:ext cx="1071245" cy="787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1397149</xdr:colOff>
      <xdr:row>0</xdr:row>
      <xdr:rowOff>17930</xdr:rowOff>
    </xdr:from>
    <xdr:to>
      <xdr:col>1</xdr:col>
      <xdr:colOff>3953141</xdr:colOff>
      <xdr:row>0</xdr:row>
      <xdr:rowOff>888366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39CDA8DD-48F4-4E87-BC55-712D2D002D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638449" y="17930"/>
          <a:ext cx="2549642" cy="8672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1074420</xdr:colOff>
      <xdr:row>5</xdr:row>
      <xdr:rowOff>76200</xdr:rowOff>
    </xdr:to>
    <xdr:pic>
      <xdr:nvPicPr>
        <xdr:cNvPr id="3" name="Picture 4" descr="http://www.hoax-slayer.com/images/MINISTRY_OF_FINANCE.gif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5275" y="180975"/>
          <a:ext cx="1074420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1836420</xdr:colOff>
      <xdr:row>0</xdr:row>
      <xdr:rowOff>152400</xdr:rowOff>
    </xdr:from>
    <xdr:to>
      <xdr:col>4</xdr:col>
      <xdr:colOff>68580</xdr:colOff>
      <xdr:row>5</xdr:row>
      <xdr:rowOff>121920</xdr:rowOff>
    </xdr:to>
    <xdr:pic>
      <xdr:nvPicPr>
        <xdr:cNvPr id="4" name="Picture 5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31695" y="152400"/>
          <a:ext cx="2847023" cy="8743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1074420</xdr:colOff>
      <xdr:row>5</xdr:row>
      <xdr:rowOff>76200</xdr:rowOff>
    </xdr:to>
    <xdr:pic>
      <xdr:nvPicPr>
        <xdr:cNvPr id="2" name="Picture 4" descr="http://www.hoax-slayer.com/images/MINISTRY_OF_FINANCE.gif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" y="190500"/>
          <a:ext cx="1074420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1836420</xdr:colOff>
      <xdr:row>0</xdr:row>
      <xdr:rowOff>152400</xdr:rowOff>
    </xdr:from>
    <xdr:to>
      <xdr:col>4</xdr:col>
      <xdr:colOff>68580</xdr:colOff>
      <xdr:row>5</xdr:row>
      <xdr:rowOff>121920</xdr:rowOff>
    </xdr:to>
    <xdr:pic>
      <xdr:nvPicPr>
        <xdr:cNvPr id="3" name="Picture 5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12645" y="152400"/>
          <a:ext cx="2537460" cy="922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1074420</xdr:colOff>
      <xdr:row>5</xdr:row>
      <xdr:rowOff>76200</xdr:rowOff>
    </xdr:to>
    <xdr:pic>
      <xdr:nvPicPr>
        <xdr:cNvPr id="2" name="Picture 4" descr="http://www.hoax-slayer.com/images/MINISTRY_OF_FINANCE.gif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1940" y="182880"/>
          <a:ext cx="1074420" cy="807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1836420</xdr:colOff>
      <xdr:row>0</xdr:row>
      <xdr:rowOff>152400</xdr:rowOff>
    </xdr:from>
    <xdr:to>
      <xdr:col>4</xdr:col>
      <xdr:colOff>68580</xdr:colOff>
      <xdr:row>5</xdr:row>
      <xdr:rowOff>121920</xdr:rowOff>
    </xdr:to>
    <xdr:pic>
      <xdr:nvPicPr>
        <xdr:cNvPr id="3" name="Picture 5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18360" y="152400"/>
          <a:ext cx="2659380" cy="883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1074420</xdr:colOff>
      <xdr:row>5</xdr:row>
      <xdr:rowOff>76200</xdr:rowOff>
    </xdr:to>
    <xdr:pic>
      <xdr:nvPicPr>
        <xdr:cNvPr id="2" name="Picture 4" descr="http://www.hoax-slayer.com/images/MINISTRY_OF_FINANCE.gif">
          <a:extLst>
            <a:ext uri="{FF2B5EF4-FFF2-40B4-BE49-F238E27FC236}">
              <a16:creationId xmlns:a16="http://schemas.microsoft.com/office/drawing/2014/main" id="{B96FEEAF-457B-488C-99C2-80C5294045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" y="190500"/>
          <a:ext cx="1074420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1836420</xdr:colOff>
      <xdr:row>0</xdr:row>
      <xdr:rowOff>152400</xdr:rowOff>
    </xdr:from>
    <xdr:to>
      <xdr:col>4</xdr:col>
      <xdr:colOff>68580</xdr:colOff>
      <xdr:row>5</xdr:row>
      <xdr:rowOff>121920</xdr:rowOff>
    </xdr:to>
    <xdr:pic>
      <xdr:nvPicPr>
        <xdr:cNvPr id="3" name="Picture 5">
          <a:extLst>
            <a:ext uri="{FF2B5EF4-FFF2-40B4-BE49-F238E27FC236}">
              <a16:creationId xmlns:a16="http://schemas.microsoft.com/office/drawing/2014/main" id="{F0757DD2-0DE0-4D6A-8578-696C8F2BE5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12645" y="152400"/>
          <a:ext cx="2527935" cy="922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Sakdipat Mitpakdee" id="{F602BEF4-D9A7-46A8-AAA4-33740788F559}" userId="S::MSAKDIPAT@bangkokbank.com::2a2f0e9a-80e6-411c-ba47-1932b2b78b44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B27" dT="2020-08-06T12:05:23.08" personId="{F602BEF4-D9A7-46A8-AAA4-33740788F559}" id="{0F952172-2927-4465-8DD1-2FC1E4E7E4EB}">
    <text>Index ratio (as 28 August 2020) 
(settlement date)</text>
  </threadedComment>
</ThreadedComments>
</file>

<file path=xl/threadedComments/threadedComment2.xml><?xml version="1.0" encoding="utf-8"?>
<ThreadedComments xmlns="http://schemas.microsoft.com/office/spreadsheetml/2018/threadedcomments" xmlns:x="http://schemas.openxmlformats.org/spreadsheetml/2006/main">
  <threadedComment ref="B27" dT="2020-08-06T12:05:23.08" personId="{F602BEF4-D9A7-46A8-AAA4-33740788F559}" id="{CD0F2850-7B8B-415B-9014-6AA7DFD80D0E}">
    <text>Index ratio (as 28 August 2020) 
(settlement date)</text>
  </threadedComment>
</ThreadedComments>
</file>

<file path=xl/threadedComments/threadedComment3.xml><?xml version="1.0" encoding="utf-8"?>
<ThreadedComments xmlns="http://schemas.microsoft.com/office/spreadsheetml/2018/threadedcomments" xmlns:x="http://schemas.openxmlformats.org/spreadsheetml/2006/main">
  <threadedComment ref="B27" dT="2020-08-06T12:05:23.08" personId="{F602BEF4-D9A7-46A8-AAA4-33740788F559}" id="{AC4B9A44-5831-4600-B0F7-B7155B0B16F5}">
    <text>Index ratio (as 28 August 2020) 
(settlement date)</text>
  </threadedComment>
  <threadedComment ref="D41" dT="2020-08-06T12:04:34.57" personId="{F602BEF4-D9A7-46A8-AAA4-33740788F559}" id="{EC08BD40-8B7B-4118-A52E-12123F94DBB4}">
    <text>Change DB
Group 1 LB326A -&gt; LB316A
Group 2 LB356A -&gt; LB326A</text>
  </threadedComment>
</ThreadedComments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microsoft.com/office/2017/10/relationships/threadedComment" Target="../threadedComments/threadedComment2.xml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5" Type="http://schemas.microsoft.com/office/2017/10/relationships/threadedComment" Target="../threadedComments/threadedComment3.xml"/><Relationship Id="rId4" Type="http://schemas.openxmlformats.org/officeDocument/2006/relationships/comments" Target="../comments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9E7177-59BF-4A72-8424-BA7A34AA7D9B}">
  <sheetPr>
    <tabColor rgb="FF92D050"/>
  </sheetPr>
  <dimension ref="B12:AB166"/>
  <sheetViews>
    <sheetView showGridLines="0" zoomScale="70" zoomScaleNormal="70" workbookViewId="0">
      <selection activeCell="F38" sqref="F38"/>
    </sheetView>
  </sheetViews>
  <sheetFormatPr defaultColWidth="11.42578125" defaultRowHeight="15" x14ac:dyDescent="0.25"/>
  <cols>
    <col min="1" max="1" width="4.140625" style="5" customWidth="1"/>
    <col min="2" max="2" width="35.5703125" style="5" customWidth="1"/>
    <col min="3" max="3" width="18.42578125" style="5" bestFit="1" customWidth="1"/>
    <col min="4" max="7" width="10.42578125" style="5" customWidth="1"/>
    <col min="8" max="8" width="12.85546875" style="4" bestFit="1" customWidth="1"/>
    <col min="9" max="9" width="20.42578125" style="5" bestFit="1" customWidth="1"/>
    <col min="10" max="11" width="11.42578125" style="5" customWidth="1"/>
    <col min="12" max="12" width="10.42578125" style="5" bestFit="1" customWidth="1"/>
    <col min="13" max="13" width="11.42578125" style="5" bestFit="1" customWidth="1"/>
    <col min="14" max="14" width="18.85546875" style="5" customWidth="1"/>
    <col min="15" max="15" width="18.85546875" style="5" bestFit="1" customWidth="1"/>
    <col min="16" max="16" width="20.42578125" style="5" bestFit="1" customWidth="1"/>
    <col min="17" max="18" width="20.42578125" style="5" hidden="1" customWidth="1"/>
    <col min="19" max="19" width="15.42578125" style="5" bestFit="1" customWidth="1"/>
    <col min="20" max="20" width="28.42578125" style="5" bestFit="1" customWidth="1"/>
    <col min="21" max="21" width="13.5703125" style="5" bestFit="1" customWidth="1"/>
    <col min="22" max="22" width="11.42578125" style="5" customWidth="1"/>
    <col min="23" max="23" width="13.5703125" style="5" hidden="1" customWidth="1"/>
    <col min="24" max="24" width="18.42578125" style="5" hidden="1" customWidth="1"/>
    <col min="25" max="27" width="11.42578125" style="5" customWidth="1"/>
    <col min="28" max="28" width="13.140625" style="5" bestFit="1" customWidth="1"/>
    <col min="29" max="256" width="11.42578125" style="5"/>
    <col min="257" max="257" width="4.140625" style="5" customWidth="1"/>
    <col min="258" max="258" width="35.5703125" style="5" customWidth="1"/>
    <col min="259" max="259" width="18.42578125" style="5" bestFit="1" customWidth="1"/>
    <col min="260" max="263" width="10.42578125" style="5" customWidth="1"/>
    <col min="264" max="264" width="12.85546875" style="5" bestFit="1" customWidth="1"/>
    <col min="265" max="265" width="20.42578125" style="5" bestFit="1" customWidth="1"/>
    <col min="266" max="267" width="11.42578125" style="5" customWidth="1"/>
    <col min="268" max="268" width="10.42578125" style="5" bestFit="1" customWidth="1"/>
    <col min="269" max="269" width="11.42578125" style="5" bestFit="1" customWidth="1"/>
    <col min="270" max="270" width="18.85546875" style="5" customWidth="1"/>
    <col min="271" max="271" width="18.85546875" style="5" bestFit="1" customWidth="1"/>
    <col min="272" max="272" width="20.42578125" style="5" bestFit="1" customWidth="1"/>
    <col min="273" max="274" width="0" style="5" hidden="1" customWidth="1"/>
    <col min="275" max="275" width="15.42578125" style="5" bestFit="1" customWidth="1"/>
    <col min="276" max="276" width="28.42578125" style="5" bestFit="1" customWidth="1"/>
    <col min="277" max="277" width="13.5703125" style="5" bestFit="1" customWidth="1"/>
    <col min="278" max="278" width="11.42578125" style="5" customWidth="1"/>
    <col min="279" max="280" width="0" style="5" hidden="1" customWidth="1"/>
    <col min="281" max="283" width="11.42578125" style="5" customWidth="1"/>
    <col min="284" max="284" width="13.140625" style="5" bestFit="1" customWidth="1"/>
    <col min="285" max="512" width="11.42578125" style="5"/>
    <col min="513" max="513" width="4.140625" style="5" customWidth="1"/>
    <col min="514" max="514" width="35.5703125" style="5" customWidth="1"/>
    <col min="515" max="515" width="18.42578125" style="5" bestFit="1" customWidth="1"/>
    <col min="516" max="519" width="10.42578125" style="5" customWidth="1"/>
    <col min="520" max="520" width="12.85546875" style="5" bestFit="1" customWidth="1"/>
    <col min="521" max="521" width="20.42578125" style="5" bestFit="1" customWidth="1"/>
    <col min="522" max="523" width="11.42578125" style="5" customWidth="1"/>
    <col min="524" max="524" width="10.42578125" style="5" bestFit="1" customWidth="1"/>
    <col min="525" max="525" width="11.42578125" style="5" bestFit="1" customWidth="1"/>
    <col min="526" max="526" width="18.85546875" style="5" customWidth="1"/>
    <col min="527" max="527" width="18.85546875" style="5" bestFit="1" customWidth="1"/>
    <col min="528" max="528" width="20.42578125" style="5" bestFit="1" customWidth="1"/>
    <col min="529" max="530" width="0" style="5" hidden="1" customWidth="1"/>
    <col min="531" max="531" width="15.42578125" style="5" bestFit="1" customWidth="1"/>
    <col min="532" max="532" width="28.42578125" style="5" bestFit="1" customWidth="1"/>
    <col min="533" max="533" width="13.5703125" style="5" bestFit="1" customWidth="1"/>
    <col min="534" max="534" width="11.42578125" style="5" customWidth="1"/>
    <col min="535" max="536" width="0" style="5" hidden="1" customWidth="1"/>
    <col min="537" max="539" width="11.42578125" style="5" customWidth="1"/>
    <col min="540" max="540" width="13.140625" style="5" bestFit="1" customWidth="1"/>
    <col min="541" max="768" width="11.42578125" style="5"/>
    <col min="769" max="769" width="4.140625" style="5" customWidth="1"/>
    <col min="770" max="770" width="35.5703125" style="5" customWidth="1"/>
    <col min="771" max="771" width="18.42578125" style="5" bestFit="1" customWidth="1"/>
    <col min="772" max="775" width="10.42578125" style="5" customWidth="1"/>
    <col min="776" max="776" width="12.85546875" style="5" bestFit="1" customWidth="1"/>
    <col min="777" max="777" width="20.42578125" style="5" bestFit="1" customWidth="1"/>
    <col min="778" max="779" width="11.42578125" style="5" customWidth="1"/>
    <col min="780" max="780" width="10.42578125" style="5" bestFit="1" customWidth="1"/>
    <col min="781" max="781" width="11.42578125" style="5" bestFit="1" customWidth="1"/>
    <col min="782" max="782" width="18.85546875" style="5" customWidth="1"/>
    <col min="783" max="783" width="18.85546875" style="5" bestFit="1" customWidth="1"/>
    <col min="784" max="784" width="20.42578125" style="5" bestFit="1" customWidth="1"/>
    <col min="785" max="786" width="0" style="5" hidden="1" customWidth="1"/>
    <col min="787" max="787" width="15.42578125" style="5" bestFit="1" customWidth="1"/>
    <col min="788" max="788" width="28.42578125" style="5" bestFit="1" customWidth="1"/>
    <col min="789" max="789" width="13.5703125" style="5" bestFit="1" customWidth="1"/>
    <col min="790" max="790" width="11.42578125" style="5" customWidth="1"/>
    <col min="791" max="792" width="0" style="5" hidden="1" customWidth="1"/>
    <col min="793" max="795" width="11.42578125" style="5" customWidth="1"/>
    <col min="796" max="796" width="13.140625" style="5" bestFit="1" customWidth="1"/>
    <col min="797" max="1024" width="11.42578125" style="5"/>
    <col min="1025" max="1025" width="4.140625" style="5" customWidth="1"/>
    <col min="1026" max="1026" width="35.5703125" style="5" customWidth="1"/>
    <col min="1027" max="1027" width="18.42578125" style="5" bestFit="1" customWidth="1"/>
    <col min="1028" max="1031" width="10.42578125" style="5" customWidth="1"/>
    <col min="1032" max="1032" width="12.85546875" style="5" bestFit="1" customWidth="1"/>
    <col min="1033" max="1033" width="20.42578125" style="5" bestFit="1" customWidth="1"/>
    <col min="1034" max="1035" width="11.42578125" style="5" customWidth="1"/>
    <col min="1036" max="1036" width="10.42578125" style="5" bestFit="1" customWidth="1"/>
    <col min="1037" max="1037" width="11.42578125" style="5" bestFit="1" customWidth="1"/>
    <col min="1038" max="1038" width="18.85546875" style="5" customWidth="1"/>
    <col min="1039" max="1039" width="18.85546875" style="5" bestFit="1" customWidth="1"/>
    <col min="1040" max="1040" width="20.42578125" style="5" bestFit="1" customWidth="1"/>
    <col min="1041" max="1042" width="0" style="5" hidden="1" customWidth="1"/>
    <col min="1043" max="1043" width="15.42578125" style="5" bestFit="1" customWidth="1"/>
    <col min="1044" max="1044" width="28.42578125" style="5" bestFit="1" customWidth="1"/>
    <col min="1045" max="1045" width="13.5703125" style="5" bestFit="1" customWidth="1"/>
    <col min="1046" max="1046" width="11.42578125" style="5" customWidth="1"/>
    <col min="1047" max="1048" width="0" style="5" hidden="1" customWidth="1"/>
    <col min="1049" max="1051" width="11.42578125" style="5" customWidth="1"/>
    <col min="1052" max="1052" width="13.140625" style="5" bestFit="1" customWidth="1"/>
    <col min="1053" max="1280" width="11.42578125" style="5"/>
    <col min="1281" max="1281" width="4.140625" style="5" customWidth="1"/>
    <col min="1282" max="1282" width="35.5703125" style="5" customWidth="1"/>
    <col min="1283" max="1283" width="18.42578125" style="5" bestFit="1" customWidth="1"/>
    <col min="1284" max="1287" width="10.42578125" style="5" customWidth="1"/>
    <col min="1288" max="1288" width="12.85546875" style="5" bestFit="1" customWidth="1"/>
    <col min="1289" max="1289" width="20.42578125" style="5" bestFit="1" customWidth="1"/>
    <col min="1290" max="1291" width="11.42578125" style="5" customWidth="1"/>
    <col min="1292" max="1292" width="10.42578125" style="5" bestFit="1" customWidth="1"/>
    <col min="1293" max="1293" width="11.42578125" style="5" bestFit="1" customWidth="1"/>
    <col min="1294" max="1294" width="18.85546875" style="5" customWidth="1"/>
    <col min="1295" max="1295" width="18.85546875" style="5" bestFit="1" customWidth="1"/>
    <col min="1296" max="1296" width="20.42578125" style="5" bestFit="1" customWidth="1"/>
    <col min="1297" max="1298" width="0" style="5" hidden="1" customWidth="1"/>
    <col min="1299" max="1299" width="15.42578125" style="5" bestFit="1" customWidth="1"/>
    <col min="1300" max="1300" width="28.42578125" style="5" bestFit="1" customWidth="1"/>
    <col min="1301" max="1301" width="13.5703125" style="5" bestFit="1" customWidth="1"/>
    <col min="1302" max="1302" width="11.42578125" style="5" customWidth="1"/>
    <col min="1303" max="1304" width="0" style="5" hidden="1" customWidth="1"/>
    <col min="1305" max="1307" width="11.42578125" style="5" customWidth="1"/>
    <col min="1308" max="1308" width="13.140625" style="5" bestFit="1" customWidth="1"/>
    <col min="1309" max="1536" width="11.42578125" style="5"/>
    <col min="1537" max="1537" width="4.140625" style="5" customWidth="1"/>
    <col min="1538" max="1538" width="35.5703125" style="5" customWidth="1"/>
    <col min="1539" max="1539" width="18.42578125" style="5" bestFit="1" customWidth="1"/>
    <col min="1540" max="1543" width="10.42578125" style="5" customWidth="1"/>
    <col min="1544" max="1544" width="12.85546875" style="5" bestFit="1" customWidth="1"/>
    <col min="1545" max="1545" width="20.42578125" style="5" bestFit="1" customWidth="1"/>
    <col min="1546" max="1547" width="11.42578125" style="5" customWidth="1"/>
    <col min="1548" max="1548" width="10.42578125" style="5" bestFit="1" customWidth="1"/>
    <col min="1549" max="1549" width="11.42578125" style="5" bestFit="1" customWidth="1"/>
    <col min="1550" max="1550" width="18.85546875" style="5" customWidth="1"/>
    <col min="1551" max="1551" width="18.85546875" style="5" bestFit="1" customWidth="1"/>
    <col min="1552" max="1552" width="20.42578125" style="5" bestFit="1" customWidth="1"/>
    <col min="1553" max="1554" width="0" style="5" hidden="1" customWidth="1"/>
    <col min="1555" max="1555" width="15.42578125" style="5" bestFit="1" customWidth="1"/>
    <col min="1556" max="1556" width="28.42578125" style="5" bestFit="1" customWidth="1"/>
    <col min="1557" max="1557" width="13.5703125" style="5" bestFit="1" customWidth="1"/>
    <col min="1558" max="1558" width="11.42578125" style="5" customWidth="1"/>
    <col min="1559" max="1560" width="0" style="5" hidden="1" customWidth="1"/>
    <col min="1561" max="1563" width="11.42578125" style="5" customWidth="1"/>
    <col min="1564" max="1564" width="13.140625" style="5" bestFit="1" customWidth="1"/>
    <col min="1565" max="1792" width="11.42578125" style="5"/>
    <col min="1793" max="1793" width="4.140625" style="5" customWidth="1"/>
    <col min="1794" max="1794" width="35.5703125" style="5" customWidth="1"/>
    <col min="1795" max="1795" width="18.42578125" style="5" bestFit="1" customWidth="1"/>
    <col min="1796" max="1799" width="10.42578125" style="5" customWidth="1"/>
    <col min="1800" max="1800" width="12.85546875" style="5" bestFit="1" customWidth="1"/>
    <col min="1801" max="1801" width="20.42578125" style="5" bestFit="1" customWidth="1"/>
    <col min="1802" max="1803" width="11.42578125" style="5" customWidth="1"/>
    <col min="1804" max="1804" width="10.42578125" style="5" bestFit="1" customWidth="1"/>
    <col min="1805" max="1805" width="11.42578125" style="5" bestFit="1" customWidth="1"/>
    <col min="1806" max="1806" width="18.85546875" style="5" customWidth="1"/>
    <col min="1807" max="1807" width="18.85546875" style="5" bestFit="1" customWidth="1"/>
    <col min="1808" max="1808" width="20.42578125" style="5" bestFit="1" customWidth="1"/>
    <col min="1809" max="1810" width="0" style="5" hidden="1" customWidth="1"/>
    <col min="1811" max="1811" width="15.42578125" style="5" bestFit="1" customWidth="1"/>
    <col min="1812" max="1812" width="28.42578125" style="5" bestFit="1" customWidth="1"/>
    <col min="1813" max="1813" width="13.5703125" style="5" bestFit="1" customWidth="1"/>
    <col min="1814" max="1814" width="11.42578125" style="5" customWidth="1"/>
    <col min="1815" max="1816" width="0" style="5" hidden="1" customWidth="1"/>
    <col min="1817" max="1819" width="11.42578125" style="5" customWidth="1"/>
    <col min="1820" max="1820" width="13.140625" style="5" bestFit="1" customWidth="1"/>
    <col min="1821" max="2048" width="11.42578125" style="5"/>
    <col min="2049" max="2049" width="4.140625" style="5" customWidth="1"/>
    <col min="2050" max="2050" width="35.5703125" style="5" customWidth="1"/>
    <col min="2051" max="2051" width="18.42578125" style="5" bestFit="1" customWidth="1"/>
    <col min="2052" max="2055" width="10.42578125" style="5" customWidth="1"/>
    <col min="2056" max="2056" width="12.85546875" style="5" bestFit="1" customWidth="1"/>
    <col min="2057" max="2057" width="20.42578125" style="5" bestFit="1" customWidth="1"/>
    <col min="2058" max="2059" width="11.42578125" style="5" customWidth="1"/>
    <col min="2060" max="2060" width="10.42578125" style="5" bestFit="1" customWidth="1"/>
    <col min="2061" max="2061" width="11.42578125" style="5" bestFit="1" customWidth="1"/>
    <col min="2062" max="2062" width="18.85546875" style="5" customWidth="1"/>
    <col min="2063" max="2063" width="18.85546875" style="5" bestFit="1" customWidth="1"/>
    <col min="2064" max="2064" width="20.42578125" style="5" bestFit="1" customWidth="1"/>
    <col min="2065" max="2066" width="0" style="5" hidden="1" customWidth="1"/>
    <col min="2067" max="2067" width="15.42578125" style="5" bestFit="1" customWidth="1"/>
    <col min="2068" max="2068" width="28.42578125" style="5" bestFit="1" customWidth="1"/>
    <col min="2069" max="2069" width="13.5703125" style="5" bestFit="1" customWidth="1"/>
    <col min="2070" max="2070" width="11.42578125" style="5" customWidth="1"/>
    <col min="2071" max="2072" width="0" style="5" hidden="1" customWidth="1"/>
    <col min="2073" max="2075" width="11.42578125" style="5" customWidth="1"/>
    <col min="2076" max="2076" width="13.140625" style="5" bestFit="1" customWidth="1"/>
    <col min="2077" max="2304" width="11.42578125" style="5"/>
    <col min="2305" max="2305" width="4.140625" style="5" customWidth="1"/>
    <col min="2306" max="2306" width="35.5703125" style="5" customWidth="1"/>
    <col min="2307" max="2307" width="18.42578125" style="5" bestFit="1" customWidth="1"/>
    <col min="2308" max="2311" width="10.42578125" style="5" customWidth="1"/>
    <col min="2312" max="2312" width="12.85546875" style="5" bestFit="1" customWidth="1"/>
    <col min="2313" max="2313" width="20.42578125" style="5" bestFit="1" customWidth="1"/>
    <col min="2314" max="2315" width="11.42578125" style="5" customWidth="1"/>
    <col min="2316" max="2316" width="10.42578125" style="5" bestFit="1" customWidth="1"/>
    <col min="2317" max="2317" width="11.42578125" style="5" bestFit="1" customWidth="1"/>
    <col min="2318" max="2318" width="18.85546875" style="5" customWidth="1"/>
    <col min="2319" max="2319" width="18.85546875" style="5" bestFit="1" customWidth="1"/>
    <col min="2320" max="2320" width="20.42578125" style="5" bestFit="1" customWidth="1"/>
    <col min="2321" max="2322" width="0" style="5" hidden="1" customWidth="1"/>
    <col min="2323" max="2323" width="15.42578125" style="5" bestFit="1" customWidth="1"/>
    <col min="2324" max="2324" width="28.42578125" style="5" bestFit="1" customWidth="1"/>
    <col min="2325" max="2325" width="13.5703125" style="5" bestFit="1" customWidth="1"/>
    <col min="2326" max="2326" width="11.42578125" style="5" customWidth="1"/>
    <col min="2327" max="2328" width="0" style="5" hidden="1" customWidth="1"/>
    <col min="2329" max="2331" width="11.42578125" style="5" customWidth="1"/>
    <col min="2332" max="2332" width="13.140625" style="5" bestFit="1" customWidth="1"/>
    <col min="2333" max="2560" width="11.42578125" style="5"/>
    <col min="2561" max="2561" width="4.140625" style="5" customWidth="1"/>
    <col min="2562" max="2562" width="35.5703125" style="5" customWidth="1"/>
    <col min="2563" max="2563" width="18.42578125" style="5" bestFit="1" customWidth="1"/>
    <col min="2564" max="2567" width="10.42578125" style="5" customWidth="1"/>
    <col min="2568" max="2568" width="12.85546875" style="5" bestFit="1" customWidth="1"/>
    <col min="2569" max="2569" width="20.42578125" style="5" bestFit="1" customWidth="1"/>
    <col min="2570" max="2571" width="11.42578125" style="5" customWidth="1"/>
    <col min="2572" max="2572" width="10.42578125" style="5" bestFit="1" customWidth="1"/>
    <col min="2573" max="2573" width="11.42578125" style="5" bestFit="1" customWidth="1"/>
    <col min="2574" max="2574" width="18.85546875" style="5" customWidth="1"/>
    <col min="2575" max="2575" width="18.85546875" style="5" bestFit="1" customWidth="1"/>
    <col min="2576" max="2576" width="20.42578125" style="5" bestFit="1" customWidth="1"/>
    <col min="2577" max="2578" width="0" style="5" hidden="1" customWidth="1"/>
    <col min="2579" max="2579" width="15.42578125" style="5" bestFit="1" customWidth="1"/>
    <col min="2580" max="2580" width="28.42578125" style="5" bestFit="1" customWidth="1"/>
    <col min="2581" max="2581" width="13.5703125" style="5" bestFit="1" customWidth="1"/>
    <col min="2582" max="2582" width="11.42578125" style="5" customWidth="1"/>
    <col min="2583" max="2584" width="0" style="5" hidden="1" customWidth="1"/>
    <col min="2585" max="2587" width="11.42578125" style="5" customWidth="1"/>
    <col min="2588" max="2588" width="13.140625" style="5" bestFit="1" customWidth="1"/>
    <col min="2589" max="2816" width="11.42578125" style="5"/>
    <col min="2817" max="2817" width="4.140625" style="5" customWidth="1"/>
    <col min="2818" max="2818" width="35.5703125" style="5" customWidth="1"/>
    <col min="2819" max="2819" width="18.42578125" style="5" bestFit="1" customWidth="1"/>
    <col min="2820" max="2823" width="10.42578125" style="5" customWidth="1"/>
    <col min="2824" max="2824" width="12.85546875" style="5" bestFit="1" customWidth="1"/>
    <col min="2825" max="2825" width="20.42578125" style="5" bestFit="1" customWidth="1"/>
    <col min="2826" max="2827" width="11.42578125" style="5" customWidth="1"/>
    <col min="2828" max="2828" width="10.42578125" style="5" bestFit="1" customWidth="1"/>
    <col min="2829" max="2829" width="11.42578125" style="5" bestFit="1" customWidth="1"/>
    <col min="2830" max="2830" width="18.85546875" style="5" customWidth="1"/>
    <col min="2831" max="2831" width="18.85546875" style="5" bestFit="1" customWidth="1"/>
    <col min="2832" max="2832" width="20.42578125" style="5" bestFit="1" customWidth="1"/>
    <col min="2833" max="2834" width="0" style="5" hidden="1" customWidth="1"/>
    <col min="2835" max="2835" width="15.42578125" style="5" bestFit="1" customWidth="1"/>
    <col min="2836" max="2836" width="28.42578125" style="5" bestFit="1" customWidth="1"/>
    <col min="2837" max="2837" width="13.5703125" style="5" bestFit="1" customWidth="1"/>
    <col min="2838" max="2838" width="11.42578125" style="5" customWidth="1"/>
    <col min="2839" max="2840" width="0" style="5" hidden="1" customWidth="1"/>
    <col min="2841" max="2843" width="11.42578125" style="5" customWidth="1"/>
    <col min="2844" max="2844" width="13.140625" style="5" bestFit="1" customWidth="1"/>
    <col min="2845" max="3072" width="11.42578125" style="5"/>
    <col min="3073" max="3073" width="4.140625" style="5" customWidth="1"/>
    <col min="3074" max="3074" width="35.5703125" style="5" customWidth="1"/>
    <col min="3075" max="3075" width="18.42578125" style="5" bestFit="1" customWidth="1"/>
    <col min="3076" max="3079" width="10.42578125" style="5" customWidth="1"/>
    <col min="3080" max="3080" width="12.85546875" style="5" bestFit="1" customWidth="1"/>
    <col min="3081" max="3081" width="20.42578125" style="5" bestFit="1" customWidth="1"/>
    <col min="3082" max="3083" width="11.42578125" style="5" customWidth="1"/>
    <col min="3084" max="3084" width="10.42578125" style="5" bestFit="1" customWidth="1"/>
    <col min="3085" max="3085" width="11.42578125" style="5" bestFit="1" customWidth="1"/>
    <col min="3086" max="3086" width="18.85546875" style="5" customWidth="1"/>
    <col min="3087" max="3087" width="18.85546875" style="5" bestFit="1" customWidth="1"/>
    <col min="3088" max="3088" width="20.42578125" style="5" bestFit="1" customWidth="1"/>
    <col min="3089" max="3090" width="0" style="5" hidden="1" customWidth="1"/>
    <col min="3091" max="3091" width="15.42578125" style="5" bestFit="1" customWidth="1"/>
    <col min="3092" max="3092" width="28.42578125" style="5" bestFit="1" customWidth="1"/>
    <col min="3093" max="3093" width="13.5703125" style="5" bestFit="1" customWidth="1"/>
    <col min="3094" max="3094" width="11.42578125" style="5" customWidth="1"/>
    <col min="3095" max="3096" width="0" style="5" hidden="1" customWidth="1"/>
    <col min="3097" max="3099" width="11.42578125" style="5" customWidth="1"/>
    <col min="3100" max="3100" width="13.140625" style="5" bestFit="1" customWidth="1"/>
    <col min="3101" max="3328" width="11.42578125" style="5"/>
    <col min="3329" max="3329" width="4.140625" style="5" customWidth="1"/>
    <col min="3330" max="3330" width="35.5703125" style="5" customWidth="1"/>
    <col min="3331" max="3331" width="18.42578125" style="5" bestFit="1" customWidth="1"/>
    <col min="3332" max="3335" width="10.42578125" style="5" customWidth="1"/>
    <col min="3336" max="3336" width="12.85546875" style="5" bestFit="1" customWidth="1"/>
    <col min="3337" max="3337" width="20.42578125" style="5" bestFit="1" customWidth="1"/>
    <col min="3338" max="3339" width="11.42578125" style="5" customWidth="1"/>
    <col min="3340" max="3340" width="10.42578125" style="5" bestFit="1" customWidth="1"/>
    <col min="3341" max="3341" width="11.42578125" style="5" bestFit="1" customWidth="1"/>
    <col min="3342" max="3342" width="18.85546875" style="5" customWidth="1"/>
    <col min="3343" max="3343" width="18.85546875" style="5" bestFit="1" customWidth="1"/>
    <col min="3344" max="3344" width="20.42578125" style="5" bestFit="1" customWidth="1"/>
    <col min="3345" max="3346" width="0" style="5" hidden="1" customWidth="1"/>
    <col min="3347" max="3347" width="15.42578125" style="5" bestFit="1" customWidth="1"/>
    <col min="3348" max="3348" width="28.42578125" style="5" bestFit="1" customWidth="1"/>
    <col min="3349" max="3349" width="13.5703125" style="5" bestFit="1" customWidth="1"/>
    <col min="3350" max="3350" width="11.42578125" style="5" customWidth="1"/>
    <col min="3351" max="3352" width="0" style="5" hidden="1" customWidth="1"/>
    <col min="3353" max="3355" width="11.42578125" style="5" customWidth="1"/>
    <col min="3356" max="3356" width="13.140625" style="5" bestFit="1" customWidth="1"/>
    <col min="3357" max="3584" width="11.42578125" style="5"/>
    <col min="3585" max="3585" width="4.140625" style="5" customWidth="1"/>
    <col min="3586" max="3586" width="35.5703125" style="5" customWidth="1"/>
    <col min="3587" max="3587" width="18.42578125" style="5" bestFit="1" customWidth="1"/>
    <col min="3588" max="3591" width="10.42578125" style="5" customWidth="1"/>
    <col min="3592" max="3592" width="12.85546875" style="5" bestFit="1" customWidth="1"/>
    <col min="3593" max="3593" width="20.42578125" style="5" bestFit="1" customWidth="1"/>
    <col min="3594" max="3595" width="11.42578125" style="5" customWidth="1"/>
    <col min="3596" max="3596" width="10.42578125" style="5" bestFit="1" customWidth="1"/>
    <col min="3597" max="3597" width="11.42578125" style="5" bestFit="1" customWidth="1"/>
    <col min="3598" max="3598" width="18.85546875" style="5" customWidth="1"/>
    <col min="3599" max="3599" width="18.85546875" style="5" bestFit="1" customWidth="1"/>
    <col min="3600" max="3600" width="20.42578125" style="5" bestFit="1" customWidth="1"/>
    <col min="3601" max="3602" width="0" style="5" hidden="1" customWidth="1"/>
    <col min="3603" max="3603" width="15.42578125" style="5" bestFit="1" customWidth="1"/>
    <col min="3604" max="3604" width="28.42578125" style="5" bestFit="1" customWidth="1"/>
    <col min="3605" max="3605" width="13.5703125" style="5" bestFit="1" customWidth="1"/>
    <col min="3606" max="3606" width="11.42578125" style="5" customWidth="1"/>
    <col min="3607" max="3608" width="0" style="5" hidden="1" customWidth="1"/>
    <col min="3609" max="3611" width="11.42578125" style="5" customWidth="1"/>
    <col min="3612" max="3612" width="13.140625" style="5" bestFit="1" customWidth="1"/>
    <col min="3613" max="3840" width="11.42578125" style="5"/>
    <col min="3841" max="3841" width="4.140625" style="5" customWidth="1"/>
    <col min="3842" max="3842" width="35.5703125" style="5" customWidth="1"/>
    <col min="3843" max="3843" width="18.42578125" style="5" bestFit="1" customWidth="1"/>
    <col min="3844" max="3847" width="10.42578125" style="5" customWidth="1"/>
    <col min="3848" max="3848" width="12.85546875" style="5" bestFit="1" customWidth="1"/>
    <col min="3849" max="3849" width="20.42578125" style="5" bestFit="1" customWidth="1"/>
    <col min="3850" max="3851" width="11.42578125" style="5" customWidth="1"/>
    <col min="3852" max="3852" width="10.42578125" style="5" bestFit="1" customWidth="1"/>
    <col min="3853" max="3853" width="11.42578125" style="5" bestFit="1" customWidth="1"/>
    <col min="3854" max="3854" width="18.85546875" style="5" customWidth="1"/>
    <col min="3855" max="3855" width="18.85546875" style="5" bestFit="1" customWidth="1"/>
    <col min="3856" max="3856" width="20.42578125" style="5" bestFit="1" customWidth="1"/>
    <col min="3857" max="3858" width="0" style="5" hidden="1" customWidth="1"/>
    <col min="3859" max="3859" width="15.42578125" style="5" bestFit="1" customWidth="1"/>
    <col min="3860" max="3860" width="28.42578125" style="5" bestFit="1" customWidth="1"/>
    <col min="3861" max="3861" width="13.5703125" style="5" bestFit="1" customWidth="1"/>
    <col min="3862" max="3862" width="11.42578125" style="5" customWidth="1"/>
    <col min="3863" max="3864" width="0" style="5" hidden="1" customWidth="1"/>
    <col min="3865" max="3867" width="11.42578125" style="5" customWidth="1"/>
    <col min="3868" max="3868" width="13.140625" style="5" bestFit="1" customWidth="1"/>
    <col min="3869" max="4096" width="11.42578125" style="5"/>
    <col min="4097" max="4097" width="4.140625" style="5" customWidth="1"/>
    <col min="4098" max="4098" width="35.5703125" style="5" customWidth="1"/>
    <col min="4099" max="4099" width="18.42578125" style="5" bestFit="1" customWidth="1"/>
    <col min="4100" max="4103" width="10.42578125" style="5" customWidth="1"/>
    <col min="4104" max="4104" width="12.85546875" style="5" bestFit="1" customWidth="1"/>
    <col min="4105" max="4105" width="20.42578125" style="5" bestFit="1" customWidth="1"/>
    <col min="4106" max="4107" width="11.42578125" style="5" customWidth="1"/>
    <col min="4108" max="4108" width="10.42578125" style="5" bestFit="1" customWidth="1"/>
    <col min="4109" max="4109" width="11.42578125" style="5" bestFit="1" customWidth="1"/>
    <col min="4110" max="4110" width="18.85546875" style="5" customWidth="1"/>
    <col min="4111" max="4111" width="18.85546875" style="5" bestFit="1" customWidth="1"/>
    <col min="4112" max="4112" width="20.42578125" style="5" bestFit="1" customWidth="1"/>
    <col min="4113" max="4114" width="0" style="5" hidden="1" customWidth="1"/>
    <col min="4115" max="4115" width="15.42578125" style="5" bestFit="1" customWidth="1"/>
    <col min="4116" max="4116" width="28.42578125" style="5" bestFit="1" customWidth="1"/>
    <col min="4117" max="4117" width="13.5703125" style="5" bestFit="1" customWidth="1"/>
    <col min="4118" max="4118" width="11.42578125" style="5" customWidth="1"/>
    <col min="4119" max="4120" width="0" style="5" hidden="1" customWidth="1"/>
    <col min="4121" max="4123" width="11.42578125" style="5" customWidth="1"/>
    <col min="4124" max="4124" width="13.140625" style="5" bestFit="1" customWidth="1"/>
    <col min="4125" max="4352" width="11.42578125" style="5"/>
    <col min="4353" max="4353" width="4.140625" style="5" customWidth="1"/>
    <col min="4354" max="4354" width="35.5703125" style="5" customWidth="1"/>
    <col min="4355" max="4355" width="18.42578125" style="5" bestFit="1" customWidth="1"/>
    <col min="4356" max="4359" width="10.42578125" style="5" customWidth="1"/>
    <col min="4360" max="4360" width="12.85546875" style="5" bestFit="1" customWidth="1"/>
    <col min="4361" max="4361" width="20.42578125" style="5" bestFit="1" customWidth="1"/>
    <col min="4362" max="4363" width="11.42578125" style="5" customWidth="1"/>
    <col min="4364" max="4364" width="10.42578125" style="5" bestFit="1" customWidth="1"/>
    <col min="4365" max="4365" width="11.42578125" style="5" bestFit="1" customWidth="1"/>
    <col min="4366" max="4366" width="18.85546875" style="5" customWidth="1"/>
    <col min="4367" max="4367" width="18.85546875" style="5" bestFit="1" customWidth="1"/>
    <col min="4368" max="4368" width="20.42578125" style="5" bestFit="1" customWidth="1"/>
    <col min="4369" max="4370" width="0" style="5" hidden="1" customWidth="1"/>
    <col min="4371" max="4371" width="15.42578125" style="5" bestFit="1" customWidth="1"/>
    <col min="4372" max="4372" width="28.42578125" style="5" bestFit="1" customWidth="1"/>
    <col min="4373" max="4373" width="13.5703125" style="5" bestFit="1" customWidth="1"/>
    <col min="4374" max="4374" width="11.42578125" style="5" customWidth="1"/>
    <col min="4375" max="4376" width="0" style="5" hidden="1" customWidth="1"/>
    <col min="4377" max="4379" width="11.42578125" style="5" customWidth="1"/>
    <col min="4380" max="4380" width="13.140625" style="5" bestFit="1" customWidth="1"/>
    <col min="4381" max="4608" width="11.42578125" style="5"/>
    <col min="4609" max="4609" width="4.140625" style="5" customWidth="1"/>
    <col min="4610" max="4610" width="35.5703125" style="5" customWidth="1"/>
    <col min="4611" max="4611" width="18.42578125" style="5" bestFit="1" customWidth="1"/>
    <col min="4612" max="4615" width="10.42578125" style="5" customWidth="1"/>
    <col min="4616" max="4616" width="12.85546875" style="5" bestFit="1" customWidth="1"/>
    <col min="4617" max="4617" width="20.42578125" style="5" bestFit="1" customWidth="1"/>
    <col min="4618" max="4619" width="11.42578125" style="5" customWidth="1"/>
    <col min="4620" max="4620" width="10.42578125" style="5" bestFit="1" customWidth="1"/>
    <col min="4621" max="4621" width="11.42578125" style="5" bestFit="1" customWidth="1"/>
    <col min="4622" max="4622" width="18.85546875" style="5" customWidth="1"/>
    <col min="4623" max="4623" width="18.85546875" style="5" bestFit="1" customWidth="1"/>
    <col min="4624" max="4624" width="20.42578125" style="5" bestFit="1" customWidth="1"/>
    <col min="4625" max="4626" width="0" style="5" hidden="1" customWidth="1"/>
    <col min="4627" max="4627" width="15.42578125" style="5" bestFit="1" customWidth="1"/>
    <col min="4628" max="4628" width="28.42578125" style="5" bestFit="1" customWidth="1"/>
    <col min="4629" max="4629" width="13.5703125" style="5" bestFit="1" customWidth="1"/>
    <col min="4630" max="4630" width="11.42578125" style="5" customWidth="1"/>
    <col min="4631" max="4632" width="0" style="5" hidden="1" customWidth="1"/>
    <col min="4633" max="4635" width="11.42578125" style="5" customWidth="1"/>
    <col min="4636" max="4636" width="13.140625" style="5" bestFit="1" customWidth="1"/>
    <col min="4637" max="4864" width="11.42578125" style="5"/>
    <col min="4865" max="4865" width="4.140625" style="5" customWidth="1"/>
    <col min="4866" max="4866" width="35.5703125" style="5" customWidth="1"/>
    <col min="4867" max="4867" width="18.42578125" style="5" bestFit="1" customWidth="1"/>
    <col min="4868" max="4871" width="10.42578125" style="5" customWidth="1"/>
    <col min="4872" max="4872" width="12.85546875" style="5" bestFit="1" customWidth="1"/>
    <col min="4873" max="4873" width="20.42578125" style="5" bestFit="1" customWidth="1"/>
    <col min="4874" max="4875" width="11.42578125" style="5" customWidth="1"/>
    <col min="4876" max="4876" width="10.42578125" style="5" bestFit="1" customWidth="1"/>
    <col min="4877" max="4877" width="11.42578125" style="5" bestFit="1" customWidth="1"/>
    <col min="4878" max="4878" width="18.85546875" style="5" customWidth="1"/>
    <col min="4879" max="4879" width="18.85546875" style="5" bestFit="1" customWidth="1"/>
    <col min="4880" max="4880" width="20.42578125" style="5" bestFit="1" customWidth="1"/>
    <col min="4881" max="4882" width="0" style="5" hidden="1" customWidth="1"/>
    <col min="4883" max="4883" width="15.42578125" style="5" bestFit="1" customWidth="1"/>
    <col min="4884" max="4884" width="28.42578125" style="5" bestFit="1" customWidth="1"/>
    <col min="4885" max="4885" width="13.5703125" style="5" bestFit="1" customWidth="1"/>
    <col min="4886" max="4886" width="11.42578125" style="5" customWidth="1"/>
    <col min="4887" max="4888" width="0" style="5" hidden="1" customWidth="1"/>
    <col min="4889" max="4891" width="11.42578125" style="5" customWidth="1"/>
    <col min="4892" max="4892" width="13.140625" style="5" bestFit="1" customWidth="1"/>
    <col min="4893" max="5120" width="11.42578125" style="5"/>
    <col min="5121" max="5121" width="4.140625" style="5" customWidth="1"/>
    <col min="5122" max="5122" width="35.5703125" style="5" customWidth="1"/>
    <col min="5123" max="5123" width="18.42578125" style="5" bestFit="1" customWidth="1"/>
    <col min="5124" max="5127" width="10.42578125" style="5" customWidth="1"/>
    <col min="5128" max="5128" width="12.85546875" style="5" bestFit="1" customWidth="1"/>
    <col min="5129" max="5129" width="20.42578125" style="5" bestFit="1" customWidth="1"/>
    <col min="5130" max="5131" width="11.42578125" style="5" customWidth="1"/>
    <col min="5132" max="5132" width="10.42578125" style="5" bestFit="1" customWidth="1"/>
    <col min="5133" max="5133" width="11.42578125" style="5" bestFit="1" customWidth="1"/>
    <col min="5134" max="5134" width="18.85546875" style="5" customWidth="1"/>
    <col min="5135" max="5135" width="18.85546875" style="5" bestFit="1" customWidth="1"/>
    <col min="5136" max="5136" width="20.42578125" style="5" bestFit="1" customWidth="1"/>
    <col min="5137" max="5138" width="0" style="5" hidden="1" customWidth="1"/>
    <col min="5139" max="5139" width="15.42578125" style="5" bestFit="1" customWidth="1"/>
    <col min="5140" max="5140" width="28.42578125" style="5" bestFit="1" customWidth="1"/>
    <col min="5141" max="5141" width="13.5703125" style="5" bestFit="1" customWidth="1"/>
    <col min="5142" max="5142" width="11.42578125" style="5" customWidth="1"/>
    <col min="5143" max="5144" width="0" style="5" hidden="1" customWidth="1"/>
    <col min="5145" max="5147" width="11.42578125" style="5" customWidth="1"/>
    <col min="5148" max="5148" width="13.140625" style="5" bestFit="1" customWidth="1"/>
    <col min="5149" max="5376" width="11.42578125" style="5"/>
    <col min="5377" max="5377" width="4.140625" style="5" customWidth="1"/>
    <col min="5378" max="5378" width="35.5703125" style="5" customWidth="1"/>
    <col min="5379" max="5379" width="18.42578125" style="5" bestFit="1" customWidth="1"/>
    <col min="5380" max="5383" width="10.42578125" style="5" customWidth="1"/>
    <col min="5384" max="5384" width="12.85546875" style="5" bestFit="1" customWidth="1"/>
    <col min="5385" max="5385" width="20.42578125" style="5" bestFit="1" customWidth="1"/>
    <col min="5386" max="5387" width="11.42578125" style="5" customWidth="1"/>
    <col min="5388" max="5388" width="10.42578125" style="5" bestFit="1" customWidth="1"/>
    <col min="5389" max="5389" width="11.42578125" style="5" bestFit="1" customWidth="1"/>
    <col min="5390" max="5390" width="18.85546875" style="5" customWidth="1"/>
    <col min="5391" max="5391" width="18.85546875" style="5" bestFit="1" customWidth="1"/>
    <col min="5392" max="5392" width="20.42578125" style="5" bestFit="1" customWidth="1"/>
    <col min="5393" max="5394" width="0" style="5" hidden="1" customWidth="1"/>
    <col min="5395" max="5395" width="15.42578125" style="5" bestFit="1" customWidth="1"/>
    <col min="5396" max="5396" width="28.42578125" style="5" bestFit="1" customWidth="1"/>
    <col min="5397" max="5397" width="13.5703125" style="5" bestFit="1" customWidth="1"/>
    <col min="5398" max="5398" width="11.42578125" style="5" customWidth="1"/>
    <col min="5399" max="5400" width="0" style="5" hidden="1" customWidth="1"/>
    <col min="5401" max="5403" width="11.42578125" style="5" customWidth="1"/>
    <col min="5404" max="5404" width="13.140625" style="5" bestFit="1" customWidth="1"/>
    <col min="5405" max="5632" width="11.42578125" style="5"/>
    <col min="5633" max="5633" width="4.140625" style="5" customWidth="1"/>
    <col min="5634" max="5634" width="35.5703125" style="5" customWidth="1"/>
    <col min="5635" max="5635" width="18.42578125" style="5" bestFit="1" customWidth="1"/>
    <col min="5636" max="5639" width="10.42578125" style="5" customWidth="1"/>
    <col min="5640" max="5640" width="12.85546875" style="5" bestFit="1" customWidth="1"/>
    <col min="5641" max="5641" width="20.42578125" style="5" bestFit="1" customWidth="1"/>
    <col min="5642" max="5643" width="11.42578125" style="5" customWidth="1"/>
    <col min="5644" max="5644" width="10.42578125" style="5" bestFit="1" customWidth="1"/>
    <col min="5645" max="5645" width="11.42578125" style="5" bestFit="1" customWidth="1"/>
    <col min="5646" max="5646" width="18.85546875" style="5" customWidth="1"/>
    <col min="5647" max="5647" width="18.85546875" style="5" bestFit="1" customWidth="1"/>
    <col min="5648" max="5648" width="20.42578125" style="5" bestFit="1" customWidth="1"/>
    <col min="5649" max="5650" width="0" style="5" hidden="1" customWidth="1"/>
    <col min="5651" max="5651" width="15.42578125" style="5" bestFit="1" customWidth="1"/>
    <col min="5652" max="5652" width="28.42578125" style="5" bestFit="1" customWidth="1"/>
    <col min="5653" max="5653" width="13.5703125" style="5" bestFit="1" customWidth="1"/>
    <col min="5654" max="5654" width="11.42578125" style="5" customWidth="1"/>
    <col min="5655" max="5656" width="0" style="5" hidden="1" customWidth="1"/>
    <col min="5657" max="5659" width="11.42578125" style="5" customWidth="1"/>
    <col min="5660" max="5660" width="13.140625" style="5" bestFit="1" customWidth="1"/>
    <col min="5661" max="5888" width="11.42578125" style="5"/>
    <col min="5889" max="5889" width="4.140625" style="5" customWidth="1"/>
    <col min="5890" max="5890" width="35.5703125" style="5" customWidth="1"/>
    <col min="5891" max="5891" width="18.42578125" style="5" bestFit="1" customWidth="1"/>
    <col min="5892" max="5895" width="10.42578125" style="5" customWidth="1"/>
    <col min="5896" max="5896" width="12.85546875" style="5" bestFit="1" customWidth="1"/>
    <col min="5897" max="5897" width="20.42578125" style="5" bestFit="1" customWidth="1"/>
    <col min="5898" max="5899" width="11.42578125" style="5" customWidth="1"/>
    <col min="5900" max="5900" width="10.42578125" style="5" bestFit="1" customWidth="1"/>
    <col min="5901" max="5901" width="11.42578125" style="5" bestFit="1" customWidth="1"/>
    <col min="5902" max="5902" width="18.85546875" style="5" customWidth="1"/>
    <col min="5903" max="5903" width="18.85546875" style="5" bestFit="1" customWidth="1"/>
    <col min="5904" max="5904" width="20.42578125" style="5" bestFit="1" customWidth="1"/>
    <col min="5905" max="5906" width="0" style="5" hidden="1" customWidth="1"/>
    <col min="5907" max="5907" width="15.42578125" style="5" bestFit="1" customWidth="1"/>
    <col min="5908" max="5908" width="28.42578125" style="5" bestFit="1" customWidth="1"/>
    <col min="5909" max="5909" width="13.5703125" style="5" bestFit="1" customWidth="1"/>
    <col min="5910" max="5910" width="11.42578125" style="5" customWidth="1"/>
    <col min="5911" max="5912" width="0" style="5" hidden="1" customWidth="1"/>
    <col min="5913" max="5915" width="11.42578125" style="5" customWidth="1"/>
    <col min="5916" max="5916" width="13.140625" style="5" bestFit="1" customWidth="1"/>
    <col min="5917" max="6144" width="11.42578125" style="5"/>
    <col min="6145" max="6145" width="4.140625" style="5" customWidth="1"/>
    <col min="6146" max="6146" width="35.5703125" style="5" customWidth="1"/>
    <col min="6147" max="6147" width="18.42578125" style="5" bestFit="1" customWidth="1"/>
    <col min="6148" max="6151" width="10.42578125" style="5" customWidth="1"/>
    <col min="6152" max="6152" width="12.85546875" style="5" bestFit="1" customWidth="1"/>
    <col min="6153" max="6153" width="20.42578125" style="5" bestFit="1" customWidth="1"/>
    <col min="6154" max="6155" width="11.42578125" style="5" customWidth="1"/>
    <col min="6156" max="6156" width="10.42578125" style="5" bestFit="1" customWidth="1"/>
    <col min="6157" max="6157" width="11.42578125" style="5" bestFit="1" customWidth="1"/>
    <col min="6158" max="6158" width="18.85546875" style="5" customWidth="1"/>
    <col min="6159" max="6159" width="18.85546875" style="5" bestFit="1" customWidth="1"/>
    <col min="6160" max="6160" width="20.42578125" style="5" bestFit="1" customWidth="1"/>
    <col min="6161" max="6162" width="0" style="5" hidden="1" customWidth="1"/>
    <col min="6163" max="6163" width="15.42578125" style="5" bestFit="1" customWidth="1"/>
    <col min="6164" max="6164" width="28.42578125" style="5" bestFit="1" customWidth="1"/>
    <col min="6165" max="6165" width="13.5703125" style="5" bestFit="1" customWidth="1"/>
    <col min="6166" max="6166" width="11.42578125" style="5" customWidth="1"/>
    <col min="6167" max="6168" width="0" style="5" hidden="1" customWidth="1"/>
    <col min="6169" max="6171" width="11.42578125" style="5" customWidth="1"/>
    <col min="6172" max="6172" width="13.140625" style="5" bestFit="1" customWidth="1"/>
    <col min="6173" max="6400" width="11.42578125" style="5"/>
    <col min="6401" max="6401" width="4.140625" style="5" customWidth="1"/>
    <col min="6402" max="6402" width="35.5703125" style="5" customWidth="1"/>
    <col min="6403" max="6403" width="18.42578125" style="5" bestFit="1" customWidth="1"/>
    <col min="6404" max="6407" width="10.42578125" style="5" customWidth="1"/>
    <col min="6408" max="6408" width="12.85546875" style="5" bestFit="1" customWidth="1"/>
    <col min="6409" max="6409" width="20.42578125" style="5" bestFit="1" customWidth="1"/>
    <col min="6410" max="6411" width="11.42578125" style="5" customWidth="1"/>
    <col min="6412" max="6412" width="10.42578125" style="5" bestFit="1" customWidth="1"/>
    <col min="6413" max="6413" width="11.42578125" style="5" bestFit="1" customWidth="1"/>
    <col min="6414" max="6414" width="18.85546875" style="5" customWidth="1"/>
    <col min="6415" max="6415" width="18.85546875" style="5" bestFit="1" customWidth="1"/>
    <col min="6416" max="6416" width="20.42578125" style="5" bestFit="1" customWidth="1"/>
    <col min="6417" max="6418" width="0" style="5" hidden="1" customWidth="1"/>
    <col min="6419" max="6419" width="15.42578125" style="5" bestFit="1" customWidth="1"/>
    <col min="6420" max="6420" width="28.42578125" style="5" bestFit="1" customWidth="1"/>
    <col min="6421" max="6421" width="13.5703125" style="5" bestFit="1" customWidth="1"/>
    <col min="6422" max="6422" width="11.42578125" style="5" customWidth="1"/>
    <col min="6423" max="6424" width="0" style="5" hidden="1" customWidth="1"/>
    <col min="6425" max="6427" width="11.42578125" style="5" customWidth="1"/>
    <col min="6428" max="6428" width="13.140625" style="5" bestFit="1" customWidth="1"/>
    <col min="6429" max="6656" width="11.42578125" style="5"/>
    <col min="6657" max="6657" width="4.140625" style="5" customWidth="1"/>
    <col min="6658" max="6658" width="35.5703125" style="5" customWidth="1"/>
    <col min="6659" max="6659" width="18.42578125" style="5" bestFit="1" customWidth="1"/>
    <col min="6660" max="6663" width="10.42578125" style="5" customWidth="1"/>
    <col min="6664" max="6664" width="12.85546875" style="5" bestFit="1" customWidth="1"/>
    <col min="6665" max="6665" width="20.42578125" style="5" bestFit="1" customWidth="1"/>
    <col min="6666" max="6667" width="11.42578125" style="5" customWidth="1"/>
    <col min="6668" max="6668" width="10.42578125" style="5" bestFit="1" customWidth="1"/>
    <col min="6669" max="6669" width="11.42578125" style="5" bestFit="1" customWidth="1"/>
    <col min="6670" max="6670" width="18.85546875" style="5" customWidth="1"/>
    <col min="6671" max="6671" width="18.85546875" style="5" bestFit="1" customWidth="1"/>
    <col min="6672" max="6672" width="20.42578125" style="5" bestFit="1" customWidth="1"/>
    <col min="6673" max="6674" width="0" style="5" hidden="1" customWidth="1"/>
    <col min="6675" max="6675" width="15.42578125" style="5" bestFit="1" customWidth="1"/>
    <col min="6676" max="6676" width="28.42578125" style="5" bestFit="1" customWidth="1"/>
    <col min="6677" max="6677" width="13.5703125" style="5" bestFit="1" customWidth="1"/>
    <col min="6678" max="6678" width="11.42578125" style="5" customWidth="1"/>
    <col min="6679" max="6680" width="0" style="5" hidden="1" customWidth="1"/>
    <col min="6681" max="6683" width="11.42578125" style="5" customWidth="1"/>
    <col min="6684" max="6684" width="13.140625" style="5" bestFit="1" customWidth="1"/>
    <col min="6685" max="6912" width="11.42578125" style="5"/>
    <col min="6913" max="6913" width="4.140625" style="5" customWidth="1"/>
    <col min="6914" max="6914" width="35.5703125" style="5" customWidth="1"/>
    <col min="6915" max="6915" width="18.42578125" style="5" bestFit="1" customWidth="1"/>
    <col min="6916" max="6919" width="10.42578125" style="5" customWidth="1"/>
    <col min="6920" max="6920" width="12.85546875" style="5" bestFit="1" customWidth="1"/>
    <col min="6921" max="6921" width="20.42578125" style="5" bestFit="1" customWidth="1"/>
    <col min="6922" max="6923" width="11.42578125" style="5" customWidth="1"/>
    <col min="6924" max="6924" width="10.42578125" style="5" bestFit="1" customWidth="1"/>
    <col min="6925" max="6925" width="11.42578125" style="5" bestFit="1" customWidth="1"/>
    <col min="6926" max="6926" width="18.85546875" style="5" customWidth="1"/>
    <col min="6927" max="6927" width="18.85546875" style="5" bestFit="1" customWidth="1"/>
    <col min="6928" max="6928" width="20.42578125" style="5" bestFit="1" customWidth="1"/>
    <col min="6929" max="6930" width="0" style="5" hidden="1" customWidth="1"/>
    <col min="6931" max="6931" width="15.42578125" style="5" bestFit="1" customWidth="1"/>
    <col min="6932" max="6932" width="28.42578125" style="5" bestFit="1" customWidth="1"/>
    <col min="6933" max="6933" width="13.5703125" style="5" bestFit="1" customWidth="1"/>
    <col min="6934" max="6934" width="11.42578125" style="5" customWidth="1"/>
    <col min="6935" max="6936" width="0" style="5" hidden="1" customWidth="1"/>
    <col min="6937" max="6939" width="11.42578125" style="5" customWidth="1"/>
    <col min="6940" max="6940" width="13.140625" style="5" bestFit="1" customWidth="1"/>
    <col min="6941" max="7168" width="11.42578125" style="5"/>
    <col min="7169" max="7169" width="4.140625" style="5" customWidth="1"/>
    <col min="7170" max="7170" width="35.5703125" style="5" customWidth="1"/>
    <col min="7171" max="7171" width="18.42578125" style="5" bestFit="1" customWidth="1"/>
    <col min="7172" max="7175" width="10.42578125" style="5" customWidth="1"/>
    <col min="7176" max="7176" width="12.85546875" style="5" bestFit="1" customWidth="1"/>
    <col min="7177" max="7177" width="20.42578125" style="5" bestFit="1" customWidth="1"/>
    <col min="7178" max="7179" width="11.42578125" style="5" customWidth="1"/>
    <col min="7180" max="7180" width="10.42578125" style="5" bestFit="1" customWidth="1"/>
    <col min="7181" max="7181" width="11.42578125" style="5" bestFit="1" customWidth="1"/>
    <col min="7182" max="7182" width="18.85546875" style="5" customWidth="1"/>
    <col min="7183" max="7183" width="18.85546875" style="5" bestFit="1" customWidth="1"/>
    <col min="7184" max="7184" width="20.42578125" style="5" bestFit="1" customWidth="1"/>
    <col min="7185" max="7186" width="0" style="5" hidden="1" customWidth="1"/>
    <col min="7187" max="7187" width="15.42578125" style="5" bestFit="1" customWidth="1"/>
    <col min="7188" max="7188" width="28.42578125" style="5" bestFit="1" customWidth="1"/>
    <col min="7189" max="7189" width="13.5703125" style="5" bestFit="1" customWidth="1"/>
    <col min="7190" max="7190" width="11.42578125" style="5" customWidth="1"/>
    <col min="7191" max="7192" width="0" style="5" hidden="1" customWidth="1"/>
    <col min="7193" max="7195" width="11.42578125" style="5" customWidth="1"/>
    <col min="7196" max="7196" width="13.140625" style="5" bestFit="1" customWidth="1"/>
    <col min="7197" max="7424" width="11.42578125" style="5"/>
    <col min="7425" max="7425" width="4.140625" style="5" customWidth="1"/>
    <col min="7426" max="7426" width="35.5703125" style="5" customWidth="1"/>
    <col min="7427" max="7427" width="18.42578125" style="5" bestFit="1" customWidth="1"/>
    <col min="7428" max="7431" width="10.42578125" style="5" customWidth="1"/>
    <col min="7432" max="7432" width="12.85546875" style="5" bestFit="1" customWidth="1"/>
    <col min="7433" max="7433" width="20.42578125" style="5" bestFit="1" customWidth="1"/>
    <col min="7434" max="7435" width="11.42578125" style="5" customWidth="1"/>
    <col min="7436" max="7436" width="10.42578125" style="5" bestFit="1" customWidth="1"/>
    <col min="7437" max="7437" width="11.42578125" style="5" bestFit="1" customWidth="1"/>
    <col min="7438" max="7438" width="18.85546875" style="5" customWidth="1"/>
    <col min="7439" max="7439" width="18.85546875" style="5" bestFit="1" customWidth="1"/>
    <col min="7440" max="7440" width="20.42578125" style="5" bestFit="1" customWidth="1"/>
    <col min="7441" max="7442" width="0" style="5" hidden="1" customWidth="1"/>
    <col min="7443" max="7443" width="15.42578125" style="5" bestFit="1" customWidth="1"/>
    <col min="7444" max="7444" width="28.42578125" style="5" bestFit="1" customWidth="1"/>
    <col min="7445" max="7445" width="13.5703125" style="5" bestFit="1" customWidth="1"/>
    <col min="7446" max="7446" width="11.42578125" style="5" customWidth="1"/>
    <col min="7447" max="7448" width="0" style="5" hidden="1" customWidth="1"/>
    <col min="7449" max="7451" width="11.42578125" style="5" customWidth="1"/>
    <col min="7452" max="7452" width="13.140625" style="5" bestFit="1" customWidth="1"/>
    <col min="7453" max="7680" width="11.42578125" style="5"/>
    <col min="7681" max="7681" width="4.140625" style="5" customWidth="1"/>
    <col min="7682" max="7682" width="35.5703125" style="5" customWidth="1"/>
    <col min="7683" max="7683" width="18.42578125" style="5" bestFit="1" customWidth="1"/>
    <col min="7684" max="7687" width="10.42578125" style="5" customWidth="1"/>
    <col min="7688" max="7688" width="12.85546875" style="5" bestFit="1" customWidth="1"/>
    <col min="7689" max="7689" width="20.42578125" style="5" bestFit="1" customWidth="1"/>
    <col min="7690" max="7691" width="11.42578125" style="5" customWidth="1"/>
    <col min="7692" max="7692" width="10.42578125" style="5" bestFit="1" customWidth="1"/>
    <col min="7693" max="7693" width="11.42578125" style="5" bestFit="1" customWidth="1"/>
    <col min="7694" max="7694" width="18.85546875" style="5" customWidth="1"/>
    <col min="7695" max="7695" width="18.85546875" style="5" bestFit="1" customWidth="1"/>
    <col min="7696" max="7696" width="20.42578125" style="5" bestFit="1" customWidth="1"/>
    <col min="7697" max="7698" width="0" style="5" hidden="1" customWidth="1"/>
    <col min="7699" max="7699" width="15.42578125" style="5" bestFit="1" customWidth="1"/>
    <col min="7700" max="7700" width="28.42578125" style="5" bestFit="1" customWidth="1"/>
    <col min="7701" max="7701" width="13.5703125" style="5" bestFit="1" customWidth="1"/>
    <col min="7702" max="7702" width="11.42578125" style="5" customWidth="1"/>
    <col min="7703" max="7704" width="0" style="5" hidden="1" customWidth="1"/>
    <col min="7705" max="7707" width="11.42578125" style="5" customWidth="1"/>
    <col min="7708" max="7708" width="13.140625" style="5" bestFit="1" customWidth="1"/>
    <col min="7709" max="7936" width="11.42578125" style="5"/>
    <col min="7937" max="7937" width="4.140625" style="5" customWidth="1"/>
    <col min="7938" max="7938" width="35.5703125" style="5" customWidth="1"/>
    <col min="7939" max="7939" width="18.42578125" style="5" bestFit="1" customWidth="1"/>
    <col min="7940" max="7943" width="10.42578125" style="5" customWidth="1"/>
    <col min="7944" max="7944" width="12.85546875" style="5" bestFit="1" customWidth="1"/>
    <col min="7945" max="7945" width="20.42578125" style="5" bestFit="1" customWidth="1"/>
    <col min="7946" max="7947" width="11.42578125" style="5" customWidth="1"/>
    <col min="7948" max="7948" width="10.42578125" style="5" bestFit="1" customWidth="1"/>
    <col min="7949" max="7949" width="11.42578125" style="5" bestFit="1" customWidth="1"/>
    <col min="7950" max="7950" width="18.85546875" style="5" customWidth="1"/>
    <col min="7951" max="7951" width="18.85546875" style="5" bestFit="1" customWidth="1"/>
    <col min="7952" max="7952" width="20.42578125" style="5" bestFit="1" customWidth="1"/>
    <col min="7953" max="7954" width="0" style="5" hidden="1" customWidth="1"/>
    <col min="7955" max="7955" width="15.42578125" style="5" bestFit="1" customWidth="1"/>
    <col min="7956" max="7956" width="28.42578125" style="5" bestFit="1" customWidth="1"/>
    <col min="7957" max="7957" width="13.5703125" style="5" bestFit="1" customWidth="1"/>
    <col min="7958" max="7958" width="11.42578125" style="5" customWidth="1"/>
    <col min="7959" max="7960" width="0" style="5" hidden="1" customWidth="1"/>
    <col min="7961" max="7963" width="11.42578125" style="5" customWidth="1"/>
    <col min="7964" max="7964" width="13.140625" style="5" bestFit="1" customWidth="1"/>
    <col min="7965" max="8192" width="11.42578125" style="5"/>
    <col min="8193" max="8193" width="4.140625" style="5" customWidth="1"/>
    <col min="8194" max="8194" width="35.5703125" style="5" customWidth="1"/>
    <col min="8195" max="8195" width="18.42578125" style="5" bestFit="1" customWidth="1"/>
    <col min="8196" max="8199" width="10.42578125" style="5" customWidth="1"/>
    <col min="8200" max="8200" width="12.85546875" style="5" bestFit="1" customWidth="1"/>
    <col min="8201" max="8201" width="20.42578125" style="5" bestFit="1" customWidth="1"/>
    <col min="8202" max="8203" width="11.42578125" style="5" customWidth="1"/>
    <col min="8204" max="8204" width="10.42578125" style="5" bestFit="1" customWidth="1"/>
    <col min="8205" max="8205" width="11.42578125" style="5" bestFit="1" customWidth="1"/>
    <col min="8206" max="8206" width="18.85546875" style="5" customWidth="1"/>
    <col min="8207" max="8207" width="18.85546875" style="5" bestFit="1" customWidth="1"/>
    <col min="8208" max="8208" width="20.42578125" style="5" bestFit="1" customWidth="1"/>
    <col min="8209" max="8210" width="0" style="5" hidden="1" customWidth="1"/>
    <col min="8211" max="8211" width="15.42578125" style="5" bestFit="1" customWidth="1"/>
    <col min="8212" max="8212" width="28.42578125" style="5" bestFit="1" customWidth="1"/>
    <col min="8213" max="8213" width="13.5703125" style="5" bestFit="1" customWidth="1"/>
    <col min="8214" max="8214" width="11.42578125" style="5" customWidth="1"/>
    <col min="8215" max="8216" width="0" style="5" hidden="1" customWidth="1"/>
    <col min="8217" max="8219" width="11.42578125" style="5" customWidth="1"/>
    <col min="8220" max="8220" width="13.140625" style="5" bestFit="1" customWidth="1"/>
    <col min="8221" max="8448" width="11.42578125" style="5"/>
    <col min="8449" max="8449" width="4.140625" style="5" customWidth="1"/>
    <col min="8450" max="8450" width="35.5703125" style="5" customWidth="1"/>
    <col min="8451" max="8451" width="18.42578125" style="5" bestFit="1" customWidth="1"/>
    <col min="8452" max="8455" width="10.42578125" style="5" customWidth="1"/>
    <col min="8456" max="8456" width="12.85546875" style="5" bestFit="1" customWidth="1"/>
    <col min="8457" max="8457" width="20.42578125" style="5" bestFit="1" customWidth="1"/>
    <col min="8458" max="8459" width="11.42578125" style="5" customWidth="1"/>
    <col min="8460" max="8460" width="10.42578125" style="5" bestFit="1" customWidth="1"/>
    <col min="8461" max="8461" width="11.42578125" style="5" bestFit="1" customWidth="1"/>
    <col min="8462" max="8462" width="18.85546875" style="5" customWidth="1"/>
    <col min="8463" max="8463" width="18.85546875" style="5" bestFit="1" customWidth="1"/>
    <col min="8464" max="8464" width="20.42578125" style="5" bestFit="1" customWidth="1"/>
    <col min="8465" max="8466" width="0" style="5" hidden="1" customWidth="1"/>
    <col min="8467" max="8467" width="15.42578125" style="5" bestFit="1" customWidth="1"/>
    <col min="8468" max="8468" width="28.42578125" style="5" bestFit="1" customWidth="1"/>
    <col min="8469" max="8469" width="13.5703125" style="5" bestFit="1" customWidth="1"/>
    <col min="8470" max="8470" width="11.42578125" style="5" customWidth="1"/>
    <col min="8471" max="8472" width="0" style="5" hidden="1" customWidth="1"/>
    <col min="8473" max="8475" width="11.42578125" style="5" customWidth="1"/>
    <col min="8476" max="8476" width="13.140625" style="5" bestFit="1" customWidth="1"/>
    <col min="8477" max="8704" width="11.42578125" style="5"/>
    <col min="8705" max="8705" width="4.140625" style="5" customWidth="1"/>
    <col min="8706" max="8706" width="35.5703125" style="5" customWidth="1"/>
    <col min="8707" max="8707" width="18.42578125" style="5" bestFit="1" customWidth="1"/>
    <col min="8708" max="8711" width="10.42578125" style="5" customWidth="1"/>
    <col min="8712" max="8712" width="12.85546875" style="5" bestFit="1" customWidth="1"/>
    <col min="8713" max="8713" width="20.42578125" style="5" bestFit="1" customWidth="1"/>
    <col min="8714" max="8715" width="11.42578125" style="5" customWidth="1"/>
    <col min="8716" max="8716" width="10.42578125" style="5" bestFit="1" customWidth="1"/>
    <col min="8717" max="8717" width="11.42578125" style="5" bestFit="1" customWidth="1"/>
    <col min="8718" max="8718" width="18.85546875" style="5" customWidth="1"/>
    <col min="8719" max="8719" width="18.85546875" style="5" bestFit="1" customWidth="1"/>
    <col min="8720" max="8720" width="20.42578125" style="5" bestFit="1" customWidth="1"/>
    <col min="8721" max="8722" width="0" style="5" hidden="1" customWidth="1"/>
    <col min="8723" max="8723" width="15.42578125" style="5" bestFit="1" customWidth="1"/>
    <col min="8724" max="8724" width="28.42578125" style="5" bestFit="1" customWidth="1"/>
    <col min="8725" max="8725" width="13.5703125" style="5" bestFit="1" customWidth="1"/>
    <col min="8726" max="8726" width="11.42578125" style="5" customWidth="1"/>
    <col min="8727" max="8728" width="0" style="5" hidden="1" customWidth="1"/>
    <col min="8729" max="8731" width="11.42578125" style="5" customWidth="1"/>
    <col min="8732" max="8732" width="13.140625" style="5" bestFit="1" customWidth="1"/>
    <col min="8733" max="8960" width="11.42578125" style="5"/>
    <col min="8961" max="8961" width="4.140625" style="5" customWidth="1"/>
    <col min="8962" max="8962" width="35.5703125" style="5" customWidth="1"/>
    <col min="8963" max="8963" width="18.42578125" style="5" bestFit="1" customWidth="1"/>
    <col min="8964" max="8967" width="10.42578125" style="5" customWidth="1"/>
    <col min="8968" max="8968" width="12.85546875" style="5" bestFit="1" customWidth="1"/>
    <col min="8969" max="8969" width="20.42578125" style="5" bestFit="1" customWidth="1"/>
    <col min="8970" max="8971" width="11.42578125" style="5" customWidth="1"/>
    <col min="8972" max="8972" width="10.42578125" style="5" bestFit="1" customWidth="1"/>
    <col min="8973" max="8973" width="11.42578125" style="5" bestFit="1" customWidth="1"/>
    <col min="8974" max="8974" width="18.85546875" style="5" customWidth="1"/>
    <col min="8975" max="8975" width="18.85546875" style="5" bestFit="1" customWidth="1"/>
    <col min="8976" max="8976" width="20.42578125" style="5" bestFit="1" customWidth="1"/>
    <col min="8977" max="8978" width="0" style="5" hidden="1" customWidth="1"/>
    <col min="8979" max="8979" width="15.42578125" style="5" bestFit="1" customWidth="1"/>
    <col min="8980" max="8980" width="28.42578125" style="5" bestFit="1" customWidth="1"/>
    <col min="8981" max="8981" width="13.5703125" style="5" bestFit="1" customWidth="1"/>
    <col min="8982" max="8982" width="11.42578125" style="5" customWidth="1"/>
    <col min="8983" max="8984" width="0" style="5" hidden="1" customWidth="1"/>
    <col min="8985" max="8987" width="11.42578125" style="5" customWidth="1"/>
    <col min="8988" max="8988" width="13.140625" style="5" bestFit="1" customWidth="1"/>
    <col min="8989" max="9216" width="11.42578125" style="5"/>
    <col min="9217" max="9217" width="4.140625" style="5" customWidth="1"/>
    <col min="9218" max="9218" width="35.5703125" style="5" customWidth="1"/>
    <col min="9219" max="9219" width="18.42578125" style="5" bestFit="1" customWidth="1"/>
    <col min="9220" max="9223" width="10.42578125" style="5" customWidth="1"/>
    <col min="9224" max="9224" width="12.85546875" style="5" bestFit="1" customWidth="1"/>
    <col min="9225" max="9225" width="20.42578125" style="5" bestFit="1" customWidth="1"/>
    <col min="9226" max="9227" width="11.42578125" style="5" customWidth="1"/>
    <col min="9228" max="9228" width="10.42578125" style="5" bestFit="1" customWidth="1"/>
    <col min="9229" max="9229" width="11.42578125" style="5" bestFit="1" customWidth="1"/>
    <col min="9230" max="9230" width="18.85546875" style="5" customWidth="1"/>
    <col min="9231" max="9231" width="18.85546875" style="5" bestFit="1" customWidth="1"/>
    <col min="9232" max="9232" width="20.42578125" style="5" bestFit="1" customWidth="1"/>
    <col min="9233" max="9234" width="0" style="5" hidden="1" customWidth="1"/>
    <col min="9235" max="9235" width="15.42578125" style="5" bestFit="1" customWidth="1"/>
    <col min="9236" max="9236" width="28.42578125" style="5" bestFit="1" customWidth="1"/>
    <col min="9237" max="9237" width="13.5703125" style="5" bestFit="1" customWidth="1"/>
    <col min="9238" max="9238" width="11.42578125" style="5" customWidth="1"/>
    <col min="9239" max="9240" width="0" style="5" hidden="1" customWidth="1"/>
    <col min="9241" max="9243" width="11.42578125" style="5" customWidth="1"/>
    <col min="9244" max="9244" width="13.140625" style="5" bestFit="1" customWidth="1"/>
    <col min="9245" max="9472" width="11.42578125" style="5"/>
    <col min="9473" max="9473" width="4.140625" style="5" customWidth="1"/>
    <col min="9474" max="9474" width="35.5703125" style="5" customWidth="1"/>
    <col min="9475" max="9475" width="18.42578125" style="5" bestFit="1" customWidth="1"/>
    <col min="9476" max="9479" width="10.42578125" style="5" customWidth="1"/>
    <col min="9480" max="9480" width="12.85546875" style="5" bestFit="1" customWidth="1"/>
    <col min="9481" max="9481" width="20.42578125" style="5" bestFit="1" customWidth="1"/>
    <col min="9482" max="9483" width="11.42578125" style="5" customWidth="1"/>
    <col min="9484" max="9484" width="10.42578125" style="5" bestFit="1" customWidth="1"/>
    <col min="9485" max="9485" width="11.42578125" style="5" bestFit="1" customWidth="1"/>
    <col min="9486" max="9486" width="18.85546875" style="5" customWidth="1"/>
    <col min="9487" max="9487" width="18.85546875" style="5" bestFit="1" customWidth="1"/>
    <col min="9488" max="9488" width="20.42578125" style="5" bestFit="1" customWidth="1"/>
    <col min="9489" max="9490" width="0" style="5" hidden="1" customWidth="1"/>
    <col min="9491" max="9491" width="15.42578125" style="5" bestFit="1" customWidth="1"/>
    <col min="9492" max="9492" width="28.42578125" style="5" bestFit="1" customWidth="1"/>
    <col min="9493" max="9493" width="13.5703125" style="5" bestFit="1" customWidth="1"/>
    <col min="9494" max="9494" width="11.42578125" style="5" customWidth="1"/>
    <col min="9495" max="9496" width="0" style="5" hidden="1" customWidth="1"/>
    <col min="9497" max="9499" width="11.42578125" style="5" customWidth="1"/>
    <col min="9500" max="9500" width="13.140625" style="5" bestFit="1" customWidth="1"/>
    <col min="9501" max="9728" width="11.42578125" style="5"/>
    <col min="9729" max="9729" width="4.140625" style="5" customWidth="1"/>
    <col min="9730" max="9730" width="35.5703125" style="5" customWidth="1"/>
    <col min="9731" max="9731" width="18.42578125" style="5" bestFit="1" customWidth="1"/>
    <col min="9732" max="9735" width="10.42578125" style="5" customWidth="1"/>
    <col min="9736" max="9736" width="12.85546875" style="5" bestFit="1" customWidth="1"/>
    <col min="9737" max="9737" width="20.42578125" style="5" bestFit="1" customWidth="1"/>
    <col min="9738" max="9739" width="11.42578125" style="5" customWidth="1"/>
    <col min="9740" max="9740" width="10.42578125" style="5" bestFit="1" customWidth="1"/>
    <col min="9741" max="9741" width="11.42578125" style="5" bestFit="1" customWidth="1"/>
    <col min="9742" max="9742" width="18.85546875" style="5" customWidth="1"/>
    <col min="9743" max="9743" width="18.85546875" style="5" bestFit="1" customWidth="1"/>
    <col min="9744" max="9744" width="20.42578125" style="5" bestFit="1" customWidth="1"/>
    <col min="9745" max="9746" width="0" style="5" hidden="1" customWidth="1"/>
    <col min="9747" max="9747" width="15.42578125" style="5" bestFit="1" customWidth="1"/>
    <col min="9748" max="9748" width="28.42578125" style="5" bestFit="1" customWidth="1"/>
    <col min="9749" max="9749" width="13.5703125" style="5" bestFit="1" customWidth="1"/>
    <col min="9750" max="9750" width="11.42578125" style="5" customWidth="1"/>
    <col min="9751" max="9752" width="0" style="5" hidden="1" customWidth="1"/>
    <col min="9753" max="9755" width="11.42578125" style="5" customWidth="1"/>
    <col min="9756" max="9756" width="13.140625" style="5" bestFit="1" customWidth="1"/>
    <col min="9757" max="9984" width="11.42578125" style="5"/>
    <col min="9985" max="9985" width="4.140625" style="5" customWidth="1"/>
    <col min="9986" max="9986" width="35.5703125" style="5" customWidth="1"/>
    <col min="9987" max="9987" width="18.42578125" style="5" bestFit="1" customWidth="1"/>
    <col min="9988" max="9991" width="10.42578125" style="5" customWidth="1"/>
    <col min="9992" max="9992" width="12.85546875" style="5" bestFit="1" customWidth="1"/>
    <col min="9993" max="9993" width="20.42578125" style="5" bestFit="1" customWidth="1"/>
    <col min="9994" max="9995" width="11.42578125" style="5" customWidth="1"/>
    <col min="9996" max="9996" width="10.42578125" style="5" bestFit="1" customWidth="1"/>
    <col min="9997" max="9997" width="11.42578125" style="5" bestFit="1" customWidth="1"/>
    <col min="9998" max="9998" width="18.85546875" style="5" customWidth="1"/>
    <col min="9999" max="9999" width="18.85546875" style="5" bestFit="1" customWidth="1"/>
    <col min="10000" max="10000" width="20.42578125" style="5" bestFit="1" customWidth="1"/>
    <col min="10001" max="10002" width="0" style="5" hidden="1" customWidth="1"/>
    <col min="10003" max="10003" width="15.42578125" style="5" bestFit="1" customWidth="1"/>
    <col min="10004" max="10004" width="28.42578125" style="5" bestFit="1" customWidth="1"/>
    <col min="10005" max="10005" width="13.5703125" style="5" bestFit="1" customWidth="1"/>
    <col min="10006" max="10006" width="11.42578125" style="5" customWidth="1"/>
    <col min="10007" max="10008" width="0" style="5" hidden="1" customWidth="1"/>
    <col min="10009" max="10011" width="11.42578125" style="5" customWidth="1"/>
    <col min="10012" max="10012" width="13.140625" style="5" bestFit="1" customWidth="1"/>
    <col min="10013" max="10240" width="11.42578125" style="5"/>
    <col min="10241" max="10241" width="4.140625" style="5" customWidth="1"/>
    <col min="10242" max="10242" width="35.5703125" style="5" customWidth="1"/>
    <col min="10243" max="10243" width="18.42578125" style="5" bestFit="1" customWidth="1"/>
    <col min="10244" max="10247" width="10.42578125" style="5" customWidth="1"/>
    <col min="10248" max="10248" width="12.85546875" style="5" bestFit="1" customWidth="1"/>
    <col min="10249" max="10249" width="20.42578125" style="5" bestFit="1" customWidth="1"/>
    <col min="10250" max="10251" width="11.42578125" style="5" customWidth="1"/>
    <col min="10252" max="10252" width="10.42578125" style="5" bestFit="1" customWidth="1"/>
    <col min="10253" max="10253" width="11.42578125" style="5" bestFit="1" customWidth="1"/>
    <col min="10254" max="10254" width="18.85546875" style="5" customWidth="1"/>
    <col min="10255" max="10255" width="18.85546875" style="5" bestFit="1" customWidth="1"/>
    <col min="10256" max="10256" width="20.42578125" style="5" bestFit="1" customWidth="1"/>
    <col min="10257" max="10258" width="0" style="5" hidden="1" customWidth="1"/>
    <col min="10259" max="10259" width="15.42578125" style="5" bestFit="1" customWidth="1"/>
    <col min="10260" max="10260" width="28.42578125" style="5" bestFit="1" customWidth="1"/>
    <col min="10261" max="10261" width="13.5703125" style="5" bestFit="1" customWidth="1"/>
    <col min="10262" max="10262" width="11.42578125" style="5" customWidth="1"/>
    <col min="10263" max="10264" width="0" style="5" hidden="1" customWidth="1"/>
    <col min="10265" max="10267" width="11.42578125" style="5" customWidth="1"/>
    <col min="10268" max="10268" width="13.140625" style="5" bestFit="1" customWidth="1"/>
    <col min="10269" max="10496" width="11.42578125" style="5"/>
    <col min="10497" max="10497" width="4.140625" style="5" customWidth="1"/>
    <col min="10498" max="10498" width="35.5703125" style="5" customWidth="1"/>
    <col min="10499" max="10499" width="18.42578125" style="5" bestFit="1" customWidth="1"/>
    <col min="10500" max="10503" width="10.42578125" style="5" customWidth="1"/>
    <col min="10504" max="10504" width="12.85546875" style="5" bestFit="1" customWidth="1"/>
    <col min="10505" max="10505" width="20.42578125" style="5" bestFit="1" customWidth="1"/>
    <col min="10506" max="10507" width="11.42578125" style="5" customWidth="1"/>
    <col min="10508" max="10508" width="10.42578125" style="5" bestFit="1" customWidth="1"/>
    <col min="10509" max="10509" width="11.42578125" style="5" bestFit="1" customWidth="1"/>
    <col min="10510" max="10510" width="18.85546875" style="5" customWidth="1"/>
    <col min="10511" max="10511" width="18.85546875" style="5" bestFit="1" customWidth="1"/>
    <col min="10512" max="10512" width="20.42578125" style="5" bestFit="1" customWidth="1"/>
    <col min="10513" max="10514" width="0" style="5" hidden="1" customWidth="1"/>
    <col min="10515" max="10515" width="15.42578125" style="5" bestFit="1" customWidth="1"/>
    <col min="10516" max="10516" width="28.42578125" style="5" bestFit="1" customWidth="1"/>
    <col min="10517" max="10517" width="13.5703125" style="5" bestFit="1" customWidth="1"/>
    <col min="10518" max="10518" width="11.42578125" style="5" customWidth="1"/>
    <col min="10519" max="10520" width="0" style="5" hidden="1" customWidth="1"/>
    <col min="10521" max="10523" width="11.42578125" style="5" customWidth="1"/>
    <col min="10524" max="10524" width="13.140625" style="5" bestFit="1" customWidth="1"/>
    <col min="10525" max="10752" width="11.42578125" style="5"/>
    <col min="10753" max="10753" width="4.140625" style="5" customWidth="1"/>
    <col min="10754" max="10754" width="35.5703125" style="5" customWidth="1"/>
    <col min="10755" max="10755" width="18.42578125" style="5" bestFit="1" customWidth="1"/>
    <col min="10756" max="10759" width="10.42578125" style="5" customWidth="1"/>
    <col min="10760" max="10760" width="12.85546875" style="5" bestFit="1" customWidth="1"/>
    <col min="10761" max="10761" width="20.42578125" style="5" bestFit="1" customWidth="1"/>
    <col min="10762" max="10763" width="11.42578125" style="5" customWidth="1"/>
    <col min="10764" max="10764" width="10.42578125" style="5" bestFit="1" customWidth="1"/>
    <col min="10765" max="10765" width="11.42578125" style="5" bestFit="1" customWidth="1"/>
    <col min="10766" max="10766" width="18.85546875" style="5" customWidth="1"/>
    <col min="10767" max="10767" width="18.85546875" style="5" bestFit="1" customWidth="1"/>
    <col min="10768" max="10768" width="20.42578125" style="5" bestFit="1" customWidth="1"/>
    <col min="10769" max="10770" width="0" style="5" hidden="1" customWidth="1"/>
    <col min="10771" max="10771" width="15.42578125" style="5" bestFit="1" customWidth="1"/>
    <col min="10772" max="10772" width="28.42578125" style="5" bestFit="1" customWidth="1"/>
    <col min="10773" max="10773" width="13.5703125" style="5" bestFit="1" customWidth="1"/>
    <col min="10774" max="10774" width="11.42578125" style="5" customWidth="1"/>
    <col min="10775" max="10776" width="0" style="5" hidden="1" customWidth="1"/>
    <col min="10777" max="10779" width="11.42578125" style="5" customWidth="1"/>
    <col min="10780" max="10780" width="13.140625" style="5" bestFit="1" customWidth="1"/>
    <col min="10781" max="11008" width="11.42578125" style="5"/>
    <col min="11009" max="11009" width="4.140625" style="5" customWidth="1"/>
    <col min="11010" max="11010" width="35.5703125" style="5" customWidth="1"/>
    <col min="11011" max="11011" width="18.42578125" style="5" bestFit="1" customWidth="1"/>
    <col min="11012" max="11015" width="10.42578125" style="5" customWidth="1"/>
    <col min="11016" max="11016" width="12.85546875" style="5" bestFit="1" customWidth="1"/>
    <col min="11017" max="11017" width="20.42578125" style="5" bestFit="1" customWidth="1"/>
    <col min="11018" max="11019" width="11.42578125" style="5" customWidth="1"/>
    <col min="11020" max="11020" width="10.42578125" style="5" bestFit="1" customWidth="1"/>
    <col min="11021" max="11021" width="11.42578125" style="5" bestFit="1" customWidth="1"/>
    <col min="11022" max="11022" width="18.85546875" style="5" customWidth="1"/>
    <col min="11023" max="11023" width="18.85546875" style="5" bestFit="1" customWidth="1"/>
    <col min="11024" max="11024" width="20.42578125" style="5" bestFit="1" customWidth="1"/>
    <col min="11025" max="11026" width="0" style="5" hidden="1" customWidth="1"/>
    <col min="11027" max="11027" width="15.42578125" style="5" bestFit="1" customWidth="1"/>
    <col min="11028" max="11028" width="28.42578125" style="5" bestFit="1" customWidth="1"/>
    <col min="11029" max="11029" width="13.5703125" style="5" bestFit="1" customWidth="1"/>
    <col min="11030" max="11030" width="11.42578125" style="5" customWidth="1"/>
    <col min="11031" max="11032" width="0" style="5" hidden="1" customWidth="1"/>
    <col min="11033" max="11035" width="11.42578125" style="5" customWidth="1"/>
    <col min="11036" max="11036" width="13.140625" style="5" bestFit="1" customWidth="1"/>
    <col min="11037" max="11264" width="11.42578125" style="5"/>
    <col min="11265" max="11265" width="4.140625" style="5" customWidth="1"/>
    <col min="11266" max="11266" width="35.5703125" style="5" customWidth="1"/>
    <col min="11267" max="11267" width="18.42578125" style="5" bestFit="1" customWidth="1"/>
    <col min="11268" max="11271" width="10.42578125" style="5" customWidth="1"/>
    <col min="11272" max="11272" width="12.85546875" style="5" bestFit="1" customWidth="1"/>
    <col min="11273" max="11273" width="20.42578125" style="5" bestFit="1" customWidth="1"/>
    <col min="11274" max="11275" width="11.42578125" style="5" customWidth="1"/>
    <col min="11276" max="11276" width="10.42578125" style="5" bestFit="1" customWidth="1"/>
    <col min="11277" max="11277" width="11.42578125" style="5" bestFit="1" customWidth="1"/>
    <col min="11278" max="11278" width="18.85546875" style="5" customWidth="1"/>
    <col min="11279" max="11279" width="18.85546875" style="5" bestFit="1" customWidth="1"/>
    <col min="11280" max="11280" width="20.42578125" style="5" bestFit="1" customWidth="1"/>
    <col min="11281" max="11282" width="0" style="5" hidden="1" customWidth="1"/>
    <col min="11283" max="11283" width="15.42578125" style="5" bestFit="1" customWidth="1"/>
    <col min="11284" max="11284" width="28.42578125" style="5" bestFit="1" customWidth="1"/>
    <col min="11285" max="11285" width="13.5703125" style="5" bestFit="1" customWidth="1"/>
    <col min="11286" max="11286" width="11.42578125" style="5" customWidth="1"/>
    <col min="11287" max="11288" width="0" style="5" hidden="1" customWidth="1"/>
    <col min="11289" max="11291" width="11.42578125" style="5" customWidth="1"/>
    <col min="11292" max="11292" width="13.140625" style="5" bestFit="1" customWidth="1"/>
    <col min="11293" max="11520" width="11.42578125" style="5"/>
    <col min="11521" max="11521" width="4.140625" style="5" customWidth="1"/>
    <col min="11522" max="11522" width="35.5703125" style="5" customWidth="1"/>
    <col min="11523" max="11523" width="18.42578125" style="5" bestFit="1" customWidth="1"/>
    <col min="11524" max="11527" width="10.42578125" style="5" customWidth="1"/>
    <col min="11528" max="11528" width="12.85546875" style="5" bestFit="1" customWidth="1"/>
    <col min="11529" max="11529" width="20.42578125" style="5" bestFit="1" customWidth="1"/>
    <col min="11530" max="11531" width="11.42578125" style="5" customWidth="1"/>
    <col min="11532" max="11532" width="10.42578125" style="5" bestFit="1" customWidth="1"/>
    <col min="11533" max="11533" width="11.42578125" style="5" bestFit="1" customWidth="1"/>
    <col min="11534" max="11534" width="18.85546875" style="5" customWidth="1"/>
    <col min="11535" max="11535" width="18.85546875" style="5" bestFit="1" customWidth="1"/>
    <col min="11536" max="11536" width="20.42578125" style="5" bestFit="1" customWidth="1"/>
    <col min="11537" max="11538" width="0" style="5" hidden="1" customWidth="1"/>
    <col min="11539" max="11539" width="15.42578125" style="5" bestFit="1" customWidth="1"/>
    <col min="11540" max="11540" width="28.42578125" style="5" bestFit="1" customWidth="1"/>
    <col min="11541" max="11541" width="13.5703125" style="5" bestFit="1" customWidth="1"/>
    <col min="11542" max="11542" width="11.42578125" style="5" customWidth="1"/>
    <col min="11543" max="11544" width="0" style="5" hidden="1" customWidth="1"/>
    <col min="11545" max="11547" width="11.42578125" style="5" customWidth="1"/>
    <col min="11548" max="11548" width="13.140625" style="5" bestFit="1" customWidth="1"/>
    <col min="11549" max="11776" width="11.42578125" style="5"/>
    <col min="11777" max="11777" width="4.140625" style="5" customWidth="1"/>
    <col min="11778" max="11778" width="35.5703125" style="5" customWidth="1"/>
    <col min="11779" max="11779" width="18.42578125" style="5" bestFit="1" customWidth="1"/>
    <col min="11780" max="11783" width="10.42578125" style="5" customWidth="1"/>
    <col min="11784" max="11784" width="12.85546875" style="5" bestFit="1" customWidth="1"/>
    <col min="11785" max="11785" width="20.42578125" style="5" bestFit="1" customWidth="1"/>
    <col min="11786" max="11787" width="11.42578125" style="5" customWidth="1"/>
    <col min="11788" max="11788" width="10.42578125" style="5" bestFit="1" customWidth="1"/>
    <col min="11789" max="11789" width="11.42578125" style="5" bestFit="1" customWidth="1"/>
    <col min="11790" max="11790" width="18.85546875" style="5" customWidth="1"/>
    <col min="11791" max="11791" width="18.85546875" style="5" bestFit="1" customWidth="1"/>
    <col min="11792" max="11792" width="20.42578125" style="5" bestFit="1" customWidth="1"/>
    <col min="11793" max="11794" width="0" style="5" hidden="1" customWidth="1"/>
    <col min="11795" max="11795" width="15.42578125" style="5" bestFit="1" customWidth="1"/>
    <col min="11796" max="11796" width="28.42578125" style="5" bestFit="1" customWidth="1"/>
    <col min="11797" max="11797" width="13.5703125" style="5" bestFit="1" customWidth="1"/>
    <col min="11798" max="11798" width="11.42578125" style="5" customWidth="1"/>
    <col min="11799" max="11800" width="0" style="5" hidden="1" customWidth="1"/>
    <col min="11801" max="11803" width="11.42578125" style="5" customWidth="1"/>
    <col min="11804" max="11804" width="13.140625" style="5" bestFit="1" customWidth="1"/>
    <col min="11805" max="12032" width="11.42578125" style="5"/>
    <col min="12033" max="12033" width="4.140625" style="5" customWidth="1"/>
    <col min="12034" max="12034" width="35.5703125" style="5" customWidth="1"/>
    <col min="12035" max="12035" width="18.42578125" style="5" bestFit="1" customWidth="1"/>
    <col min="12036" max="12039" width="10.42578125" style="5" customWidth="1"/>
    <col min="12040" max="12040" width="12.85546875" style="5" bestFit="1" customWidth="1"/>
    <col min="12041" max="12041" width="20.42578125" style="5" bestFit="1" customWidth="1"/>
    <col min="12042" max="12043" width="11.42578125" style="5" customWidth="1"/>
    <col min="12044" max="12044" width="10.42578125" style="5" bestFit="1" customWidth="1"/>
    <col min="12045" max="12045" width="11.42578125" style="5" bestFit="1" customWidth="1"/>
    <col min="12046" max="12046" width="18.85546875" style="5" customWidth="1"/>
    <col min="12047" max="12047" width="18.85546875" style="5" bestFit="1" customWidth="1"/>
    <col min="12048" max="12048" width="20.42578125" style="5" bestFit="1" customWidth="1"/>
    <col min="12049" max="12050" width="0" style="5" hidden="1" customWidth="1"/>
    <col min="12051" max="12051" width="15.42578125" style="5" bestFit="1" customWidth="1"/>
    <col min="12052" max="12052" width="28.42578125" style="5" bestFit="1" customWidth="1"/>
    <col min="12053" max="12053" width="13.5703125" style="5" bestFit="1" customWidth="1"/>
    <col min="12054" max="12054" width="11.42578125" style="5" customWidth="1"/>
    <col min="12055" max="12056" width="0" style="5" hidden="1" customWidth="1"/>
    <col min="12057" max="12059" width="11.42578125" style="5" customWidth="1"/>
    <col min="12060" max="12060" width="13.140625" style="5" bestFit="1" customWidth="1"/>
    <col min="12061" max="12288" width="11.42578125" style="5"/>
    <col min="12289" max="12289" width="4.140625" style="5" customWidth="1"/>
    <col min="12290" max="12290" width="35.5703125" style="5" customWidth="1"/>
    <col min="12291" max="12291" width="18.42578125" style="5" bestFit="1" customWidth="1"/>
    <col min="12292" max="12295" width="10.42578125" style="5" customWidth="1"/>
    <col min="12296" max="12296" width="12.85546875" style="5" bestFit="1" customWidth="1"/>
    <col min="12297" max="12297" width="20.42578125" style="5" bestFit="1" customWidth="1"/>
    <col min="12298" max="12299" width="11.42578125" style="5" customWidth="1"/>
    <col min="12300" max="12300" width="10.42578125" style="5" bestFit="1" customWidth="1"/>
    <col min="12301" max="12301" width="11.42578125" style="5" bestFit="1" customWidth="1"/>
    <col min="12302" max="12302" width="18.85546875" style="5" customWidth="1"/>
    <col min="12303" max="12303" width="18.85546875" style="5" bestFit="1" customWidth="1"/>
    <col min="12304" max="12304" width="20.42578125" style="5" bestFit="1" customWidth="1"/>
    <col min="12305" max="12306" width="0" style="5" hidden="1" customWidth="1"/>
    <col min="12307" max="12307" width="15.42578125" style="5" bestFit="1" customWidth="1"/>
    <col min="12308" max="12308" width="28.42578125" style="5" bestFit="1" customWidth="1"/>
    <col min="12309" max="12309" width="13.5703125" style="5" bestFit="1" customWidth="1"/>
    <col min="12310" max="12310" width="11.42578125" style="5" customWidth="1"/>
    <col min="12311" max="12312" width="0" style="5" hidden="1" customWidth="1"/>
    <col min="12313" max="12315" width="11.42578125" style="5" customWidth="1"/>
    <col min="12316" max="12316" width="13.140625" style="5" bestFit="1" customWidth="1"/>
    <col min="12317" max="12544" width="11.42578125" style="5"/>
    <col min="12545" max="12545" width="4.140625" style="5" customWidth="1"/>
    <col min="12546" max="12546" width="35.5703125" style="5" customWidth="1"/>
    <col min="12547" max="12547" width="18.42578125" style="5" bestFit="1" customWidth="1"/>
    <col min="12548" max="12551" width="10.42578125" style="5" customWidth="1"/>
    <col min="12552" max="12552" width="12.85546875" style="5" bestFit="1" customWidth="1"/>
    <col min="12553" max="12553" width="20.42578125" style="5" bestFit="1" customWidth="1"/>
    <col min="12554" max="12555" width="11.42578125" style="5" customWidth="1"/>
    <col min="12556" max="12556" width="10.42578125" style="5" bestFit="1" customWidth="1"/>
    <col min="12557" max="12557" width="11.42578125" style="5" bestFit="1" customWidth="1"/>
    <col min="12558" max="12558" width="18.85546875" style="5" customWidth="1"/>
    <col min="12559" max="12559" width="18.85546875" style="5" bestFit="1" customWidth="1"/>
    <col min="12560" max="12560" width="20.42578125" style="5" bestFit="1" customWidth="1"/>
    <col min="12561" max="12562" width="0" style="5" hidden="1" customWidth="1"/>
    <col min="12563" max="12563" width="15.42578125" style="5" bestFit="1" customWidth="1"/>
    <col min="12564" max="12564" width="28.42578125" style="5" bestFit="1" customWidth="1"/>
    <col min="12565" max="12565" width="13.5703125" style="5" bestFit="1" customWidth="1"/>
    <col min="12566" max="12566" width="11.42578125" style="5" customWidth="1"/>
    <col min="12567" max="12568" width="0" style="5" hidden="1" customWidth="1"/>
    <col min="12569" max="12571" width="11.42578125" style="5" customWidth="1"/>
    <col min="12572" max="12572" width="13.140625" style="5" bestFit="1" customWidth="1"/>
    <col min="12573" max="12800" width="11.42578125" style="5"/>
    <col min="12801" max="12801" width="4.140625" style="5" customWidth="1"/>
    <col min="12802" max="12802" width="35.5703125" style="5" customWidth="1"/>
    <col min="12803" max="12803" width="18.42578125" style="5" bestFit="1" customWidth="1"/>
    <col min="12804" max="12807" width="10.42578125" style="5" customWidth="1"/>
    <col min="12808" max="12808" width="12.85546875" style="5" bestFit="1" customWidth="1"/>
    <col min="12809" max="12809" width="20.42578125" style="5" bestFit="1" customWidth="1"/>
    <col min="12810" max="12811" width="11.42578125" style="5" customWidth="1"/>
    <col min="12812" max="12812" width="10.42578125" style="5" bestFit="1" customWidth="1"/>
    <col min="12813" max="12813" width="11.42578125" style="5" bestFit="1" customWidth="1"/>
    <col min="12814" max="12814" width="18.85546875" style="5" customWidth="1"/>
    <col min="12815" max="12815" width="18.85546875" style="5" bestFit="1" customWidth="1"/>
    <col min="12816" max="12816" width="20.42578125" style="5" bestFit="1" customWidth="1"/>
    <col min="12817" max="12818" width="0" style="5" hidden="1" customWidth="1"/>
    <col min="12819" max="12819" width="15.42578125" style="5" bestFit="1" customWidth="1"/>
    <col min="12820" max="12820" width="28.42578125" style="5" bestFit="1" customWidth="1"/>
    <col min="12821" max="12821" width="13.5703125" style="5" bestFit="1" customWidth="1"/>
    <col min="12822" max="12822" width="11.42578125" style="5" customWidth="1"/>
    <col min="12823" max="12824" width="0" style="5" hidden="1" customWidth="1"/>
    <col min="12825" max="12827" width="11.42578125" style="5" customWidth="1"/>
    <col min="12828" max="12828" width="13.140625" style="5" bestFit="1" customWidth="1"/>
    <col min="12829" max="13056" width="11.42578125" style="5"/>
    <col min="13057" max="13057" width="4.140625" style="5" customWidth="1"/>
    <col min="13058" max="13058" width="35.5703125" style="5" customWidth="1"/>
    <col min="13059" max="13059" width="18.42578125" style="5" bestFit="1" customWidth="1"/>
    <col min="13060" max="13063" width="10.42578125" style="5" customWidth="1"/>
    <col min="13064" max="13064" width="12.85546875" style="5" bestFit="1" customWidth="1"/>
    <col min="13065" max="13065" width="20.42578125" style="5" bestFit="1" customWidth="1"/>
    <col min="13066" max="13067" width="11.42578125" style="5" customWidth="1"/>
    <col min="13068" max="13068" width="10.42578125" style="5" bestFit="1" customWidth="1"/>
    <col min="13069" max="13069" width="11.42578125" style="5" bestFit="1" customWidth="1"/>
    <col min="13070" max="13070" width="18.85546875" style="5" customWidth="1"/>
    <col min="13071" max="13071" width="18.85546875" style="5" bestFit="1" customWidth="1"/>
    <col min="13072" max="13072" width="20.42578125" style="5" bestFit="1" customWidth="1"/>
    <col min="13073" max="13074" width="0" style="5" hidden="1" customWidth="1"/>
    <col min="13075" max="13075" width="15.42578125" style="5" bestFit="1" customWidth="1"/>
    <col min="13076" max="13076" width="28.42578125" style="5" bestFit="1" customWidth="1"/>
    <col min="13077" max="13077" width="13.5703125" style="5" bestFit="1" customWidth="1"/>
    <col min="13078" max="13078" width="11.42578125" style="5" customWidth="1"/>
    <col min="13079" max="13080" width="0" style="5" hidden="1" customWidth="1"/>
    <col min="13081" max="13083" width="11.42578125" style="5" customWidth="1"/>
    <col min="13084" max="13084" width="13.140625" style="5" bestFit="1" customWidth="1"/>
    <col min="13085" max="13312" width="11.42578125" style="5"/>
    <col min="13313" max="13313" width="4.140625" style="5" customWidth="1"/>
    <col min="13314" max="13314" width="35.5703125" style="5" customWidth="1"/>
    <col min="13315" max="13315" width="18.42578125" style="5" bestFit="1" customWidth="1"/>
    <col min="13316" max="13319" width="10.42578125" style="5" customWidth="1"/>
    <col min="13320" max="13320" width="12.85546875" style="5" bestFit="1" customWidth="1"/>
    <col min="13321" max="13321" width="20.42578125" style="5" bestFit="1" customWidth="1"/>
    <col min="13322" max="13323" width="11.42578125" style="5" customWidth="1"/>
    <col min="13324" max="13324" width="10.42578125" style="5" bestFit="1" customWidth="1"/>
    <col min="13325" max="13325" width="11.42578125" style="5" bestFit="1" customWidth="1"/>
    <col min="13326" max="13326" width="18.85546875" style="5" customWidth="1"/>
    <col min="13327" max="13327" width="18.85546875" style="5" bestFit="1" customWidth="1"/>
    <col min="13328" max="13328" width="20.42578125" style="5" bestFit="1" customWidth="1"/>
    <col min="13329" max="13330" width="0" style="5" hidden="1" customWidth="1"/>
    <col min="13331" max="13331" width="15.42578125" style="5" bestFit="1" customWidth="1"/>
    <col min="13332" max="13332" width="28.42578125" style="5" bestFit="1" customWidth="1"/>
    <col min="13333" max="13333" width="13.5703125" style="5" bestFit="1" customWidth="1"/>
    <col min="13334" max="13334" width="11.42578125" style="5" customWidth="1"/>
    <col min="13335" max="13336" width="0" style="5" hidden="1" customWidth="1"/>
    <col min="13337" max="13339" width="11.42578125" style="5" customWidth="1"/>
    <col min="13340" max="13340" width="13.140625" style="5" bestFit="1" customWidth="1"/>
    <col min="13341" max="13568" width="11.42578125" style="5"/>
    <col min="13569" max="13569" width="4.140625" style="5" customWidth="1"/>
    <col min="13570" max="13570" width="35.5703125" style="5" customWidth="1"/>
    <col min="13571" max="13571" width="18.42578125" style="5" bestFit="1" customWidth="1"/>
    <col min="13572" max="13575" width="10.42578125" style="5" customWidth="1"/>
    <col min="13576" max="13576" width="12.85546875" style="5" bestFit="1" customWidth="1"/>
    <col min="13577" max="13577" width="20.42578125" style="5" bestFit="1" customWidth="1"/>
    <col min="13578" max="13579" width="11.42578125" style="5" customWidth="1"/>
    <col min="13580" max="13580" width="10.42578125" style="5" bestFit="1" customWidth="1"/>
    <col min="13581" max="13581" width="11.42578125" style="5" bestFit="1" customWidth="1"/>
    <col min="13582" max="13582" width="18.85546875" style="5" customWidth="1"/>
    <col min="13583" max="13583" width="18.85546875" style="5" bestFit="1" customWidth="1"/>
    <col min="13584" max="13584" width="20.42578125" style="5" bestFit="1" customWidth="1"/>
    <col min="13585" max="13586" width="0" style="5" hidden="1" customWidth="1"/>
    <col min="13587" max="13587" width="15.42578125" style="5" bestFit="1" customWidth="1"/>
    <col min="13588" max="13588" width="28.42578125" style="5" bestFit="1" customWidth="1"/>
    <col min="13589" max="13589" width="13.5703125" style="5" bestFit="1" customWidth="1"/>
    <col min="13590" max="13590" width="11.42578125" style="5" customWidth="1"/>
    <col min="13591" max="13592" width="0" style="5" hidden="1" customWidth="1"/>
    <col min="13593" max="13595" width="11.42578125" style="5" customWidth="1"/>
    <col min="13596" max="13596" width="13.140625" style="5" bestFit="1" customWidth="1"/>
    <col min="13597" max="13824" width="11.42578125" style="5"/>
    <col min="13825" max="13825" width="4.140625" style="5" customWidth="1"/>
    <col min="13826" max="13826" width="35.5703125" style="5" customWidth="1"/>
    <col min="13827" max="13827" width="18.42578125" style="5" bestFit="1" customWidth="1"/>
    <col min="13828" max="13831" width="10.42578125" style="5" customWidth="1"/>
    <col min="13832" max="13832" width="12.85546875" style="5" bestFit="1" customWidth="1"/>
    <col min="13833" max="13833" width="20.42578125" style="5" bestFit="1" customWidth="1"/>
    <col min="13834" max="13835" width="11.42578125" style="5" customWidth="1"/>
    <col min="13836" max="13836" width="10.42578125" style="5" bestFit="1" customWidth="1"/>
    <col min="13837" max="13837" width="11.42578125" style="5" bestFit="1" customWidth="1"/>
    <col min="13838" max="13838" width="18.85546875" style="5" customWidth="1"/>
    <col min="13839" max="13839" width="18.85546875" style="5" bestFit="1" customWidth="1"/>
    <col min="13840" max="13840" width="20.42578125" style="5" bestFit="1" customWidth="1"/>
    <col min="13841" max="13842" width="0" style="5" hidden="1" customWidth="1"/>
    <col min="13843" max="13843" width="15.42578125" style="5" bestFit="1" customWidth="1"/>
    <col min="13844" max="13844" width="28.42578125" style="5" bestFit="1" customWidth="1"/>
    <col min="13845" max="13845" width="13.5703125" style="5" bestFit="1" customWidth="1"/>
    <col min="13846" max="13846" width="11.42578125" style="5" customWidth="1"/>
    <col min="13847" max="13848" width="0" style="5" hidden="1" customWidth="1"/>
    <col min="13849" max="13851" width="11.42578125" style="5" customWidth="1"/>
    <col min="13852" max="13852" width="13.140625" style="5" bestFit="1" customWidth="1"/>
    <col min="13853" max="14080" width="11.42578125" style="5"/>
    <col min="14081" max="14081" width="4.140625" style="5" customWidth="1"/>
    <col min="14082" max="14082" width="35.5703125" style="5" customWidth="1"/>
    <col min="14083" max="14083" width="18.42578125" style="5" bestFit="1" customWidth="1"/>
    <col min="14084" max="14087" width="10.42578125" style="5" customWidth="1"/>
    <col min="14088" max="14088" width="12.85546875" style="5" bestFit="1" customWidth="1"/>
    <col min="14089" max="14089" width="20.42578125" style="5" bestFit="1" customWidth="1"/>
    <col min="14090" max="14091" width="11.42578125" style="5" customWidth="1"/>
    <col min="14092" max="14092" width="10.42578125" style="5" bestFit="1" customWidth="1"/>
    <col min="14093" max="14093" width="11.42578125" style="5" bestFit="1" customWidth="1"/>
    <col min="14094" max="14094" width="18.85546875" style="5" customWidth="1"/>
    <col min="14095" max="14095" width="18.85546875" style="5" bestFit="1" customWidth="1"/>
    <col min="14096" max="14096" width="20.42578125" style="5" bestFit="1" customWidth="1"/>
    <col min="14097" max="14098" width="0" style="5" hidden="1" customWidth="1"/>
    <col min="14099" max="14099" width="15.42578125" style="5" bestFit="1" customWidth="1"/>
    <col min="14100" max="14100" width="28.42578125" style="5" bestFit="1" customWidth="1"/>
    <col min="14101" max="14101" width="13.5703125" style="5" bestFit="1" customWidth="1"/>
    <col min="14102" max="14102" width="11.42578125" style="5" customWidth="1"/>
    <col min="14103" max="14104" width="0" style="5" hidden="1" customWidth="1"/>
    <col min="14105" max="14107" width="11.42578125" style="5" customWidth="1"/>
    <col min="14108" max="14108" width="13.140625" style="5" bestFit="1" customWidth="1"/>
    <col min="14109" max="14336" width="11.42578125" style="5"/>
    <col min="14337" max="14337" width="4.140625" style="5" customWidth="1"/>
    <col min="14338" max="14338" width="35.5703125" style="5" customWidth="1"/>
    <col min="14339" max="14339" width="18.42578125" style="5" bestFit="1" customWidth="1"/>
    <col min="14340" max="14343" width="10.42578125" style="5" customWidth="1"/>
    <col min="14344" max="14344" width="12.85546875" style="5" bestFit="1" customWidth="1"/>
    <col min="14345" max="14345" width="20.42578125" style="5" bestFit="1" customWidth="1"/>
    <col min="14346" max="14347" width="11.42578125" style="5" customWidth="1"/>
    <col min="14348" max="14348" width="10.42578125" style="5" bestFit="1" customWidth="1"/>
    <col min="14349" max="14349" width="11.42578125" style="5" bestFit="1" customWidth="1"/>
    <col min="14350" max="14350" width="18.85546875" style="5" customWidth="1"/>
    <col min="14351" max="14351" width="18.85546875" style="5" bestFit="1" customWidth="1"/>
    <col min="14352" max="14352" width="20.42578125" style="5" bestFit="1" customWidth="1"/>
    <col min="14353" max="14354" width="0" style="5" hidden="1" customWidth="1"/>
    <col min="14355" max="14355" width="15.42578125" style="5" bestFit="1" customWidth="1"/>
    <col min="14356" max="14356" width="28.42578125" style="5" bestFit="1" customWidth="1"/>
    <col min="14357" max="14357" width="13.5703125" style="5" bestFit="1" customWidth="1"/>
    <col min="14358" max="14358" width="11.42578125" style="5" customWidth="1"/>
    <col min="14359" max="14360" width="0" style="5" hidden="1" customWidth="1"/>
    <col min="14361" max="14363" width="11.42578125" style="5" customWidth="1"/>
    <col min="14364" max="14364" width="13.140625" style="5" bestFit="1" customWidth="1"/>
    <col min="14365" max="14592" width="11.42578125" style="5"/>
    <col min="14593" max="14593" width="4.140625" style="5" customWidth="1"/>
    <col min="14594" max="14594" width="35.5703125" style="5" customWidth="1"/>
    <col min="14595" max="14595" width="18.42578125" style="5" bestFit="1" customWidth="1"/>
    <col min="14596" max="14599" width="10.42578125" style="5" customWidth="1"/>
    <col min="14600" max="14600" width="12.85546875" style="5" bestFit="1" customWidth="1"/>
    <col min="14601" max="14601" width="20.42578125" style="5" bestFit="1" customWidth="1"/>
    <col min="14602" max="14603" width="11.42578125" style="5" customWidth="1"/>
    <col min="14604" max="14604" width="10.42578125" style="5" bestFit="1" customWidth="1"/>
    <col min="14605" max="14605" width="11.42578125" style="5" bestFit="1" customWidth="1"/>
    <col min="14606" max="14606" width="18.85546875" style="5" customWidth="1"/>
    <col min="14607" max="14607" width="18.85546875" style="5" bestFit="1" customWidth="1"/>
    <col min="14608" max="14608" width="20.42578125" style="5" bestFit="1" customWidth="1"/>
    <col min="14609" max="14610" width="0" style="5" hidden="1" customWidth="1"/>
    <col min="14611" max="14611" width="15.42578125" style="5" bestFit="1" customWidth="1"/>
    <col min="14612" max="14612" width="28.42578125" style="5" bestFit="1" customWidth="1"/>
    <col min="14613" max="14613" width="13.5703125" style="5" bestFit="1" customWidth="1"/>
    <col min="14614" max="14614" width="11.42578125" style="5" customWidth="1"/>
    <col min="14615" max="14616" width="0" style="5" hidden="1" customWidth="1"/>
    <col min="14617" max="14619" width="11.42578125" style="5" customWidth="1"/>
    <col min="14620" max="14620" width="13.140625" style="5" bestFit="1" customWidth="1"/>
    <col min="14621" max="14848" width="11.42578125" style="5"/>
    <col min="14849" max="14849" width="4.140625" style="5" customWidth="1"/>
    <col min="14850" max="14850" width="35.5703125" style="5" customWidth="1"/>
    <col min="14851" max="14851" width="18.42578125" style="5" bestFit="1" customWidth="1"/>
    <col min="14852" max="14855" width="10.42578125" style="5" customWidth="1"/>
    <col min="14856" max="14856" width="12.85546875" style="5" bestFit="1" customWidth="1"/>
    <col min="14857" max="14857" width="20.42578125" style="5" bestFit="1" customWidth="1"/>
    <col min="14858" max="14859" width="11.42578125" style="5" customWidth="1"/>
    <col min="14860" max="14860" width="10.42578125" style="5" bestFit="1" customWidth="1"/>
    <col min="14861" max="14861" width="11.42578125" style="5" bestFit="1" customWidth="1"/>
    <col min="14862" max="14862" width="18.85546875" style="5" customWidth="1"/>
    <col min="14863" max="14863" width="18.85546875" style="5" bestFit="1" customWidth="1"/>
    <col min="14864" max="14864" width="20.42578125" style="5" bestFit="1" customWidth="1"/>
    <col min="14865" max="14866" width="0" style="5" hidden="1" customWidth="1"/>
    <col min="14867" max="14867" width="15.42578125" style="5" bestFit="1" customWidth="1"/>
    <col min="14868" max="14868" width="28.42578125" style="5" bestFit="1" customWidth="1"/>
    <col min="14869" max="14869" width="13.5703125" style="5" bestFit="1" customWidth="1"/>
    <col min="14870" max="14870" width="11.42578125" style="5" customWidth="1"/>
    <col min="14871" max="14872" width="0" style="5" hidden="1" customWidth="1"/>
    <col min="14873" max="14875" width="11.42578125" style="5" customWidth="1"/>
    <col min="14876" max="14876" width="13.140625" style="5" bestFit="1" customWidth="1"/>
    <col min="14877" max="15104" width="11.42578125" style="5"/>
    <col min="15105" max="15105" width="4.140625" style="5" customWidth="1"/>
    <col min="15106" max="15106" width="35.5703125" style="5" customWidth="1"/>
    <col min="15107" max="15107" width="18.42578125" style="5" bestFit="1" customWidth="1"/>
    <col min="15108" max="15111" width="10.42578125" style="5" customWidth="1"/>
    <col min="15112" max="15112" width="12.85546875" style="5" bestFit="1" customWidth="1"/>
    <col min="15113" max="15113" width="20.42578125" style="5" bestFit="1" customWidth="1"/>
    <col min="15114" max="15115" width="11.42578125" style="5" customWidth="1"/>
    <col min="15116" max="15116" width="10.42578125" style="5" bestFit="1" customWidth="1"/>
    <col min="15117" max="15117" width="11.42578125" style="5" bestFit="1" customWidth="1"/>
    <col min="15118" max="15118" width="18.85546875" style="5" customWidth="1"/>
    <col min="15119" max="15119" width="18.85546875" style="5" bestFit="1" customWidth="1"/>
    <col min="15120" max="15120" width="20.42578125" style="5" bestFit="1" customWidth="1"/>
    <col min="15121" max="15122" width="0" style="5" hidden="1" customWidth="1"/>
    <col min="15123" max="15123" width="15.42578125" style="5" bestFit="1" customWidth="1"/>
    <col min="15124" max="15124" width="28.42578125" style="5" bestFit="1" customWidth="1"/>
    <col min="15125" max="15125" width="13.5703125" style="5" bestFit="1" customWidth="1"/>
    <col min="15126" max="15126" width="11.42578125" style="5" customWidth="1"/>
    <col min="15127" max="15128" width="0" style="5" hidden="1" customWidth="1"/>
    <col min="15129" max="15131" width="11.42578125" style="5" customWidth="1"/>
    <col min="15132" max="15132" width="13.140625" style="5" bestFit="1" customWidth="1"/>
    <col min="15133" max="15360" width="11.42578125" style="5"/>
    <col min="15361" max="15361" width="4.140625" style="5" customWidth="1"/>
    <col min="15362" max="15362" width="35.5703125" style="5" customWidth="1"/>
    <col min="15363" max="15363" width="18.42578125" style="5" bestFit="1" customWidth="1"/>
    <col min="15364" max="15367" width="10.42578125" style="5" customWidth="1"/>
    <col min="15368" max="15368" width="12.85546875" style="5" bestFit="1" customWidth="1"/>
    <col min="15369" max="15369" width="20.42578125" style="5" bestFit="1" customWidth="1"/>
    <col min="15370" max="15371" width="11.42578125" style="5" customWidth="1"/>
    <col min="15372" max="15372" width="10.42578125" style="5" bestFit="1" customWidth="1"/>
    <col min="15373" max="15373" width="11.42578125" style="5" bestFit="1" customWidth="1"/>
    <col min="15374" max="15374" width="18.85546875" style="5" customWidth="1"/>
    <col min="15375" max="15375" width="18.85546875" style="5" bestFit="1" customWidth="1"/>
    <col min="15376" max="15376" width="20.42578125" style="5" bestFit="1" customWidth="1"/>
    <col min="15377" max="15378" width="0" style="5" hidden="1" customWidth="1"/>
    <col min="15379" max="15379" width="15.42578125" style="5" bestFit="1" customWidth="1"/>
    <col min="15380" max="15380" width="28.42578125" style="5" bestFit="1" customWidth="1"/>
    <col min="15381" max="15381" width="13.5703125" style="5" bestFit="1" customWidth="1"/>
    <col min="15382" max="15382" width="11.42578125" style="5" customWidth="1"/>
    <col min="15383" max="15384" width="0" style="5" hidden="1" customWidth="1"/>
    <col min="15385" max="15387" width="11.42578125" style="5" customWidth="1"/>
    <col min="15388" max="15388" width="13.140625" style="5" bestFit="1" customWidth="1"/>
    <col min="15389" max="15616" width="11.42578125" style="5"/>
    <col min="15617" max="15617" width="4.140625" style="5" customWidth="1"/>
    <col min="15618" max="15618" width="35.5703125" style="5" customWidth="1"/>
    <col min="15619" max="15619" width="18.42578125" style="5" bestFit="1" customWidth="1"/>
    <col min="15620" max="15623" width="10.42578125" style="5" customWidth="1"/>
    <col min="15624" max="15624" width="12.85546875" style="5" bestFit="1" customWidth="1"/>
    <col min="15625" max="15625" width="20.42578125" style="5" bestFit="1" customWidth="1"/>
    <col min="15626" max="15627" width="11.42578125" style="5" customWidth="1"/>
    <col min="15628" max="15628" width="10.42578125" style="5" bestFit="1" customWidth="1"/>
    <col min="15629" max="15629" width="11.42578125" style="5" bestFit="1" customWidth="1"/>
    <col min="15630" max="15630" width="18.85546875" style="5" customWidth="1"/>
    <col min="15631" max="15631" width="18.85546875" style="5" bestFit="1" customWidth="1"/>
    <col min="15632" max="15632" width="20.42578125" style="5" bestFit="1" customWidth="1"/>
    <col min="15633" max="15634" width="0" style="5" hidden="1" customWidth="1"/>
    <col min="15635" max="15635" width="15.42578125" style="5" bestFit="1" customWidth="1"/>
    <col min="15636" max="15636" width="28.42578125" style="5" bestFit="1" customWidth="1"/>
    <col min="15637" max="15637" width="13.5703125" style="5" bestFit="1" customWidth="1"/>
    <col min="15638" max="15638" width="11.42578125" style="5" customWidth="1"/>
    <col min="15639" max="15640" width="0" style="5" hidden="1" customWidth="1"/>
    <col min="15641" max="15643" width="11.42578125" style="5" customWidth="1"/>
    <col min="15644" max="15644" width="13.140625" style="5" bestFit="1" customWidth="1"/>
    <col min="15645" max="15872" width="11.42578125" style="5"/>
    <col min="15873" max="15873" width="4.140625" style="5" customWidth="1"/>
    <col min="15874" max="15874" width="35.5703125" style="5" customWidth="1"/>
    <col min="15875" max="15875" width="18.42578125" style="5" bestFit="1" customWidth="1"/>
    <col min="15876" max="15879" width="10.42578125" style="5" customWidth="1"/>
    <col min="15880" max="15880" width="12.85546875" style="5" bestFit="1" customWidth="1"/>
    <col min="15881" max="15881" width="20.42578125" style="5" bestFit="1" customWidth="1"/>
    <col min="15882" max="15883" width="11.42578125" style="5" customWidth="1"/>
    <col min="15884" max="15884" width="10.42578125" style="5" bestFit="1" customWidth="1"/>
    <col min="15885" max="15885" width="11.42578125" style="5" bestFit="1" customWidth="1"/>
    <col min="15886" max="15886" width="18.85546875" style="5" customWidth="1"/>
    <col min="15887" max="15887" width="18.85546875" style="5" bestFit="1" customWidth="1"/>
    <col min="15888" max="15888" width="20.42578125" style="5" bestFit="1" customWidth="1"/>
    <col min="15889" max="15890" width="0" style="5" hidden="1" customWidth="1"/>
    <col min="15891" max="15891" width="15.42578125" style="5" bestFit="1" customWidth="1"/>
    <col min="15892" max="15892" width="28.42578125" style="5" bestFit="1" customWidth="1"/>
    <col min="15893" max="15893" width="13.5703125" style="5" bestFit="1" customWidth="1"/>
    <col min="15894" max="15894" width="11.42578125" style="5" customWidth="1"/>
    <col min="15895" max="15896" width="0" style="5" hidden="1" customWidth="1"/>
    <col min="15897" max="15899" width="11.42578125" style="5" customWidth="1"/>
    <col min="15900" max="15900" width="13.140625" style="5" bestFit="1" customWidth="1"/>
    <col min="15901" max="16128" width="11.42578125" style="5"/>
    <col min="16129" max="16129" width="4.140625" style="5" customWidth="1"/>
    <col min="16130" max="16130" width="35.5703125" style="5" customWidth="1"/>
    <col min="16131" max="16131" width="18.42578125" style="5" bestFit="1" customWidth="1"/>
    <col min="16132" max="16135" width="10.42578125" style="5" customWidth="1"/>
    <col min="16136" max="16136" width="12.85546875" style="5" bestFit="1" customWidth="1"/>
    <col min="16137" max="16137" width="20.42578125" style="5" bestFit="1" customWidth="1"/>
    <col min="16138" max="16139" width="11.42578125" style="5" customWidth="1"/>
    <col min="16140" max="16140" width="10.42578125" style="5" bestFit="1" customWidth="1"/>
    <col min="16141" max="16141" width="11.42578125" style="5" bestFit="1" customWidth="1"/>
    <col min="16142" max="16142" width="18.85546875" style="5" customWidth="1"/>
    <col min="16143" max="16143" width="18.85546875" style="5" bestFit="1" customWidth="1"/>
    <col min="16144" max="16144" width="20.42578125" style="5" bestFit="1" customWidth="1"/>
    <col min="16145" max="16146" width="0" style="5" hidden="1" customWidth="1"/>
    <col min="16147" max="16147" width="15.42578125" style="5" bestFit="1" customWidth="1"/>
    <col min="16148" max="16148" width="28.42578125" style="5" bestFit="1" customWidth="1"/>
    <col min="16149" max="16149" width="13.5703125" style="5" bestFit="1" customWidth="1"/>
    <col min="16150" max="16150" width="11.42578125" style="5" customWidth="1"/>
    <col min="16151" max="16152" width="0" style="5" hidden="1" customWidth="1"/>
    <col min="16153" max="16155" width="11.42578125" style="5" customWidth="1"/>
    <col min="16156" max="16156" width="13.140625" style="5" bestFit="1" customWidth="1"/>
    <col min="16157" max="16384" width="11.42578125" style="5"/>
  </cols>
  <sheetData>
    <row r="12" spans="2:21" ht="21" x14ac:dyDescent="0.25">
      <c r="B12" s="26" t="s">
        <v>91</v>
      </c>
      <c r="C12" s="27"/>
      <c r="D12" s="27"/>
      <c r="E12" s="27"/>
      <c r="F12" s="27"/>
      <c r="G12" s="27"/>
      <c r="H12" s="28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</row>
    <row r="15" spans="2:21" x14ac:dyDescent="0.25">
      <c r="B15" s="29" t="s">
        <v>92</v>
      </c>
      <c r="C15" s="30"/>
    </row>
    <row r="16" spans="2:21" x14ac:dyDescent="0.25">
      <c r="K16" s="31"/>
    </row>
    <row r="17" spans="2:28" x14ac:dyDescent="0.25">
      <c r="B17" s="32" t="s">
        <v>93</v>
      </c>
      <c r="C17" s="33">
        <f>SETTLEMENT_DATE</f>
        <v>44071</v>
      </c>
    </row>
    <row r="18" spans="2:28" x14ac:dyDescent="0.25">
      <c r="B18" s="34"/>
      <c r="C18" s="35"/>
    </row>
    <row r="19" spans="2:28" ht="15.75" thickBot="1" x14ac:dyDescent="0.3">
      <c r="C19" s="4"/>
    </row>
    <row r="20" spans="2:28" s="38" customFormat="1" ht="18" thickBot="1" x14ac:dyDescent="0.3">
      <c r="B20" s="36" t="s">
        <v>94</v>
      </c>
      <c r="C20" s="37"/>
      <c r="D20" s="37"/>
      <c r="E20" s="37"/>
      <c r="F20" s="37"/>
      <c r="G20" s="37"/>
      <c r="J20" s="5"/>
      <c r="K20" s="39" t="s">
        <v>95</v>
      </c>
      <c r="L20" s="5"/>
      <c r="P20" s="5"/>
      <c r="Q20" s="5"/>
      <c r="R20" s="5"/>
      <c r="S20" s="5"/>
      <c r="T20" s="40" t="s">
        <v>96</v>
      </c>
      <c r="U20" s="41">
        <f ca="1">SUM(U24:U135)</f>
        <v>1.0307125131306043</v>
      </c>
      <c r="W20" s="5"/>
      <c r="X20" s="5"/>
      <c r="Y20" s="5"/>
      <c r="Z20" s="5"/>
      <c r="AA20" s="5"/>
    </row>
    <row r="21" spans="2:28" s="38" customFormat="1" ht="15.75" x14ac:dyDescent="0.25">
      <c r="B21" s="42"/>
      <c r="C21" s="129" t="str">
        <f ca="1">IF(ISNA(HLOOKUP(C22,Source_Bonds,1,FALSE)),IF(ISNA(HLOOKUP(C22,Desti_Bonds,1,FALSE)),"NOT FOUND","DESTINATION"),"SOURCE")</f>
        <v>DESTINATION</v>
      </c>
      <c r="D21" s="43"/>
      <c r="E21" s="43"/>
      <c r="F21" s="43"/>
      <c r="G21" s="43"/>
      <c r="H21" s="44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</row>
    <row r="22" spans="2:28" ht="15.75" x14ac:dyDescent="0.25">
      <c r="B22" s="45" t="s">
        <v>97</v>
      </c>
      <c r="C22" s="130" t="str">
        <f ca="1">MID(CELL("filename",A1),FIND("]",CELL("filename",A1))+1,255)</f>
        <v>LB24DB</v>
      </c>
      <c r="D22" s="34" t="s">
        <v>187</v>
      </c>
      <c r="E22" s="46"/>
      <c r="F22" s="46"/>
      <c r="G22" s="46"/>
      <c r="J22" s="38"/>
      <c r="K22" s="47" t="s">
        <v>98</v>
      </c>
      <c r="L22" s="47" t="s">
        <v>99</v>
      </c>
      <c r="M22" s="47" t="s">
        <v>32</v>
      </c>
      <c r="N22" s="47" t="s">
        <v>100</v>
      </c>
      <c r="O22" s="47" t="s">
        <v>101</v>
      </c>
      <c r="P22" s="47" t="s">
        <v>102</v>
      </c>
      <c r="Q22" s="47" t="s">
        <v>103</v>
      </c>
      <c r="R22" s="47" t="s">
        <v>104</v>
      </c>
      <c r="S22" s="47" t="s">
        <v>95</v>
      </c>
      <c r="T22" s="47" t="s">
        <v>105</v>
      </c>
      <c r="U22" s="47" t="s">
        <v>106</v>
      </c>
      <c r="W22" s="4"/>
      <c r="X22" s="4"/>
      <c r="Y22" s="4"/>
      <c r="Z22" s="4"/>
      <c r="AA22" s="4"/>
      <c r="AB22" s="4"/>
    </row>
    <row r="23" spans="2:28" x14ac:dyDescent="0.25">
      <c r="B23" s="48" t="s">
        <v>30</v>
      </c>
      <c r="C23" s="49">
        <f ca="1">+VLOOKUP($C$22,SBDB_Data,2,FALSE)</f>
        <v>45643</v>
      </c>
      <c r="D23" s="34"/>
      <c r="E23" s="50"/>
      <c r="F23" s="50"/>
      <c r="G23" s="50"/>
      <c r="K23" s="51">
        <v>0</v>
      </c>
      <c r="L23" s="93">
        <f>+C17</f>
        <v>44071</v>
      </c>
      <c r="M23" s="23"/>
      <c r="N23" s="23"/>
      <c r="O23" s="23"/>
      <c r="P23" s="53"/>
      <c r="Q23" s="53"/>
      <c r="R23" s="53">
        <v>1</v>
      </c>
      <c r="S23" s="53"/>
      <c r="T23" s="54"/>
      <c r="U23" s="53"/>
      <c r="W23" s="4"/>
      <c r="X23" s="53"/>
      <c r="Y23" s="53"/>
      <c r="Z23" s="53"/>
      <c r="AA23" s="54"/>
      <c r="AB23" s="53"/>
    </row>
    <row r="24" spans="2:28" x14ac:dyDescent="0.25">
      <c r="B24" s="48" t="s">
        <v>32</v>
      </c>
      <c r="C24" s="55">
        <f ca="1">+VLOOKUP($C$22,SBDB_Data,4,FALSE)</f>
        <v>1.4499999999999999E-2</v>
      </c>
      <c r="D24" s="34"/>
      <c r="E24" s="56"/>
      <c r="F24" s="56"/>
      <c r="G24" s="56"/>
      <c r="K24" s="51">
        <f>+K23+1</f>
        <v>1</v>
      </c>
      <c r="L24" s="93">
        <f ca="1">+COUPNCD(C17,C23,C25)</f>
        <v>44182</v>
      </c>
      <c r="M24" s="57">
        <f ca="1">IF(L24="--","--",IF(AND($C$27="--",K24=1),(L24-$C$26)*$C$24/365,$C$24/$C$25))</f>
        <v>7.2499999999999995E-3</v>
      </c>
      <c r="N24" s="53" t="str">
        <f ca="1">+IF(L24=$C$23, 100%, "--")</f>
        <v>--</v>
      </c>
      <c r="O24" s="57">
        <f ca="1">IFERROR(IF(K24=1,(L24-$C$27)*(Q24/100%)*$C$24/365,(L24-L23)*(Q24/100%)*$C$24/365),"--")</f>
        <v>7.2698630136986296E-3</v>
      </c>
      <c r="P24" s="53">
        <f t="shared" ref="P24:P87" ca="1" si="0">+IF(L24="--","--",IFERROR(VLOOKUP(L24,$W$41:$X$45,2,FALSE),0))</f>
        <v>0</v>
      </c>
      <c r="Q24" s="53">
        <f ca="1">R24+P24</f>
        <v>1</v>
      </c>
      <c r="R24" s="53">
        <f ca="1">IF(P24="--",R23-0,R23-P24)</f>
        <v>1</v>
      </c>
      <c r="S24" s="58">
        <f ca="1">IF(L24="--","--",ROUND(IF($C$22="LBA37DA",SUM(O24:P24),SUM(M24:N24)),9))</f>
        <v>7.2500000000000004E-3</v>
      </c>
      <c r="T24" s="59">
        <f ca="1">IF(L24="--","--",1/(1+$C$31/$C$25)^($C$28*$C$25/365+K23))</f>
        <v>0.99760513892500069</v>
      </c>
      <c r="U24" s="53">
        <f ca="1">IFERROR(T24*S24,"--")</f>
        <v>7.2326372572062555E-3</v>
      </c>
      <c r="W24" s="4"/>
      <c r="X24" s="53"/>
      <c r="Y24" s="53"/>
      <c r="Z24" s="53"/>
      <c r="AA24" s="54"/>
      <c r="AB24" s="53"/>
    </row>
    <row r="25" spans="2:28" x14ac:dyDescent="0.25">
      <c r="B25" s="48" t="s">
        <v>107</v>
      </c>
      <c r="C25" s="60">
        <v>2</v>
      </c>
      <c r="D25" s="46"/>
      <c r="E25" s="61"/>
      <c r="F25" s="61"/>
      <c r="G25" s="61"/>
      <c r="K25" s="51">
        <f>+K24+1</f>
        <v>2</v>
      </c>
      <c r="L25" s="93">
        <f ca="1">+IF(L24&lt;$C$23, EDATE(L24,12/$C$25), IF(L24=$C$23, "--", IF(L24="--", "--")))</f>
        <v>44364</v>
      </c>
      <c r="M25" s="57">
        <f t="shared" ref="M25:M88" ca="1" si="1">IF(L25="--","--",IF(AND($C$27="--",K25=1),(L25-$C$26)*$C$24/365,$C$24/$C$25))</f>
        <v>7.2499999999999995E-3</v>
      </c>
      <c r="N25" s="53" t="str">
        <f t="shared" ref="N25:N88" ca="1" si="2">+IF(L25=$C$23, 100%, "--")</f>
        <v>--</v>
      </c>
      <c r="O25" s="57">
        <f ca="1">IFERROR(IF(K25=1,(L25-$C$27)*(Q25/100%)*$C$24/365,(L25-L24)*(Q25/100%)*$C$24/365),"--")</f>
        <v>7.2301369863013694E-3</v>
      </c>
      <c r="P25" s="53">
        <f t="shared" ca="1" si="0"/>
        <v>0</v>
      </c>
      <c r="Q25" s="53">
        <f t="shared" ref="Q25:Q66" ca="1" si="3">R25+P25</f>
        <v>1</v>
      </c>
      <c r="R25" s="53">
        <f ca="1">IF(P25="--",R24-0,R24-P25)</f>
        <v>1</v>
      </c>
      <c r="S25" s="58">
        <f t="shared" ref="S25:S88" ca="1" si="4">IF(L25="--","--",ROUND(IF($C$22="LBA37DA",SUM(O25:P25),SUM(M25:N25)),9))</f>
        <v>7.2500000000000004E-3</v>
      </c>
      <c r="T25" s="59">
        <f ca="1">IF(L25="--","--",1/(1+$C$31/$C$25)^($C$28*$C$25/365+K24))</f>
        <v>0.99368010252004657</v>
      </c>
      <c r="U25" s="53">
        <f t="shared" ref="U25:U88" ca="1" si="5">IFERROR(T25*S25,"--")</f>
        <v>7.2041807432703378E-3</v>
      </c>
      <c r="W25" s="4"/>
      <c r="X25" s="53"/>
      <c r="Y25" s="53"/>
      <c r="Z25" s="53"/>
      <c r="AA25" s="54"/>
      <c r="AB25" s="53"/>
    </row>
    <row r="26" spans="2:28" x14ac:dyDescent="0.25">
      <c r="B26" s="48" t="s">
        <v>31</v>
      </c>
      <c r="C26" s="49">
        <f ca="1">+VLOOKUP($C$22,SBDB_Data,3,FALSE)</f>
        <v>43705</v>
      </c>
      <c r="D26" s="34"/>
      <c r="E26" s="61"/>
      <c r="F26" s="61"/>
      <c r="G26" s="61"/>
      <c r="K26" s="51">
        <f>+K25+1</f>
        <v>3</v>
      </c>
      <c r="L26" s="93">
        <f t="shared" ref="L26:L89" ca="1" si="6">+IF(L25&lt;$C$23, EDATE(L25,12/$C$25), IF(L25=$C$23, "--", IF(L25="--", "--")))</f>
        <v>44547</v>
      </c>
      <c r="M26" s="57">
        <f t="shared" ca="1" si="1"/>
        <v>7.2499999999999995E-3</v>
      </c>
      <c r="N26" s="53" t="str">
        <f t="shared" ca="1" si="2"/>
        <v>--</v>
      </c>
      <c r="O26" s="57">
        <f t="shared" ref="O26:O89" ca="1" si="7">IFERROR(IF(K26=1,(L26-$C$27)*(Q26/100%)*$C$24/365,(L26-L25)*(Q26/100%)*$C$24/365),"--")</f>
        <v>7.2698630136986296E-3</v>
      </c>
      <c r="P26" s="53">
        <f t="shared" ca="1" si="0"/>
        <v>0</v>
      </c>
      <c r="Q26" s="53">
        <f t="shared" ca="1" si="3"/>
        <v>1</v>
      </c>
      <c r="R26" s="53">
        <f t="shared" ref="R26:R66" ca="1" si="8">IF(P26="--",R25-0,R25-P26)</f>
        <v>1</v>
      </c>
      <c r="S26" s="58">
        <f t="shared" ca="1" si="4"/>
        <v>7.2500000000000004E-3</v>
      </c>
      <c r="T26" s="59">
        <f t="shared" ref="T26:T89" ca="1" si="9">IF(L26="--","--",1/(1+$C$31/$C$25)^($C$28*$C$25/365+K25))</f>
        <v>0.98977050900945918</v>
      </c>
      <c r="U26" s="53">
        <f t="shared" ca="1" si="5"/>
        <v>7.1758361903185791E-3</v>
      </c>
      <c r="W26" s="4"/>
      <c r="X26" s="53"/>
      <c r="Y26" s="53"/>
      <c r="Z26" s="53"/>
      <c r="AA26" s="54"/>
      <c r="AB26" s="53"/>
    </row>
    <row r="27" spans="2:28" x14ac:dyDescent="0.25">
      <c r="B27" s="48" t="s">
        <v>108</v>
      </c>
      <c r="C27" s="62">
        <f ca="1">IF(COUPPCD(C17,C23,C25)&lt;C26,"--",COUPPCD(C17,C23,C25))</f>
        <v>43999</v>
      </c>
      <c r="E27" s="61"/>
      <c r="F27" s="61"/>
      <c r="G27" s="61"/>
      <c r="K27" s="51">
        <f>+K26+1</f>
        <v>4</v>
      </c>
      <c r="L27" s="93">
        <f t="shared" ca="1" si="6"/>
        <v>44729</v>
      </c>
      <c r="M27" s="57">
        <f t="shared" ca="1" si="1"/>
        <v>7.2499999999999995E-3</v>
      </c>
      <c r="N27" s="53" t="str">
        <f t="shared" ca="1" si="2"/>
        <v>--</v>
      </c>
      <c r="O27" s="57">
        <f t="shared" ca="1" si="7"/>
        <v>7.2301369863013694E-3</v>
      </c>
      <c r="P27" s="53">
        <f t="shared" ca="1" si="0"/>
        <v>0</v>
      </c>
      <c r="Q27" s="53">
        <f t="shared" ca="1" si="3"/>
        <v>1</v>
      </c>
      <c r="R27" s="53">
        <f t="shared" ca="1" si="8"/>
        <v>1</v>
      </c>
      <c r="S27" s="58">
        <f t="shared" ca="1" si="4"/>
        <v>7.2500000000000004E-3</v>
      </c>
      <c r="T27" s="59">
        <f t="shared" ca="1" si="9"/>
        <v>0.98587629763380591</v>
      </c>
      <c r="U27" s="53">
        <f t="shared" ca="1" si="5"/>
        <v>7.1476031578450935E-3</v>
      </c>
      <c r="W27" s="4"/>
      <c r="X27" s="53"/>
      <c r="Y27" s="53"/>
      <c r="Z27" s="53"/>
      <c r="AA27" s="54"/>
      <c r="AB27" s="53"/>
    </row>
    <row r="28" spans="2:28" x14ac:dyDescent="0.25">
      <c r="B28" s="48" t="s">
        <v>24</v>
      </c>
      <c r="C28" s="131">
        <f ca="1">L24-L23</f>
        <v>111</v>
      </c>
      <c r="D28" s="46"/>
      <c r="E28" s="61"/>
      <c r="F28" s="61"/>
      <c r="G28" s="61"/>
      <c r="K28" s="51">
        <f t="shared" ref="K28:K91" si="10">+K27+1</f>
        <v>5</v>
      </c>
      <c r="L28" s="93">
        <f t="shared" ca="1" si="6"/>
        <v>44912</v>
      </c>
      <c r="M28" s="57">
        <f t="shared" ca="1" si="1"/>
        <v>7.2499999999999995E-3</v>
      </c>
      <c r="N28" s="53" t="str">
        <f t="shared" ca="1" si="2"/>
        <v>--</v>
      </c>
      <c r="O28" s="57">
        <f t="shared" ca="1" si="7"/>
        <v>7.2698630136986296E-3</v>
      </c>
      <c r="P28" s="53">
        <f t="shared" ca="1" si="0"/>
        <v>0</v>
      </c>
      <c r="Q28" s="53">
        <f t="shared" ca="1" si="3"/>
        <v>1</v>
      </c>
      <c r="R28" s="53">
        <f t="shared" ca="1" si="8"/>
        <v>1</v>
      </c>
      <c r="S28" s="58">
        <f t="shared" ca="1" si="4"/>
        <v>7.2500000000000004E-3</v>
      </c>
      <c r="T28" s="59">
        <f t="shared" ca="1" si="9"/>
        <v>0.98199740787270873</v>
      </c>
      <c r="U28" s="53">
        <f t="shared" ca="1" si="5"/>
        <v>7.1194812070771388E-3</v>
      </c>
      <c r="W28" s="4"/>
      <c r="X28" s="53"/>
      <c r="Y28" s="53"/>
      <c r="Z28" s="53"/>
      <c r="AA28" s="54"/>
      <c r="AB28" s="53"/>
    </row>
    <row r="29" spans="2:28" x14ac:dyDescent="0.25">
      <c r="B29" s="48" t="s">
        <v>23</v>
      </c>
      <c r="C29" s="131">
        <f ca="1">IF(C27="--",L23-C26,L23-C27)</f>
        <v>72</v>
      </c>
      <c r="D29" s="46"/>
      <c r="E29" s="63"/>
      <c r="F29" s="63"/>
      <c r="G29" s="63"/>
      <c r="K29" s="51">
        <f t="shared" si="10"/>
        <v>6</v>
      </c>
      <c r="L29" s="93">
        <f t="shared" ca="1" si="6"/>
        <v>45094</v>
      </c>
      <c r="M29" s="57">
        <f t="shared" ca="1" si="1"/>
        <v>7.2499999999999995E-3</v>
      </c>
      <c r="N29" s="53" t="str">
        <f t="shared" ca="1" si="2"/>
        <v>--</v>
      </c>
      <c r="O29" s="57">
        <f t="shared" ca="1" si="7"/>
        <v>7.2301369863013694E-3</v>
      </c>
      <c r="P29" s="53">
        <f t="shared" ca="1" si="0"/>
        <v>0</v>
      </c>
      <c r="Q29" s="53">
        <f t="shared" ca="1" si="3"/>
        <v>1</v>
      </c>
      <c r="R29" s="53">
        <f t="shared" ca="1" si="8"/>
        <v>1</v>
      </c>
      <c r="S29" s="58">
        <f t="shared" ca="1" si="4"/>
        <v>7.2500000000000004E-3</v>
      </c>
      <c r="T29" s="59">
        <f t="shared" ca="1" si="9"/>
        <v>0.97813377944390545</v>
      </c>
      <c r="U29" s="53">
        <f t="shared" ca="1" si="5"/>
        <v>7.0914699009683151E-3</v>
      </c>
      <c r="W29" s="4"/>
      <c r="X29" s="53"/>
      <c r="Y29" s="53"/>
      <c r="Z29" s="53"/>
      <c r="AA29" s="54"/>
      <c r="AB29" s="53"/>
    </row>
    <row r="30" spans="2:28" x14ac:dyDescent="0.25">
      <c r="B30" s="48" t="s">
        <v>109</v>
      </c>
      <c r="C30" s="64">
        <f ca="1">ROUND(C29/365*C24,8)</f>
        <v>2.8602699999999998E-3</v>
      </c>
      <c r="E30" s="65"/>
      <c r="F30" s="65"/>
      <c r="G30" s="65"/>
      <c r="K30" s="51">
        <f t="shared" si="10"/>
        <v>7</v>
      </c>
      <c r="L30" s="93">
        <f t="shared" ca="1" si="6"/>
        <v>45277</v>
      </c>
      <c r="M30" s="57">
        <f t="shared" ca="1" si="1"/>
        <v>7.2499999999999995E-3</v>
      </c>
      <c r="N30" s="53" t="str">
        <f t="shared" ca="1" si="2"/>
        <v>--</v>
      </c>
      <c r="O30" s="57">
        <f t="shared" ca="1" si="7"/>
        <v>7.2698630136986296E-3</v>
      </c>
      <c r="P30" s="53">
        <f t="shared" ca="1" si="0"/>
        <v>0</v>
      </c>
      <c r="Q30" s="53">
        <f t="shared" ca="1" si="3"/>
        <v>1</v>
      </c>
      <c r="R30" s="53">
        <f t="shared" ca="1" si="8"/>
        <v>1</v>
      </c>
      <c r="S30" s="58">
        <f t="shared" ca="1" si="4"/>
        <v>7.2500000000000004E-3</v>
      </c>
      <c r="T30" s="59">
        <f t="shared" ca="1" si="9"/>
        <v>0.97428535230231128</v>
      </c>
      <c r="U30" s="53">
        <f t="shared" ca="1" si="5"/>
        <v>7.0635688041917576E-3</v>
      </c>
      <c r="W30" s="4"/>
      <c r="X30" s="53"/>
      <c r="Y30" s="53"/>
      <c r="Z30" s="53"/>
      <c r="AA30" s="54"/>
      <c r="AB30" s="53"/>
    </row>
    <row r="31" spans="2:28" x14ac:dyDescent="0.25">
      <c r="B31" s="66" t="s">
        <v>110</v>
      </c>
      <c r="C31" s="132">
        <f ca="1">IF(C21="SOURCE", HLOOKUP(C22, Source_Bonds, 7, FALSE), IF(C21="DESTINATION", HLOOKUP(C22,Desti_Bonds,6,FALSE),  C21) )</f>
        <v>7.9000000000000008E-3</v>
      </c>
      <c r="D31" s="34" t="s">
        <v>186</v>
      </c>
      <c r="E31" s="65"/>
      <c r="G31" s="61"/>
      <c r="K31" s="51">
        <f t="shared" si="10"/>
        <v>8</v>
      </c>
      <c r="L31" s="93">
        <f t="shared" ca="1" si="6"/>
        <v>45460</v>
      </c>
      <c r="M31" s="57">
        <f t="shared" ca="1" si="1"/>
        <v>7.2499999999999995E-3</v>
      </c>
      <c r="N31" s="53" t="str">
        <f t="shared" ca="1" si="2"/>
        <v>--</v>
      </c>
      <c r="O31" s="57">
        <f t="shared" ca="1" si="7"/>
        <v>7.2698630136986296E-3</v>
      </c>
      <c r="P31" s="53">
        <f t="shared" ca="1" si="0"/>
        <v>0</v>
      </c>
      <c r="Q31" s="53">
        <f t="shared" ca="1" si="3"/>
        <v>1</v>
      </c>
      <c r="R31" s="53">
        <f t="shared" ca="1" si="8"/>
        <v>1</v>
      </c>
      <c r="S31" s="58">
        <f t="shared" ca="1" si="4"/>
        <v>7.2500000000000004E-3</v>
      </c>
      <c r="T31" s="59">
        <f t="shared" ca="1" si="9"/>
        <v>0.97045206663908701</v>
      </c>
      <c r="U31" s="53">
        <f t="shared" ca="1" si="5"/>
        <v>7.0357774831333814E-3</v>
      </c>
      <c r="W31" s="4"/>
      <c r="X31" s="53"/>
      <c r="Y31" s="53"/>
      <c r="Z31" s="53"/>
      <c r="AA31" s="54"/>
      <c r="AB31" s="53"/>
    </row>
    <row r="32" spans="2:28" s="38" customFormat="1" ht="15.75" x14ac:dyDescent="0.25">
      <c r="B32" s="5"/>
      <c r="C32" s="5"/>
      <c r="D32" s="34"/>
      <c r="E32" s="34"/>
      <c r="F32" s="5"/>
      <c r="G32" s="61"/>
      <c r="H32" s="4"/>
      <c r="I32" s="5"/>
      <c r="J32" s="5"/>
      <c r="K32" s="51">
        <f t="shared" si="10"/>
        <v>9</v>
      </c>
      <c r="L32" s="93">
        <f t="shared" ca="1" si="6"/>
        <v>45643</v>
      </c>
      <c r="M32" s="57">
        <f t="shared" ca="1" si="1"/>
        <v>7.2499999999999995E-3</v>
      </c>
      <c r="N32" s="53">
        <f t="shared" ca="1" si="2"/>
        <v>1</v>
      </c>
      <c r="O32" s="57">
        <f t="shared" ca="1" si="7"/>
        <v>7.2698630136986296E-3</v>
      </c>
      <c r="P32" s="53">
        <f t="shared" ca="1" si="0"/>
        <v>0</v>
      </c>
      <c r="Q32" s="53">
        <f t="shared" ca="1" si="3"/>
        <v>1</v>
      </c>
      <c r="R32" s="53">
        <f t="shared" ca="1" si="8"/>
        <v>1</v>
      </c>
      <c r="S32" s="58">
        <f t="shared" ca="1" si="4"/>
        <v>1.00725</v>
      </c>
      <c r="T32" s="59">
        <f t="shared" ca="1" si="9"/>
        <v>0.96663386288070829</v>
      </c>
      <c r="U32" s="53">
        <f t="shared" ca="1" si="5"/>
        <v>0.9736419583865934</v>
      </c>
      <c r="V32" s="5"/>
      <c r="W32" s="4"/>
      <c r="X32" s="53"/>
      <c r="Y32" s="53"/>
      <c r="Z32" s="53"/>
      <c r="AA32" s="54"/>
      <c r="AB32" s="53"/>
    </row>
    <row r="33" spans="2:28" s="38" customFormat="1" ht="15.75" x14ac:dyDescent="0.25">
      <c r="B33" s="45" t="s">
        <v>111</v>
      </c>
      <c r="C33" s="67">
        <f ca="1">ROUND(U20-C30,8)</f>
        <v>1.0278522400000001</v>
      </c>
      <c r="D33" s="46"/>
      <c r="E33" s="34"/>
      <c r="F33" s="5"/>
      <c r="G33" s="5"/>
      <c r="H33" s="4"/>
      <c r="I33" s="5"/>
      <c r="J33" s="5"/>
      <c r="K33" s="51">
        <f t="shared" si="10"/>
        <v>10</v>
      </c>
      <c r="L33" s="93" t="str">
        <f t="shared" ca="1" si="6"/>
        <v>--</v>
      </c>
      <c r="M33" s="57" t="str">
        <f t="shared" ca="1" si="1"/>
        <v>--</v>
      </c>
      <c r="N33" s="53" t="str">
        <f t="shared" ca="1" si="2"/>
        <v>--</v>
      </c>
      <c r="O33" s="57" t="str">
        <f t="shared" ca="1" si="7"/>
        <v>--</v>
      </c>
      <c r="P33" s="53" t="str">
        <f t="shared" ca="1" si="0"/>
        <v>--</v>
      </c>
      <c r="Q33" s="53" t="e">
        <f t="shared" ca="1" si="3"/>
        <v>#VALUE!</v>
      </c>
      <c r="R33" s="53">
        <f t="shared" ca="1" si="8"/>
        <v>1</v>
      </c>
      <c r="S33" s="58" t="str">
        <f t="shared" ca="1" si="4"/>
        <v>--</v>
      </c>
      <c r="T33" s="59" t="str">
        <f t="shared" ca="1" si="9"/>
        <v>--</v>
      </c>
      <c r="U33" s="53" t="str">
        <f t="shared" ca="1" si="5"/>
        <v>--</v>
      </c>
      <c r="V33" s="5"/>
      <c r="W33" s="4"/>
      <c r="X33" s="53"/>
      <c r="Y33" s="53"/>
      <c r="Z33" s="53"/>
      <c r="AA33" s="54"/>
      <c r="AB33" s="53"/>
    </row>
    <row r="34" spans="2:28" ht="15.75" customHeight="1" x14ac:dyDescent="0.25">
      <c r="B34" s="66" t="s">
        <v>112</v>
      </c>
      <c r="C34" s="68">
        <f ca="1">C33+C30</f>
        <v>1.0307125100000001</v>
      </c>
      <c r="D34" s="46"/>
      <c r="E34" s="34"/>
      <c r="F34" s="65"/>
      <c r="G34" s="69"/>
      <c r="K34" s="51">
        <f t="shared" si="10"/>
        <v>11</v>
      </c>
      <c r="L34" s="93" t="str">
        <f t="shared" ca="1" si="6"/>
        <v>--</v>
      </c>
      <c r="M34" s="57" t="str">
        <f t="shared" ca="1" si="1"/>
        <v>--</v>
      </c>
      <c r="N34" s="53" t="str">
        <f t="shared" ca="1" si="2"/>
        <v>--</v>
      </c>
      <c r="O34" s="57" t="str">
        <f t="shared" ca="1" si="7"/>
        <v>--</v>
      </c>
      <c r="P34" s="53" t="str">
        <f t="shared" ca="1" si="0"/>
        <v>--</v>
      </c>
      <c r="Q34" s="53" t="e">
        <f t="shared" ca="1" si="3"/>
        <v>#VALUE!</v>
      </c>
      <c r="R34" s="53">
        <f t="shared" ca="1" si="8"/>
        <v>1</v>
      </c>
      <c r="S34" s="58" t="str">
        <f t="shared" ca="1" si="4"/>
        <v>--</v>
      </c>
      <c r="T34" s="59" t="str">
        <f t="shared" ca="1" si="9"/>
        <v>--</v>
      </c>
      <c r="U34" s="53" t="str">
        <f t="shared" ca="1" si="5"/>
        <v>--</v>
      </c>
      <c r="W34" s="4"/>
      <c r="X34" s="53"/>
      <c r="Y34" s="53"/>
      <c r="Z34" s="53"/>
      <c r="AA34" s="54"/>
      <c r="AB34" s="53"/>
    </row>
    <row r="35" spans="2:28" x14ac:dyDescent="0.25">
      <c r="C35" s="70"/>
      <c r="D35" s="46"/>
      <c r="E35" s="34"/>
      <c r="F35" s="34"/>
      <c r="G35" s="71"/>
      <c r="K35" s="51">
        <f>+K34+1</f>
        <v>12</v>
      </c>
      <c r="L35" s="93" t="str">
        <f t="shared" ca="1" si="6"/>
        <v>--</v>
      </c>
      <c r="M35" s="57" t="str">
        <f t="shared" ca="1" si="1"/>
        <v>--</v>
      </c>
      <c r="N35" s="53" t="str">
        <f t="shared" ca="1" si="2"/>
        <v>--</v>
      </c>
      <c r="O35" s="57" t="str">
        <f t="shared" ca="1" si="7"/>
        <v>--</v>
      </c>
      <c r="P35" s="53" t="str">
        <f t="shared" ca="1" si="0"/>
        <v>--</v>
      </c>
      <c r="Q35" s="53" t="e">
        <f t="shared" ca="1" si="3"/>
        <v>#VALUE!</v>
      </c>
      <c r="R35" s="53">
        <f t="shared" ca="1" si="8"/>
        <v>1</v>
      </c>
      <c r="S35" s="58" t="str">
        <f t="shared" ca="1" si="4"/>
        <v>--</v>
      </c>
      <c r="T35" s="59" t="str">
        <f t="shared" ca="1" si="9"/>
        <v>--</v>
      </c>
      <c r="U35" s="53" t="str">
        <f t="shared" ca="1" si="5"/>
        <v>--</v>
      </c>
      <c r="W35" s="4"/>
      <c r="X35" s="53"/>
      <c r="Y35" s="53"/>
      <c r="Z35" s="53"/>
      <c r="AA35" s="54"/>
      <c r="AB35" s="53"/>
    </row>
    <row r="36" spans="2:28" x14ac:dyDescent="0.25">
      <c r="C36" s="63"/>
      <c r="D36" s="72"/>
      <c r="E36" s="73"/>
      <c r="F36" s="34"/>
      <c r="G36" s="74"/>
      <c r="K36" s="51">
        <f t="shared" si="10"/>
        <v>13</v>
      </c>
      <c r="L36" s="93" t="str">
        <f t="shared" ca="1" si="6"/>
        <v>--</v>
      </c>
      <c r="M36" s="57" t="str">
        <f t="shared" ca="1" si="1"/>
        <v>--</v>
      </c>
      <c r="N36" s="53" t="str">
        <f t="shared" ca="1" si="2"/>
        <v>--</v>
      </c>
      <c r="O36" s="57" t="str">
        <f t="shared" ca="1" si="7"/>
        <v>--</v>
      </c>
      <c r="P36" s="53" t="str">
        <f t="shared" ca="1" si="0"/>
        <v>--</v>
      </c>
      <c r="Q36" s="53" t="e">
        <f t="shared" ca="1" si="3"/>
        <v>#VALUE!</v>
      </c>
      <c r="R36" s="53">
        <f t="shared" ca="1" si="8"/>
        <v>1</v>
      </c>
      <c r="S36" s="58" t="str">
        <f t="shared" ca="1" si="4"/>
        <v>--</v>
      </c>
      <c r="T36" s="59" t="str">
        <f t="shared" ca="1" si="9"/>
        <v>--</v>
      </c>
      <c r="U36" s="53" t="str">
        <f t="shared" ca="1" si="5"/>
        <v>--</v>
      </c>
      <c r="W36" s="4"/>
      <c r="X36" s="53"/>
      <c r="Y36" s="53"/>
      <c r="Z36" s="53"/>
      <c r="AA36" s="54"/>
      <c r="AB36" s="53"/>
    </row>
    <row r="37" spans="2:28" x14ac:dyDescent="0.25">
      <c r="C37" s="63"/>
      <c r="D37" s="72"/>
      <c r="E37" s="73"/>
      <c r="F37" s="34"/>
      <c r="G37" s="74"/>
      <c r="K37" s="51">
        <f t="shared" si="10"/>
        <v>14</v>
      </c>
      <c r="L37" s="93" t="str">
        <f t="shared" ca="1" si="6"/>
        <v>--</v>
      </c>
      <c r="M37" s="57" t="str">
        <f t="shared" ca="1" si="1"/>
        <v>--</v>
      </c>
      <c r="N37" s="53" t="str">
        <f t="shared" ca="1" si="2"/>
        <v>--</v>
      </c>
      <c r="O37" s="57" t="str">
        <f t="shared" ca="1" si="7"/>
        <v>--</v>
      </c>
      <c r="P37" s="53" t="str">
        <f t="shared" ca="1" si="0"/>
        <v>--</v>
      </c>
      <c r="Q37" s="53" t="e">
        <f t="shared" ca="1" si="3"/>
        <v>#VALUE!</v>
      </c>
      <c r="R37" s="53">
        <f t="shared" ca="1" si="8"/>
        <v>1</v>
      </c>
      <c r="S37" s="58" t="str">
        <f t="shared" ca="1" si="4"/>
        <v>--</v>
      </c>
      <c r="T37" s="59" t="str">
        <f t="shared" ca="1" si="9"/>
        <v>--</v>
      </c>
      <c r="U37" s="53" t="str">
        <f t="shared" ca="1" si="5"/>
        <v>--</v>
      </c>
      <c r="W37" s="4"/>
      <c r="X37" s="53"/>
      <c r="Y37" s="53"/>
      <c r="Z37" s="53"/>
      <c r="AA37" s="54"/>
      <c r="AB37" s="53"/>
    </row>
    <row r="38" spans="2:28" x14ac:dyDescent="0.25">
      <c r="H38" s="75"/>
      <c r="K38" s="51">
        <f t="shared" si="10"/>
        <v>15</v>
      </c>
      <c r="L38" s="93" t="str">
        <f t="shared" ca="1" si="6"/>
        <v>--</v>
      </c>
      <c r="M38" s="57" t="str">
        <f t="shared" ca="1" si="1"/>
        <v>--</v>
      </c>
      <c r="N38" s="53" t="str">
        <f t="shared" ca="1" si="2"/>
        <v>--</v>
      </c>
      <c r="O38" s="57" t="str">
        <f t="shared" ca="1" si="7"/>
        <v>--</v>
      </c>
      <c r="P38" s="53" t="str">
        <f t="shared" ca="1" si="0"/>
        <v>--</v>
      </c>
      <c r="Q38" s="53" t="e">
        <f t="shared" ca="1" si="3"/>
        <v>#VALUE!</v>
      </c>
      <c r="R38" s="53">
        <f t="shared" ca="1" si="8"/>
        <v>1</v>
      </c>
      <c r="S38" s="58" t="str">
        <f t="shared" ca="1" si="4"/>
        <v>--</v>
      </c>
      <c r="T38" s="59" t="str">
        <f t="shared" ca="1" si="9"/>
        <v>--</v>
      </c>
      <c r="U38" s="53" t="str">
        <f t="shared" ca="1" si="5"/>
        <v>--</v>
      </c>
      <c r="W38" s="4"/>
      <c r="X38" s="53"/>
      <c r="Y38" s="53"/>
      <c r="Z38" s="53"/>
      <c r="AA38" s="54"/>
      <c r="AB38" s="53"/>
    </row>
    <row r="39" spans="2:28" ht="15.75" thickBot="1" x14ac:dyDescent="0.3">
      <c r="D39" s="46"/>
      <c r="E39" s="34"/>
      <c r="F39" s="34"/>
      <c r="G39" s="76"/>
      <c r="K39" s="51">
        <f t="shared" si="10"/>
        <v>16</v>
      </c>
      <c r="L39" s="93" t="str">
        <f t="shared" ca="1" si="6"/>
        <v>--</v>
      </c>
      <c r="M39" s="57" t="str">
        <f t="shared" ca="1" si="1"/>
        <v>--</v>
      </c>
      <c r="N39" s="53" t="str">
        <f t="shared" ca="1" si="2"/>
        <v>--</v>
      </c>
      <c r="O39" s="57" t="str">
        <f t="shared" ca="1" si="7"/>
        <v>--</v>
      </c>
      <c r="P39" s="53" t="str">
        <f t="shared" ca="1" si="0"/>
        <v>--</v>
      </c>
      <c r="Q39" s="53" t="e">
        <f t="shared" ca="1" si="3"/>
        <v>#VALUE!</v>
      </c>
      <c r="R39" s="53">
        <f t="shared" ca="1" si="8"/>
        <v>1</v>
      </c>
      <c r="S39" s="58" t="str">
        <f t="shared" ca="1" si="4"/>
        <v>--</v>
      </c>
      <c r="T39" s="59" t="str">
        <f t="shared" ca="1" si="9"/>
        <v>--</v>
      </c>
      <c r="U39" s="53" t="str">
        <f t="shared" ca="1" si="5"/>
        <v>--</v>
      </c>
      <c r="W39" s="4"/>
      <c r="X39" s="53"/>
      <c r="Y39" s="53"/>
      <c r="Z39" s="53"/>
      <c r="AA39" s="54"/>
      <c r="AB39" s="53"/>
    </row>
    <row r="40" spans="2:28" ht="16.5" thickBot="1" x14ac:dyDescent="0.3">
      <c r="D40" s="46"/>
      <c r="E40" s="34"/>
      <c r="F40" s="34"/>
      <c r="G40" s="34"/>
      <c r="K40" s="51">
        <f t="shared" si="10"/>
        <v>17</v>
      </c>
      <c r="L40" s="93" t="str">
        <f t="shared" ca="1" si="6"/>
        <v>--</v>
      </c>
      <c r="M40" s="57" t="str">
        <f t="shared" ca="1" si="1"/>
        <v>--</v>
      </c>
      <c r="N40" s="53" t="str">
        <f t="shared" ca="1" si="2"/>
        <v>--</v>
      </c>
      <c r="O40" s="57" t="str">
        <f t="shared" ca="1" si="7"/>
        <v>--</v>
      </c>
      <c r="P40" s="53" t="str">
        <f t="shared" ca="1" si="0"/>
        <v>--</v>
      </c>
      <c r="Q40" s="53" t="e">
        <f t="shared" ca="1" si="3"/>
        <v>#VALUE!</v>
      </c>
      <c r="R40" s="53">
        <f t="shared" ca="1" si="8"/>
        <v>1</v>
      </c>
      <c r="S40" s="58" t="str">
        <f t="shared" ca="1" si="4"/>
        <v>--</v>
      </c>
      <c r="T40" s="59" t="str">
        <f t="shared" ca="1" si="9"/>
        <v>--</v>
      </c>
      <c r="U40" s="53" t="str">
        <f t="shared" ca="1" si="5"/>
        <v>--</v>
      </c>
      <c r="W40" s="77" t="s">
        <v>113</v>
      </c>
      <c r="X40" s="78" t="s">
        <v>114</v>
      </c>
      <c r="Y40" s="53"/>
      <c r="Z40" s="53"/>
      <c r="AA40" s="54"/>
      <c r="AB40" s="53"/>
    </row>
    <row r="41" spans="2:28" x14ac:dyDescent="0.25">
      <c r="G41" s="34"/>
      <c r="K41" s="51">
        <f t="shared" si="10"/>
        <v>18</v>
      </c>
      <c r="L41" s="93" t="str">
        <f t="shared" ca="1" si="6"/>
        <v>--</v>
      </c>
      <c r="M41" s="57" t="str">
        <f t="shared" ca="1" si="1"/>
        <v>--</v>
      </c>
      <c r="N41" s="53" t="str">
        <f t="shared" ca="1" si="2"/>
        <v>--</v>
      </c>
      <c r="O41" s="57" t="str">
        <f t="shared" ca="1" si="7"/>
        <v>--</v>
      </c>
      <c r="P41" s="53" t="str">
        <f t="shared" ca="1" si="0"/>
        <v>--</v>
      </c>
      <c r="Q41" s="53" t="e">
        <f t="shared" ca="1" si="3"/>
        <v>#VALUE!</v>
      </c>
      <c r="R41" s="53">
        <f t="shared" ca="1" si="8"/>
        <v>1</v>
      </c>
      <c r="S41" s="58" t="str">
        <f t="shared" ca="1" si="4"/>
        <v>--</v>
      </c>
      <c r="T41" s="59" t="str">
        <f t="shared" ca="1" si="9"/>
        <v>--</v>
      </c>
      <c r="U41" s="53" t="str">
        <f t="shared" ca="1" si="5"/>
        <v>--</v>
      </c>
      <c r="W41" s="79">
        <v>48925</v>
      </c>
      <c r="X41" s="80">
        <v>0.2</v>
      </c>
      <c r="Y41" s="53"/>
      <c r="Z41" s="53"/>
      <c r="AA41" s="54"/>
      <c r="AB41" s="53"/>
    </row>
    <row r="42" spans="2:28" x14ac:dyDescent="0.25">
      <c r="G42" s="34"/>
      <c r="K42" s="51">
        <f t="shared" si="10"/>
        <v>19</v>
      </c>
      <c r="L42" s="93" t="str">
        <f t="shared" ca="1" si="6"/>
        <v>--</v>
      </c>
      <c r="M42" s="57" t="str">
        <f t="shared" ca="1" si="1"/>
        <v>--</v>
      </c>
      <c r="N42" s="53" t="str">
        <f t="shared" ca="1" si="2"/>
        <v>--</v>
      </c>
      <c r="O42" s="57" t="str">
        <f t="shared" ca="1" si="7"/>
        <v>--</v>
      </c>
      <c r="P42" s="53" t="str">
        <f t="shared" ca="1" si="0"/>
        <v>--</v>
      </c>
      <c r="Q42" s="53" t="e">
        <f t="shared" ca="1" si="3"/>
        <v>#VALUE!</v>
      </c>
      <c r="R42" s="53">
        <f t="shared" ca="1" si="8"/>
        <v>1</v>
      </c>
      <c r="S42" s="58" t="str">
        <f t="shared" ca="1" si="4"/>
        <v>--</v>
      </c>
      <c r="T42" s="59" t="str">
        <f t="shared" ca="1" si="9"/>
        <v>--</v>
      </c>
      <c r="U42" s="53" t="str">
        <f t="shared" ca="1" si="5"/>
        <v>--</v>
      </c>
      <c r="W42" s="79">
        <v>49290</v>
      </c>
      <c r="X42" s="80">
        <v>0.2</v>
      </c>
      <c r="Y42" s="53"/>
      <c r="Z42" s="53"/>
      <c r="AA42" s="54"/>
      <c r="AB42" s="53"/>
    </row>
    <row r="43" spans="2:28" x14ac:dyDescent="0.25">
      <c r="G43" s="73"/>
      <c r="K43" s="51">
        <f t="shared" si="10"/>
        <v>20</v>
      </c>
      <c r="L43" s="93" t="str">
        <f t="shared" ca="1" si="6"/>
        <v>--</v>
      </c>
      <c r="M43" s="57" t="str">
        <f t="shared" ca="1" si="1"/>
        <v>--</v>
      </c>
      <c r="N43" s="53" t="str">
        <f t="shared" ca="1" si="2"/>
        <v>--</v>
      </c>
      <c r="O43" s="57" t="str">
        <f t="shared" ca="1" si="7"/>
        <v>--</v>
      </c>
      <c r="P43" s="53" t="str">
        <f t="shared" ca="1" si="0"/>
        <v>--</v>
      </c>
      <c r="Q43" s="53" t="e">
        <f t="shared" ca="1" si="3"/>
        <v>#VALUE!</v>
      </c>
      <c r="R43" s="53">
        <f t="shared" ca="1" si="8"/>
        <v>1</v>
      </c>
      <c r="S43" s="58" t="str">
        <f t="shared" ca="1" si="4"/>
        <v>--</v>
      </c>
      <c r="T43" s="59" t="str">
        <f t="shared" ca="1" si="9"/>
        <v>--</v>
      </c>
      <c r="U43" s="53" t="str">
        <f t="shared" ca="1" si="5"/>
        <v>--</v>
      </c>
      <c r="W43" s="79">
        <v>49655</v>
      </c>
      <c r="X43" s="80">
        <v>0.2</v>
      </c>
      <c r="Y43" s="53"/>
      <c r="Z43" s="53"/>
      <c r="AA43" s="54"/>
      <c r="AB43" s="53"/>
    </row>
    <row r="44" spans="2:28" x14ac:dyDescent="0.25">
      <c r="G44" s="73"/>
      <c r="K44" s="51">
        <f t="shared" si="10"/>
        <v>21</v>
      </c>
      <c r="L44" s="93" t="str">
        <f t="shared" ca="1" si="6"/>
        <v>--</v>
      </c>
      <c r="M44" s="57" t="str">
        <f t="shared" ca="1" si="1"/>
        <v>--</v>
      </c>
      <c r="N44" s="53" t="str">
        <f t="shared" ca="1" si="2"/>
        <v>--</v>
      </c>
      <c r="O44" s="57" t="str">
        <f t="shared" ca="1" si="7"/>
        <v>--</v>
      </c>
      <c r="P44" s="53" t="str">
        <f t="shared" ca="1" si="0"/>
        <v>--</v>
      </c>
      <c r="Q44" s="53" t="e">
        <f t="shared" ca="1" si="3"/>
        <v>#VALUE!</v>
      </c>
      <c r="R44" s="53">
        <f t="shared" ca="1" si="8"/>
        <v>1</v>
      </c>
      <c r="S44" s="58" t="str">
        <f t="shared" ca="1" si="4"/>
        <v>--</v>
      </c>
      <c r="T44" s="59" t="str">
        <f t="shared" ca="1" si="9"/>
        <v>--</v>
      </c>
      <c r="U44" s="53" t="str">
        <f t="shared" ca="1" si="5"/>
        <v>--</v>
      </c>
      <c r="W44" s="79">
        <v>50021</v>
      </c>
      <c r="X44" s="80">
        <v>0.2</v>
      </c>
      <c r="Y44" s="53"/>
      <c r="Z44" s="53"/>
      <c r="AA44" s="54"/>
      <c r="AB44" s="53"/>
    </row>
    <row r="45" spans="2:28" x14ac:dyDescent="0.25">
      <c r="C45" s="34"/>
      <c r="G45" s="34"/>
      <c r="K45" s="51">
        <f t="shared" si="10"/>
        <v>22</v>
      </c>
      <c r="L45" s="93" t="str">
        <f t="shared" ca="1" si="6"/>
        <v>--</v>
      </c>
      <c r="M45" s="57" t="str">
        <f t="shared" ca="1" si="1"/>
        <v>--</v>
      </c>
      <c r="N45" s="53" t="str">
        <f t="shared" ca="1" si="2"/>
        <v>--</v>
      </c>
      <c r="O45" s="57" t="str">
        <f t="shared" ca="1" si="7"/>
        <v>--</v>
      </c>
      <c r="P45" s="53" t="str">
        <f t="shared" ca="1" si="0"/>
        <v>--</v>
      </c>
      <c r="Q45" s="53" t="e">
        <f t="shared" ca="1" si="3"/>
        <v>#VALUE!</v>
      </c>
      <c r="R45" s="53">
        <f t="shared" ca="1" si="8"/>
        <v>1</v>
      </c>
      <c r="S45" s="58" t="str">
        <f t="shared" ca="1" si="4"/>
        <v>--</v>
      </c>
      <c r="T45" s="59" t="str">
        <f t="shared" ca="1" si="9"/>
        <v>--</v>
      </c>
      <c r="U45" s="53" t="str">
        <f t="shared" ca="1" si="5"/>
        <v>--</v>
      </c>
      <c r="W45" s="81">
        <v>50386</v>
      </c>
      <c r="X45" s="82">
        <v>0.2</v>
      </c>
      <c r="Y45" s="53"/>
      <c r="Z45" s="53"/>
      <c r="AA45" s="54"/>
      <c r="AB45" s="53"/>
    </row>
    <row r="46" spans="2:28" x14ac:dyDescent="0.25">
      <c r="C46" s="34"/>
      <c r="D46" s="46"/>
      <c r="E46" s="34"/>
      <c r="F46" s="34"/>
      <c r="G46" s="34"/>
      <c r="K46" s="51">
        <f t="shared" si="10"/>
        <v>23</v>
      </c>
      <c r="L46" s="93" t="str">
        <f t="shared" ca="1" si="6"/>
        <v>--</v>
      </c>
      <c r="M46" s="57" t="str">
        <f t="shared" ca="1" si="1"/>
        <v>--</v>
      </c>
      <c r="N46" s="53" t="str">
        <f t="shared" ca="1" si="2"/>
        <v>--</v>
      </c>
      <c r="O46" s="57" t="str">
        <f t="shared" ca="1" si="7"/>
        <v>--</v>
      </c>
      <c r="P46" s="53" t="str">
        <f t="shared" ca="1" si="0"/>
        <v>--</v>
      </c>
      <c r="Q46" s="53" t="e">
        <f t="shared" ca="1" si="3"/>
        <v>#VALUE!</v>
      </c>
      <c r="R46" s="53">
        <f t="shared" ca="1" si="8"/>
        <v>1</v>
      </c>
      <c r="S46" s="58" t="str">
        <f t="shared" ca="1" si="4"/>
        <v>--</v>
      </c>
      <c r="T46" s="59" t="str">
        <f t="shared" ca="1" si="9"/>
        <v>--</v>
      </c>
      <c r="U46" s="53" t="str">
        <f t="shared" ca="1" si="5"/>
        <v>--</v>
      </c>
      <c r="W46" s="4"/>
      <c r="X46" s="53"/>
      <c r="Y46" s="53"/>
      <c r="Z46" s="53"/>
      <c r="AA46" s="54"/>
      <c r="AB46" s="53"/>
    </row>
    <row r="47" spans="2:28" ht="15.75" x14ac:dyDescent="0.25">
      <c r="C47" s="83"/>
      <c r="D47" s="84"/>
      <c r="E47" s="34"/>
      <c r="F47" s="34"/>
      <c r="K47" s="51">
        <f t="shared" si="10"/>
        <v>24</v>
      </c>
      <c r="L47" s="93" t="str">
        <f t="shared" ca="1" si="6"/>
        <v>--</v>
      </c>
      <c r="M47" s="57" t="str">
        <f t="shared" ca="1" si="1"/>
        <v>--</v>
      </c>
      <c r="N47" s="53" t="str">
        <f t="shared" ca="1" si="2"/>
        <v>--</v>
      </c>
      <c r="O47" s="57" t="str">
        <f t="shared" ca="1" si="7"/>
        <v>--</v>
      </c>
      <c r="P47" s="53" t="str">
        <f t="shared" ca="1" si="0"/>
        <v>--</v>
      </c>
      <c r="Q47" s="53" t="e">
        <f t="shared" ca="1" si="3"/>
        <v>#VALUE!</v>
      </c>
      <c r="R47" s="53">
        <f t="shared" ca="1" si="8"/>
        <v>1</v>
      </c>
      <c r="S47" s="58" t="str">
        <f t="shared" ca="1" si="4"/>
        <v>--</v>
      </c>
      <c r="T47" s="59" t="str">
        <f t="shared" ca="1" si="9"/>
        <v>--</v>
      </c>
      <c r="U47" s="53" t="str">
        <f t="shared" ca="1" si="5"/>
        <v>--</v>
      </c>
      <c r="AB47" s="85"/>
    </row>
    <row r="48" spans="2:28" x14ac:dyDescent="0.25">
      <c r="C48" s="86"/>
      <c r="D48" s="46"/>
      <c r="E48" s="87"/>
      <c r="F48" s="87"/>
      <c r="K48" s="51">
        <f t="shared" si="10"/>
        <v>25</v>
      </c>
      <c r="L48" s="93" t="str">
        <f t="shared" ca="1" si="6"/>
        <v>--</v>
      </c>
      <c r="M48" s="57" t="str">
        <f t="shared" ca="1" si="1"/>
        <v>--</v>
      </c>
      <c r="N48" s="53" t="str">
        <f t="shared" ca="1" si="2"/>
        <v>--</v>
      </c>
      <c r="O48" s="57" t="str">
        <f t="shared" ca="1" si="7"/>
        <v>--</v>
      </c>
      <c r="P48" s="53" t="str">
        <f t="shared" ca="1" si="0"/>
        <v>--</v>
      </c>
      <c r="Q48" s="53" t="e">
        <f t="shared" ca="1" si="3"/>
        <v>#VALUE!</v>
      </c>
      <c r="R48" s="53">
        <f t="shared" ca="1" si="8"/>
        <v>1</v>
      </c>
      <c r="S48" s="58" t="str">
        <f t="shared" ca="1" si="4"/>
        <v>--</v>
      </c>
      <c r="T48" s="59" t="str">
        <f t="shared" ca="1" si="9"/>
        <v>--</v>
      </c>
      <c r="U48" s="53" t="str">
        <f t="shared" ca="1" si="5"/>
        <v>--</v>
      </c>
    </row>
    <row r="49" spans="3:28" x14ac:dyDescent="0.25">
      <c r="C49" s="73"/>
      <c r="D49" s="46"/>
      <c r="E49" s="87"/>
      <c r="F49" s="87"/>
      <c r="K49" s="51">
        <f t="shared" si="10"/>
        <v>26</v>
      </c>
      <c r="L49" s="93" t="str">
        <f t="shared" ca="1" si="6"/>
        <v>--</v>
      </c>
      <c r="M49" s="57" t="str">
        <f t="shared" ca="1" si="1"/>
        <v>--</v>
      </c>
      <c r="N49" s="53" t="str">
        <f t="shared" ca="1" si="2"/>
        <v>--</v>
      </c>
      <c r="O49" s="57" t="str">
        <f t="shared" ca="1" si="7"/>
        <v>--</v>
      </c>
      <c r="P49" s="53" t="str">
        <f t="shared" ca="1" si="0"/>
        <v>--</v>
      </c>
      <c r="Q49" s="53" t="e">
        <f t="shared" ca="1" si="3"/>
        <v>#VALUE!</v>
      </c>
      <c r="R49" s="53">
        <f t="shared" ca="1" si="8"/>
        <v>1</v>
      </c>
      <c r="S49" s="58" t="str">
        <f t="shared" ca="1" si="4"/>
        <v>--</v>
      </c>
      <c r="T49" s="59" t="str">
        <f t="shared" ca="1" si="9"/>
        <v>--</v>
      </c>
      <c r="U49" s="53" t="str">
        <f t="shared" ca="1" si="5"/>
        <v>--</v>
      </c>
      <c r="AB49" s="88"/>
    </row>
    <row r="50" spans="3:28" x14ac:dyDescent="0.25">
      <c r="C50" s="63"/>
      <c r="D50" s="72"/>
      <c r="E50" s="73"/>
      <c r="F50" s="73"/>
      <c r="K50" s="51">
        <f t="shared" si="10"/>
        <v>27</v>
      </c>
      <c r="L50" s="93" t="str">
        <f t="shared" ca="1" si="6"/>
        <v>--</v>
      </c>
      <c r="M50" s="57" t="str">
        <f t="shared" ca="1" si="1"/>
        <v>--</v>
      </c>
      <c r="N50" s="53" t="str">
        <f t="shared" ca="1" si="2"/>
        <v>--</v>
      </c>
      <c r="O50" s="57" t="str">
        <f t="shared" ca="1" si="7"/>
        <v>--</v>
      </c>
      <c r="P50" s="53" t="str">
        <f t="shared" ca="1" si="0"/>
        <v>--</v>
      </c>
      <c r="Q50" s="53" t="e">
        <f t="shared" ca="1" si="3"/>
        <v>#VALUE!</v>
      </c>
      <c r="R50" s="53">
        <f t="shared" ca="1" si="8"/>
        <v>1</v>
      </c>
      <c r="S50" s="58" t="str">
        <f t="shared" ca="1" si="4"/>
        <v>--</v>
      </c>
      <c r="T50" s="59" t="str">
        <f t="shared" ca="1" si="9"/>
        <v>--</v>
      </c>
      <c r="U50" s="53" t="str">
        <f t="shared" ca="1" si="5"/>
        <v>--</v>
      </c>
      <c r="AB50" s="89"/>
    </row>
    <row r="51" spans="3:28" x14ac:dyDescent="0.25">
      <c r="C51" s="90"/>
      <c r="D51" s="46"/>
      <c r="E51" s="76"/>
      <c r="F51" s="76"/>
      <c r="K51" s="51">
        <f t="shared" si="10"/>
        <v>28</v>
      </c>
      <c r="L51" s="93" t="str">
        <f t="shared" ca="1" si="6"/>
        <v>--</v>
      </c>
      <c r="M51" s="57" t="str">
        <f t="shared" ca="1" si="1"/>
        <v>--</v>
      </c>
      <c r="N51" s="53" t="str">
        <f t="shared" ca="1" si="2"/>
        <v>--</v>
      </c>
      <c r="O51" s="57" t="str">
        <f t="shared" ca="1" si="7"/>
        <v>--</v>
      </c>
      <c r="P51" s="53" t="str">
        <f t="shared" ca="1" si="0"/>
        <v>--</v>
      </c>
      <c r="Q51" s="53" t="e">
        <f t="shared" ca="1" si="3"/>
        <v>#VALUE!</v>
      </c>
      <c r="R51" s="53">
        <f t="shared" ca="1" si="8"/>
        <v>1</v>
      </c>
      <c r="S51" s="58" t="str">
        <f t="shared" ca="1" si="4"/>
        <v>--</v>
      </c>
      <c r="T51" s="59" t="str">
        <f t="shared" ca="1" si="9"/>
        <v>--</v>
      </c>
      <c r="U51" s="53" t="str">
        <f t="shared" ca="1" si="5"/>
        <v>--</v>
      </c>
    </row>
    <row r="52" spans="3:28" x14ac:dyDescent="0.25">
      <c r="C52" s="90"/>
      <c r="K52" s="51">
        <f t="shared" si="10"/>
        <v>29</v>
      </c>
      <c r="L52" s="93" t="str">
        <f t="shared" ca="1" si="6"/>
        <v>--</v>
      </c>
      <c r="M52" s="57" t="str">
        <f t="shared" ca="1" si="1"/>
        <v>--</v>
      </c>
      <c r="N52" s="53" t="str">
        <f t="shared" ca="1" si="2"/>
        <v>--</v>
      </c>
      <c r="O52" s="57" t="str">
        <f t="shared" ca="1" si="7"/>
        <v>--</v>
      </c>
      <c r="P52" s="53" t="str">
        <f t="shared" ca="1" si="0"/>
        <v>--</v>
      </c>
      <c r="Q52" s="53" t="e">
        <f t="shared" ca="1" si="3"/>
        <v>#VALUE!</v>
      </c>
      <c r="R52" s="53">
        <f t="shared" ca="1" si="8"/>
        <v>1</v>
      </c>
      <c r="S52" s="58" t="str">
        <f t="shared" ca="1" si="4"/>
        <v>--</v>
      </c>
      <c r="T52" s="59" t="str">
        <f t="shared" ca="1" si="9"/>
        <v>--</v>
      </c>
      <c r="U52" s="53" t="str">
        <f t="shared" ca="1" si="5"/>
        <v>--</v>
      </c>
    </row>
    <row r="53" spans="3:28" x14ac:dyDescent="0.25">
      <c r="C53" s="90"/>
      <c r="K53" s="51">
        <f t="shared" si="10"/>
        <v>30</v>
      </c>
      <c r="L53" s="93" t="str">
        <f t="shared" ca="1" si="6"/>
        <v>--</v>
      </c>
      <c r="M53" s="57" t="str">
        <f t="shared" ca="1" si="1"/>
        <v>--</v>
      </c>
      <c r="N53" s="53" t="str">
        <f t="shared" ca="1" si="2"/>
        <v>--</v>
      </c>
      <c r="O53" s="57" t="str">
        <f t="shared" ca="1" si="7"/>
        <v>--</v>
      </c>
      <c r="P53" s="53" t="str">
        <f t="shared" ca="1" si="0"/>
        <v>--</v>
      </c>
      <c r="Q53" s="53" t="e">
        <f t="shared" ca="1" si="3"/>
        <v>#VALUE!</v>
      </c>
      <c r="R53" s="53">
        <f t="shared" ca="1" si="8"/>
        <v>1</v>
      </c>
      <c r="S53" s="58" t="str">
        <f t="shared" ca="1" si="4"/>
        <v>--</v>
      </c>
      <c r="T53" s="59" t="str">
        <f t="shared" ca="1" si="9"/>
        <v>--</v>
      </c>
      <c r="U53" s="53" t="str">
        <f t="shared" ca="1" si="5"/>
        <v>--</v>
      </c>
    </row>
    <row r="54" spans="3:28" x14ac:dyDescent="0.25">
      <c r="K54" s="51">
        <f>+K53+1</f>
        <v>31</v>
      </c>
      <c r="L54" s="93" t="str">
        <f t="shared" ca="1" si="6"/>
        <v>--</v>
      </c>
      <c r="M54" s="57" t="str">
        <f t="shared" ca="1" si="1"/>
        <v>--</v>
      </c>
      <c r="N54" s="53" t="str">
        <f t="shared" ca="1" si="2"/>
        <v>--</v>
      </c>
      <c r="O54" s="57" t="str">
        <f t="shared" ca="1" si="7"/>
        <v>--</v>
      </c>
      <c r="P54" s="53" t="str">
        <f t="shared" ca="1" si="0"/>
        <v>--</v>
      </c>
      <c r="Q54" s="53" t="e">
        <f t="shared" ca="1" si="3"/>
        <v>#VALUE!</v>
      </c>
      <c r="R54" s="53">
        <f t="shared" ca="1" si="8"/>
        <v>1</v>
      </c>
      <c r="S54" s="58" t="str">
        <f t="shared" ca="1" si="4"/>
        <v>--</v>
      </c>
      <c r="T54" s="59" t="str">
        <f t="shared" ca="1" si="9"/>
        <v>--</v>
      </c>
      <c r="U54" s="53" t="str">
        <f t="shared" ca="1" si="5"/>
        <v>--</v>
      </c>
    </row>
    <row r="55" spans="3:28" x14ac:dyDescent="0.25">
      <c r="K55" s="51">
        <f t="shared" si="10"/>
        <v>32</v>
      </c>
      <c r="L55" s="93" t="str">
        <f t="shared" ca="1" si="6"/>
        <v>--</v>
      </c>
      <c r="M55" s="57" t="str">
        <f t="shared" ca="1" si="1"/>
        <v>--</v>
      </c>
      <c r="N55" s="53" t="str">
        <f t="shared" ca="1" si="2"/>
        <v>--</v>
      </c>
      <c r="O55" s="57" t="str">
        <f t="shared" ca="1" si="7"/>
        <v>--</v>
      </c>
      <c r="P55" s="53" t="str">
        <f t="shared" ca="1" si="0"/>
        <v>--</v>
      </c>
      <c r="Q55" s="53" t="e">
        <f t="shared" ca="1" si="3"/>
        <v>#VALUE!</v>
      </c>
      <c r="R55" s="53">
        <f t="shared" ca="1" si="8"/>
        <v>1</v>
      </c>
      <c r="S55" s="58" t="str">
        <f t="shared" ca="1" si="4"/>
        <v>--</v>
      </c>
      <c r="T55" s="59" t="str">
        <f t="shared" ca="1" si="9"/>
        <v>--</v>
      </c>
      <c r="U55" s="53" t="str">
        <f t="shared" ca="1" si="5"/>
        <v>--</v>
      </c>
    </row>
    <row r="56" spans="3:28" x14ac:dyDescent="0.25">
      <c r="K56" s="51">
        <f t="shared" si="10"/>
        <v>33</v>
      </c>
      <c r="L56" s="93" t="str">
        <f t="shared" ca="1" si="6"/>
        <v>--</v>
      </c>
      <c r="M56" s="57" t="str">
        <f t="shared" ca="1" si="1"/>
        <v>--</v>
      </c>
      <c r="N56" s="53" t="str">
        <f t="shared" ca="1" si="2"/>
        <v>--</v>
      </c>
      <c r="O56" s="57" t="str">
        <f t="shared" ca="1" si="7"/>
        <v>--</v>
      </c>
      <c r="P56" s="53" t="str">
        <f t="shared" ca="1" si="0"/>
        <v>--</v>
      </c>
      <c r="Q56" s="53" t="e">
        <f t="shared" ca="1" si="3"/>
        <v>#VALUE!</v>
      </c>
      <c r="R56" s="53">
        <f t="shared" ca="1" si="8"/>
        <v>1</v>
      </c>
      <c r="S56" s="58" t="str">
        <f t="shared" ca="1" si="4"/>
        <v>--</v>
      </c>
      <c r="T56" s="59" t="str">
        <f t="shared" ca="1" si="9"/>
        <v>--</v>
      </c>
      <c r="U56" s="53" t="str">
        <f t="shared" ca="1" si="5"/>
        <v>--</v>
      </c>
    </row>
    <row r="57" spans="3:28" x14ac:dyDescent="0.25">
      <c r="K57" s="51">
        <f t="shared" si="10"/>
        <v>34</v>
      </c>
      <c r="L57" s="93" t="str">
        <f t="shared" ca="1" si="6"/>
        <v>--</v>
      </c>
      <c r="M57" s="57" t="str">
        <f t="shared" ca="1" si="1"/>
        <v>--</v>
      </c>
      <c r="N57" s="53" t="str">
        <f t="shared" ca="1" si="2"/>
        <v>--</v>
      </c>
      <c r="O57" s="57" t="str">
        <f t="shared" ca="1" si="7"/>
        <v>--</v>
      </c>
      <c r="P57" s="53" t="str">
        <f t="shared" ca="1" si="0"/>
        <v>--</v>
      </c>
      <c r="Q57" s="53" t="e">
        <f t="shared" ca="1" si="3"/>
        <v>#VALUE!</v>
      </c>
      <c r="R57" s="53">
        <f t="shared" ca="1" si="8"/>
        <v>1</v>
      </c>
      <c r="S57" s="58" t="str">
        <f t="shared" ca="1" si="4"/>
        <v>--</v>
      </c>
      <c r="T57" s="59" t="str">
        <f t="shared" ca="1" si="9"/>
        <v>--</v>
      </c>
      <c r="U57" s="53" t="str">
        <f t="shared" ca="1" si="5"/>
        <v>--</v>
      </c>
    </row>
    <row r="58" spans="3:28" x14ac:dyDescent="0.25">
      <c r="K58" s="51">
        <f t="shared" si="10"/>
        <v>35</v>
      </c>
      <c r="L58" s="93" t="str">
        <f t="shared" ca="1" si="6"/>
        <v>--</v>
      </c>
      <c r="M58" s="57" t="str">
        <f t="shared" ca="1" si="1"/>
        <v>--</v>
      </c>
      <c r="N58" s="53" t="str">
        <f t="shared" ca="1" si="2"/>
        <v>--</v>
      </c>
      <c r="O58" s="57" t="str">
        <f t="shared" ca="1" si="7"/>
        <v>--</v>
      </c>
      <c r="P58" s="53" t="str">
        <f t="shared" ca="1" si="0"/>
        <v>--</v>
      </c>
      <c r="Q58" s="53" t="e">
        <f t="shared" ca="1" si="3"/>
        <v>#VALUE!</v>
      </c>
      <c r="R58" s="53">
        <f t="shared" ca="1" si="8"/>
        <v>1</v>
      </c>
      <c r="S58" s="58" t="str">
        <f t="shared" ca="1" si="4"/>
        <v>--</v>
      </c>
      <c r="T58" s="59" t="str">
        <f t="shared" ca="1" si="9"/>
        <v>--</v>
      </c>
      <c r="U58" s="53" t="str">
        <f t="shared" ca="1" si="5"/>
        <v>--</v>
      </c>
    </row>
    <row r="59" spans="3:28" x14ac:dyDescent="0.25">
      <c r="K59" s="51">
        <f t="shared" si="10"/>
        <v>36</v>
      </c>
      <c r="L59" s="93" t="str">
        <f t="shared" ca="1" si="6"/>
        <v>--</v>
      </c>
      <c r="M59" s="57" t="str">
        <f t="shared" ca="1" si="1"/>
        <v>--</v>
      </c>
      <c r="N59" s="53" t="str">
        <f t="shared" ca="1" si="2"/>
        <v>--</v>
      </c>
      <c r="O59" s="57" t="str">
        <f t="shared" ca="1" si="7"/>
        <v>--</v>
      </c>
      <c r="P59" s="53" t="str">
        <f t="shared" ca="1" si="0"/>
        <v>--</v>
      </c>
      <c r="Q59" s="53" t="e">
        <f t="shared" ca="1" si="3"/>
        <v>#VALUE!</v>
      </c>
      <c r="R59" s="53">
        <f t="shared" ca="1" si="8"/>
        <v>1</v>
      </c>
      <c r="S59" s="58" t="str">
        <f t="shared" ca="1" si="4"/>
        <v>--</v>
      </c>
      <c r="T59" s="59" t="str">
        <f t="shared" ca="1" si="9"/>
        <v>--</v>
      </c>
      <c r="U59" s="53" t="str">
        <f t="shared" ca="1" si="5"/>
        <v>--</v>
      </c>
    </row>
    <row r="60" spans="3:28" x14ac:dyDescent="0.25">
      <c r="K60" s="51">
        <f t="shared" si="10"/>
        <v>37</v>
      </c>
      <c r="L60" s="93" t="str">
        <f t="shared" ca="1" si="6"/>
        <v>--</v>
      </c>
      <c r="M60" s="57" t="str">
        <f t="shared" ca="1" si="1"/>
        <v>--</v>
      </c>
      <c r="N60" s="53" t="str">
        <f t="shared" ca="1" si="2"/>
        <v>--</v>
      </c>
      <c r="O60" s="57" t="str">
        <f t="shared" ca="1" si="7"/>
        <v>--</v>
      </c>
      <c r="P60" s="53" t="str">
        <f t="shared" ca="1" si="0"/>
        <v>--</v>
      </c>
      <c r="Q60" s="53" t="e">
        <f t="shared" ca="1" si="3"/>
        <v>#VALUE!</v>
      </c>
      <c r="R60" s="53">
        <f t="shared" ca="1" si="8"/>
        <v>1</v>
      </c>
      <c r="S60" s="58" t="str">
        <f t="shared" ca="1" si="4"/>
        <v>--</v>
      </c>
      <c r="T60" s="59" t="str">
        <f t="shared" ca="1" si="9"/>
        <v>--</v>
      </c>
      <c r="U60" s="53" t="str">
        <f t="shared" ca="1" si="5"/>
        <v>--</v>
      </c>
    </row>
    <row r="61" spans="3:28" x14ac:dyDescent="0.25">
      <c r="K61" s="51">
        <f t="shared" si="10"/>
        <v>38</v>
      </c>
      <c r="L61" s="93" t="str">
        <f t="shared" ca="1" si="6"/>
        <v>--</v>
      </c>
      <c r="M61" s="57" t="str">
        <f t="shared" ca="1" si="1"/>
        <v>--</v>
      </c>
      <c r="N61" s="53" t="str">
        <f t="shared" ca="1" si="2"/>
        <v>--</v>
      </c>
      <c r="O61" s="57" t="str">
        <f t="shared" ca="1" si="7"/>
        <v>--</v>
      </c>
      <c r="P61" s="53" t="str">
        <f t="shared" ca="1" si="0"/>
        <v>--</v>
      </c>
      <c r="Q61" s="53" t="e">
        <f t="shared" ca="1" si="3"/>
        <v>#VALUE!</v>
      </c>
      <c r="R61" s="53">
        <f t="shared" ca="1" si="8"/>
        <v>1</v>
      </c>
      <c r="S61" s="58" t="str">
        <f t="shared" ca="1" si="4"/>
        <v>--</v>
      </c>
      <c r="T61" s="59" t="str">
        <f t="shared" ca="1" si="9"/>
        <v>--</v>
      </c>
      <c r="U61" s="53" t="str">
        <f t="shared" ca="1" si="5"/>
        <v>--</v>
      </c>
    </row>
    <row r="62" spans="3:28" x14ac:dyDescent="0.25">
      <c r="K62" s="51">
        <f t="shared" si="10"/>
        <v>39</v>
      </c>
      <c r="L62" s="93" t="str">
        <f t="shared" ca="1" si="6"/>
        <v>--</v>
      </c>
      <c r="M62" s="57" t="str">
        <f t="shared" ca="1" si="1"/>
        <v>--</v>
      </c>
      <c r="N62" s="53" t="str">
        <f t="shared" ca="1" si="2"/>
        <v>--</v>
      </c>
      <c r="O62" s="57" t="str">
        <f t="shared" ca="1" si="7"/>
        <v>--</v>
      </c>
      <c r="P62" s="53" t="str">
        <f t="shared" ca="1" si="0"/>
        <v>--</v>
      </c>
      <c r="Q62" s="53" t="e">
        <f t="shared" ca="1" si="3"/>
        <v>#VALUE!</v>
      </c>
      <c r="R62" s="53">
        <f t="shared" ca="1" si="8"/>
        <v>1</v>
      </c>
      <c r="S62" s="58" t="str">
        <f t="shared" ca="1" si="4"/>
        <v>--</v>
      </c>
      <c r="T62" s="59" t="str">
        <f t="shared" ca="1" si="9"/>
        <v>--</v>
      </c>
      <c r="U62" s="53" t="str">
        <f t="shared" ca="1" si="5"/>
        <v>--</v>
      </c>
    </row>
    <row r="63" spans="3:28" x14ac:dyDescent="0.25">
      <c r="K63" s="51">
        <f t="shared" si="10"/>
        <v>40</v>
      </c>
      <c r="L63" s="93" t="str">
        <f t="shared" ca="1" si="6"/>
        <v>--</v>
      </c>
      <c r="M63" s="57" t="str">
        <f t="shared" ca="1" si="1"/>
        <v>--</v>
      </c>
      <c r="N63" s="53" t="str">
        <f t="shared" ca="1" si="2"/>
        <v>--</v>
      </c>
      <c r="O63" s="57" t="str">
        <f t="shared" ca="1" si="7"/>
        <v>--</v>
      </c>
      <c r="P63" s="53" t="str">
        <f t="shared" ca="1" si="0"/>
        <v>--</v>
      </c>
      <c r="Q63" s="53" t="e">
        <f t="shared" ca="1" si="3"/>
        <v>#VALUE!</v>
      </c>
      <c r="R63" s="53">
        <f t="shared" ca="1" si="8"/>
        <v>1</v>
      </c>
      <c r="S63" s="58" t="str">
        <f t="shared" ca="1" si="4"/>
        <v>--</v>
      </c>
      <c r="T63" s="59" t="str">
        <f t="shared" ca="1" si="9"/>
        <v>--</v>
      </c>
      <c r="U63" s="53" t="str">
        <f t="shared" ca="1" si="5"/>
        <v>--</v>
      </c>
    </row>
    <row r="64" spans="3:28" x14ac:dyDescent="0.25">
      <c r="K64" s="51">
        <f t="shared" si="10"/>
        <v>41</v>
      </c>
      <c r="L64" s="93" t="str">
        <f t="shared" ca="1" si="6"/>
        <v>--</v>
      </c>
      <c r="M64" s="57" t="str">
        <f t="shared" ca="1" si="1"/>
        <v>--</v>
      </c>
      <c r="N64" s="53" t="str">
        <f t="shared" ca="1" si="2"/>
        <v>--</v>
      </c>
      <c r="O64" s="57" t="str">
        <f t="shared" ca="1" si="7"/>
        <v>--</v>
      </c>
      <c r="P64" s="53" t="str">
        <f t="shared" ca="1" si="0"/>
        <v>--</v>
      </c>
      <c r="Q64" s="53" t="e">
        <f t="shared" ca="1" si="3"/>
        <v>#VALUE!</v>
      </c>
      <c r="R64" s="53">
        <f t="shared" ca="1" si="8"/>
        <v>1</v>
      </c>
      <c r="S64" s="58" t="str">
        <f t="shared" ca="1" si="4"/>
        <v>--</v>
      </c>
      <c r="T64" s="59" t="str">
        <f t="shared" ca="1" si="9"/>
        <v>--</v>
      </c>
      <c r="U64" s="53" t="str">
        <f t="shared" ca="1" si="5"/>
        <v>--</v>
      </c>
    </row>
    <row r="65" spans="11:21" x14ac:dyDescent="0.25">
      <c r="K65" s="51">
        <f t="shared" si="10"/>
        <v>42</v>
      </c>
      <c r="L65" s="93" t="str">
        <f t="shared" ca="1" si="6"/>
        <v>--</v>
      </c>
      <c r="M65" s="57" t="str">
        <f t="shared" ca="1" si="1"/>
        <v>--</v>
      </c>
      <c r="N65" s="53" t="str">
        <f t="shared" ca="1" si="2"/>
        <v>--</v>
      </c>
      <c r="O65" s="57" t="str">
        <f t="shared" ca="1" si="7"/>
        <v>--</v>
      </c>
      <c r="P65" s="53" t="str">
        <f t="shared" ca="1" si="0"/>
        <v>--</v>
      </c>
      <c r="Q65" s="53" t="e">
        <f t="shared" ca="1" si="3"/>
        <v>#VALUE!</v>
      </c>
      <c r="R65" s="53">
        <f t="shared" ca="1" si="8"/>
        <v>1</v>
      </c>
      <c r="S65" s="58" t="str">
        <f t="shared" ca="1" si="4"/>
        <v>--</v>
      </c>
      <c r="T65" s="59" t="str">
        <f t="shared" ca="1" si="9"/>
        <v>--</v>
      </c>
      <c r="U65" s="53" t="str">
        <f t="shared" ca="1" si="5"/>
        <v>--</v>
      </c>
    </row>
    <row r="66" spans="11:21" x14ac:dyDescent="0.25">
      <c r="K66" s="51">
        <f t="shared" si="10"/>
        <v>43</v>
      </c>
      <c r="L66" s="93" t="str">
        <f t="shared" ca="1" si="6"/>
        <v>--</v>
      </c>
      <c r="M66" s="57" t="str">
        <f t="shared" ca="1" si="1"/>
        <v>--</v>
      </c>
      <c r="N66" s="53" t="str">
        <f t="shared" ca="1" si="2"/>
        <v>--</v>
      </c>
      <c r="O66" s="57" t="str">
        <f t="shared" ca="1" si="7"/>
        <v>--</v>
      </c>
      <c r="P66" s="53" t="str">
        <f t="shared" ca="1" si="0"/>
        <v>--</v>
      </c>
      <c r="Q66" s="53" t="e">
        <f t="shared" ca="1" si="3"/>
        <v>#VALUE!</v>
      </c>
      <c r="R66" s="53">
        <f t="shared" ca="1" si="8"/>
        <v>1</v>
      </c>
      <c r="S66" s="58" t="str">
        <f t="shared" ca="1" si="4"/>
        <v>--</v>
      </c>
      <c r="T66" s="59" t="str">
        <f t="shared" ca="1" si="9"/>
        <v>--</v>
      </c>
      <c r="U66" s="53" t="str">
        <f t="shared" ca="1" si="5"/>
        <v>--</v>
      </c>
    </row>
    <row r="67" spans="11:21" x14ac:dyDescent="0.25">
      <c r="K67" s="51">
        <f t="shared" si="10"/>
        <v>44</v>
      </c>
      <c r="L67" s="93" t="str">
        <f t="shared" ca="1" si="6"/>
        <v>--</v>
      </c>
      <c r="M67" s="57" t="str">
        <f t="shared" ca="1" si="1"/>
        <v>--</v>
      </c>
      <c r="N67" s="53" t="str">
        <f t="shared" ca="1" si="2"/>
        <v>--</v>
      </c>
      <c r="O67" s="57" t="str">
        <f t="shared" ca="1" si="7"/>
        <v>--</v>
      </c>
      <c r="P67" s="53" t="str">
        <f t="shared" ca="1" si="0"/>
        <v>--</v>
      </c>
      <c r="Q67" s="53"/>
      <c r="R67" s="53"/>
      <c r="S67" s="58" t="str">
        <f t="shared" ca="1" si="4"/>
        <v>--</v>
      </c>
      <c r="T67" s="59" t="str">
        <f t="shared" ca="1" si="9"/>
        <v>--</v>
      </c>
      <c r="U67" s="53" t="str">
        <f t="shared" ca="1" si="5"/>
        <v>--</v>
      </c>
    </row>
    <row r="68" spans="11:21" x14ac:dyDescent="0.25">
      <c r="K68" s="51">
        <f t="shared" si="10"/>
        <v>45</v>
      </c>
      <c r="L68" s="93" t="str">
        <f t="shared" ca="1" si="6"/>
        <v>--</v>
      </c>
      <c r="M68" s="57" t="str">
        <f t="shared" ca="1" si="1"/>
        <v>--</v>
      </c>
      <c r="N68" s="53" t="str">
        <f t="shared" ca="1" si="2"/>
        <v>--</v>
      </c>
      <c r="O68" s="57" t="str">
        <f t="shared" ca="1" si="7"/>
        <v>--</v>
      </c>
      <c r="P68" s="53" t="str">
        <f t="shared" ca="1" si="0"/>
        <v>--</v>
      </c>
      <c r="Q68" s="53"/>
      <c r="R68" s="53"/>
      <c r="S68" s="58" t="str">
        <f t="shared" ca="1" si="4"/>
        <v>--</v>
      </c>
      <c r="T68" s="59" t="str">
        <f t="shared" ca="1" si="9"/>
        <v>--</v>
      </c>
      <c r="U68" s="53" t="str">
        <f t="shared" ca="1" si="5"/>
        <v>--</v>
      </c>
    </row>
    <row r="69" spans="11:21" x14ac:dyDescent="0.25">
      <c r="K69" s="51">
        <f t="shared" si="10"/>
        <v>46</v>
      </c>
      <c r="L69" s="93" t="str">
        <f t="shared" ca="1" si="6"/>
        <v>--</v>
      </c>
      <c r="M69" s="57" t="str">
        <f t="shared" ca="1" si="1"/>
        <v>--</v>
      </c>
      <c r="N69" s="53" t="str">
        <f t="shared" ca="1" si="2"/>
        <v>--</v>
      </c>
      <c r="O69" s="57" t="str">
        <f t="shared" ca="1" si="7"/>
        <v>--</v>
      </c>
      <c r="P69" s="53" t="str">
        <f t="shared" ca="1" si="0"/>
        <v>--</v>
      </c>
      <c r="Q69" s="53"/>
      <c r="R69" s="53"/>
      <c r="S69" s="58" t="str">
        <f t="shared" ca="1" si="4"/>
        <v>--</v>
      </c>
      <c r="T69" s="59" t="str">
        <f t="shared" ca="1" si="9"/>
        <v>--</v>
      </c>
      <c r="U69" s="53" t="str">
        <f t="shared" ca="1" si="5"/>
        <v>--</v>
      </c>
    </row>
    <row r="70" spans="11:21" x14ac:dyDescent="0.25">
      <c r="K70" s="51">
        <f t="shared" si="10"/>
        <v>47</v>
      </c>
      <c r="L70" s="93" t="str">
        <f t="shared" ca="1" si="6"/>
        <v>--</v>
      </c>
      <c r="M70" s="57" t="str">
        <f t="shared" ca="1" si="1"/>
        <v>--</v>
      </c>
      <c r="N70" s="53" t="str">
        <f t="shared" ca="1" si="2"/>
        <v>--</v>
      </c>
      <c r="O70" s="57" t="str">
        <f t="shared" ca="1" si="7"/>
        <v>--</v>
      </c>
      <c r="P70" s="53" t="str">
        <f t="shared" ca="1" si="0"/>
        <v>--</v>
      </c>
      <c r="Q70" s="53"/>
      <c r="R70" s="53"/>
      <c r="S70" s="58" t="str">
        <f t="shared" ca="1" si="4"/>
        <v>--</v>
      </c>
      <c r="T70" s="59" t="str">
        <f t="shared" ca="1" si="9"/>
        <v>--</v>
      </c>
      <c r="U70" s="53" t="str">
        <f t="shared" ca="1" si="5"/>
        <v>--</v>
      </c>
    </row>
    <row r="71" spans="11:21" x14ac:dyDescent="0.25">
      <c r="K71" s="51">
        <f t="shared" si="10"/>
        <v>48</v>
      </c>
      <c r="L71" s="93" t="str">
        <f t="shared" ca="1" si="6"/>
        <v>--</v>
      </c>
      <c r="M71" s="57" t="str">
        <f t="shared" ca="1" si="1"/>
        <v>--</v>
      </c>
      <c r="N71" s="53" t="str">
        <f t="shared" ca="1" si="2"/>
        <v>--</v>
      </c>
      <c r="O71" s="57" t="str">
        <f t="shared" ca="1" si="7"/>
        <v>--</v>
      </c>
      <c r="P71" s="53" t="str">
        <f t="shared" ca="1" si="0"/>
        <v>--</v>
      </c>
      <c r="Q71" s="53"/>
      <c r="R71" s="53"/>
      <c r="S71" s="58" t="str">
        <f t="shared" ca="1" si="4"/>
        <v>--</v>
      </c>
      <c r="T71" s="59" t="str">
        <f t="shared" ca="1" si="9"/>
        <v>--</v>
      </c>
      <c r="U71" s="53" t="str">
        <f t="shared" ca="1" si="5"/>
        <v>--</v>
      </c>
    </row>
    <row r="72" spans="11:21" x14ac:dyDescent="0.25">
      <c r="K72" s="51">
        <f t="shared" si="10"/>
        <v>49</v>
      </c>
      <c r="L72" s="93" t="str">
        <f t="shared" ca="1" si="6"/>
        <v>--</v>
      </c>
      <c r="M72" s="57" t="str">
        <f t="shared" ca="1" si="1"/>
        <v>--</v>
      </c>
      <c r="N72" s="53" t="str">
        <f t="shared" ca="1" si="2"/>
        <v>--</v>
      </c>
      <c r="O72" s="57" t="str">
        <f t="shared" ca="1" si="7"/>
        <v>--</v>
      </c>
      <c r="P72" s="53" t="str">
        <f t="shared" ca="1" si="0"/>
        <v>--</v>
      </c>
      <c r="Q72" s="53"/>
      <c r="R72" s="53"/>
      <c r="S72" s="58" t="str">
        <f t="shared" ca="1" si="4"/>
        <v>--</v>
      </c>
      <c r="T72" s="59" t="str">
        <f t="shared" ca="1" si="9"/>
        <v>--</v>
      </c>
      <c r="U72" s="53" t="str">
        <f t="shared" ca="1" si="5"/>
        <v>--</v>
      </c>
    </row>
    <row r="73" spans="11:21" x14ac:dyDescent="0.25">
      <c r="K73" s="51">
        <f t="shared" si="10"/>
        <v>50</v>
      </c>
      <c r="L73" s="93" t="str">
        <f t="shared" ca="1" si="6"/>
        <v>--</v>
      </c>
      <c r="M73" s="57" t="str">
        <f t="shared" ca="1" si="1"/>
        <v>--</v>
      </c>
      <c r="N73" s="53" t="str">
        <f t="shared" ca="1" si="2"/>
        <v>--</v>
      </c>
      <c r="O73" s="57" t="str">
        <f t="shared" ca="1" si="7"/>
        <v>--</v>
      </c>
      <c r="P73" s="53" t="str">
        <f t="shared" ca="1" si="0"/>
        <v>--</v>
      </c>
      <c r="Q73" s="53"/>
      <c r="R73" s="53"/>
      <c r="S73" s="58" t="str">
        <f t="shared" ca="1" si="4"/>
        <v>--</v>
      </c>
      <c r="T73" s="59" t="str">
        <f t="shared" ca="1" si="9"/>
        <v>--</v>
      </c>
      <c r="U73" s="53" t="str">
        <f t="shared" ca="1" si="5"/>
        <v>--</v>
      </c>
    </row>
    <row r="74" spans="11:21" x14ac:dyDescent="0.25">
      <c r="K74" s="51">
        <f t="shared" si="10"/>
        <v>51</v>
      </c>
      <c r="L74" s="93" t="str">
        <f t="shared" ca="1" si="6"/>
        <v>--</v>
      </c>
      <c r="M74" s="57" t="str">
        <f t="shared" ca="1" si="1"/>
        <v>--</v>
      </c>
      <c r="N74" s="53" t="str">
        <f t="shared" ca="1" si="2"/>
        <v>--</v>
      </c>
      <c r="O74" s="57" t="str">
        <f t="shared" ca="1" si="7"/>
        <v>--</v>
      </c>
      <c r="P74" s="53" t="str">
        <f t="shared" ca="1" si="0"/>
        <v>--</v>
      </c>
      <c r="Q74" s="53"/>
      <c r="R74" s="53"/>
      <c r="S74" s="58" t="str">
        <f t="shared" ca="1" si="4"/>
        <v>--</v>
      </c>
      <c r="T74" s="59" t="str">
        <f t="shared" ca="1" si="9"/>
        <v>--</v>
      </c>
      <c r="U74" s="53" t="str">
        <f t="shared" ca="1" si="5"/>
        <v>--</v>
      </c>
    </row>
    <row r="75" spans="11:21" x14ac:dyDescent="0.25">
      <c r="K75" s="51">
        <f t="shared" si="10"/>
        <v>52</v>
      </c>
      <c r="L75" s="93" t="str">
        <f t="shared" ca="1" si="6"/>
        <v>--</v>
      </c>
      <c r="M75" s="57" t="str">
        <f t="shared" ca="1" si="1"/>
        <v>--</v>
      </c>
      <c r="N75" s="53" t="str">
        <f t="shared" ca="1" si="2"/>
        <v>--</v>
      </c>
      <c r="O75" s="57" t="str">
        <f t="shared" ca="1" si="7"/>
        <v>--</v>
      </c>
      <c r="P75" s="53" t="str">
        <f t="shared" ca="1" si="0"/>
        <v>--</v>
      </c>
      <c r="Q75" s="53"/>
      <c r="R75" s="53"/>
      <c r="S75" s="58" t="str">
        <f t="shared" ca="1" si="4"/>
        <v>--</v>
      </c>
      <c r="T75" s="59" t="str">
        <f t="shared" ca="1" si="9"/>
        <v>--</v>
      </c>
      <c r="U75" s="53" t="str">
        <f t="shared" ca="1" si="5"/>
        <v>--</v>
      </c>
    </row>
    <row r="76" spans="11:21" x14ac:dyDescent="0.25">
      <c r="K76" s="51">
        <f t="shared" si="10"/>
        <v>53</v>
      </c>
      <c r="L76" s="93" t="str">
        <f t="shared" ca="1" si="6"/>
        <v>--</v>
      </c>
      <c r="M76" s="57" t="str">
        <f t="shared" ca="1" si="1"/>
        <v>--</v>
      </c>
      <c r="N76" s="53" t="str">
        <f t="shared" ca="1" si="2"/>
        <v>--</v>
      </c>
      <c r="O76" s="57" t="str">
        <f t="shared" ca="1" si="7"/>
        <v>--</v>
      </c>
      <c r="P76" s="53" t="str">
        <f t="shared" ca="1" si="0"/>
        <v>--</v>
      </c>
      <c r="Q76" s="53"/>
      <c r="R76" s="53"/>
      <c r="S76" s="58" t="str">
        <f t="shared" ca="1" si="4"/>
        <v>--</v>
      </c>
      <c r="T76" s="59" t="str">
        <f t="shared" ca="1" si="9"/>
        <v>--</v>
      </c>
      <c r="U76" s="53" t="str">
        <f t="shared" ca="1" si="5"/>
        <v>--</v>
      </c>
    </row>
    <row r="77" spans="11:21" x14ac:dyDescent="0.25">
      <c r="K77" s="51">
        <f t="shared" si="10"/>
        <v>54</v>
      </c>
      <c r="L77" s="93" t="str">
        <f t="shared" ca="1" si="6"/>
        <v>--</v>
      </c>
      <c r="M77" s="57" t="str">
        <f t="shared" ca="1" si="1"/>
        <v>--</v>
      </c>
      <c r="N77" s="53" t="str">
        <f t="shared" ca="1" si="2"/>
        <v>--</v>
      </c>
      <c r="O77" s="57" t="str">
        <f t="shared" ca="1" si="7"/>
        <v>--</v>
      </c>
      <c r="P77" s="53" t="str">
        <f t="shared" ca="1" si="0"/>
        <v>--</v>
      </c>
      <c r="Q77" s="53"/>
      <c r="R77" s="53"/>
      <c r="S77" s="58" t="str">
        <f t="shared" ca="1" si="4"/>
        <v>--</v>
      </c>
      <c r="T77" s="59" t="str">
        <f t="shared" ca="1" si="9"/>
        <v>--</v>
      </c>
      <c r="U77" s="53" t="str">
        <f t="shared" ca="1" si="5"/>
        <v>--</v>
      </c>
    </row>
    <row r="78" spans="11:21" x14ac:dyDescent="0.25">
      <c r="K78" s="51">
        <f t="shared" si="10"/>
        <v>55</v>
      </c>
      <c r="L78" s="93" t="str">
        <f t="shared" ca="1" si="6"/>
        <v>--</v>
      </c>
      <c r="M78" s="57" t="str">
        <f t="shared" ca="1" si="1"/>
        <v>--</v>
      </c>
      <c r="N78" s="53" t="str">
        <f t="shared" ca="1" si="2"/>
        <v>--</v>
      </c>
      <c r="O78" s="57" t="str">
        <f t="shared" ca="1" si="7"/>
        <v>--</v>
      </c>
      <c r="P78" s="53" t="str">
        <f t="shared" ca="1" si="0"/>
        <v>--</v>
      </c>
      <c r="Q78" s="53"/>
      <c r="R78" s="53"/>
      <c r="S78" s="58" t="str">
        <f t="shared" ca="1" si="4"/>
        <v>--</v>
      </c>
      <c r="T78" s="59" t="str">
        <f t="shared" ca="1" si="9"/>
        <v>--</v>
      </c>
      <c r="U78" s="53" t="str">
        <f t="shared" ca="1" si="5"/>
        <v>--</v>
      </c>
    </row>
    <row r="79" spans="11:21" x14ac:dyDescent="0.25">
      <c r="K79" s="51">
        <f t="shared" si="10"/>
        <v>56</v>
      </c>
      <c r="L79" s="93" t="str">
        <f t="shared" ca="1" si="6"/>
        <v>--</v>
      </c>
      <c r="M79" s="57" t="str">
        <f t="shared" ca="1" si="1"/>
        <v>--</v>
      </c>
      <c r="N79" s="53" t="str">
        <f t="shared" ca="1" si="2"/>
        <v>--</v>
      </c>
      <c r="O79" s="57" t="str">
        <f t="shared" ca="1" si="7"/>
        <v>--</v>
      </c>
      <c r="P79" s="53" t="str">
        <f t="shared" ca="1" si="0"/>
        <v>--</v>
      </c>
      <c r="Q79" s="53"/>
      <c r="R79" s="53"/>
      <c r="S79" s="58" t="str">
        <f t="shared" ca="1" si="4"/>
        <v>--</v>
      </c>
      <c r="T79" s="59" t="str">
        <f t="shared" ca="1" si="9"/>
        <v>--</v>
      </c>
      <c r="U79" s="53" t="str">
        <f t="shared" ca="1" si="5"/>
        <v>--</v>
      </c>
    </row>
    <row r="80" spans="11:21" x14ac:dyDescent="0.25">
      <c r="K80" s="51">
        <f t="shared" si="10"/>
        <v>57</v>
      </c>
      <c r="L80" s="93" t="str">
        <f t="shared" ca="1" si="6"/>
        <v>--</v>
      </c>
      <c r="M80" s="57" t="str">
        <f t="shared" ca="1" si="1"/>
        <v>--</v>
      </c>
      <c r="N80" s="53" t="str">
        <f t="shared" ca="1" si="2"/>
        <v>--</v>
      </c>
      <c r="O80" s="57" t="str">
        <f t="shared" ca="1" si="7"/>
        <v>--</v>
      </c>
      <c r="P80" s="53" t="str">
        <f t="shared" ca="1" si="0"/>
        <v>--</v>
      </c>
      <c r="Q80" s="53"/>
      <c r="R80" s="53"/>
      <c r="S80" s="58" t="str">
        <f t="shared" ca="1" si="4"/>
        <v>--</v>
      </c>
      <c r="T80" s="59" t="str">
        <f t="shared" ca="1" si="9"/>
        <v>--</v>
      </c>
      <c r="U80" s="53" t="str">
        <f t="shared" ca="1" si="5"/>
        <v>--</v>
      </c>
    </row>
    <row r="81" spans="11:21" x14ac:dyDescent="0.25">
      <c r="K81" s="51">
        <f t="shared" si="10"/>
        <v>58</v>
      </c>
      <c r="L81" s="93" t="str">
        <f t="shared" ca="1" si="6"/>
        <v>--</v>
      </c>
      <c r="M81" s="57" t="str">
        <f t="shared" ca="1" si="1"/>
        <v>--</v>
      </c>
      <c r="N81" s="53" t="str">
        <f t="shared" ca="1" si="2"/>
        <v>--</v>
      </c>
      <c r="O81" s="57" t="str">
        <f t="shared" ca="1" si="7"/>
        <v>--</v>
      </c>
      <c r="P81" s="53" t="str">
        <f t="shared" ca="1" si="0"/>
        <v>--</v>
      </c>
      <c r="Q81" s="53"/>
      <c r="R81" s="53"/>
      <c r="S81" s="58" t="str">
        <f t="shared" ca="1" si="4"/>
        <v>--</v>
      </c>
      <c r="T81" s="59" t="str">
        <f t="shared" ca="1" si="9"/>
        <v>--</v>
      </c>
      <c r="U81" s="53" t="str">
        <f t="shared" ca="1" si="5"/>
        <v>--</v>
      </c>
    </row>
    <row r="82" spans="11:21" x14ac:dyDescent="0.25">
      <c r="K82" s="51">
        <f t="shared" si="10"/>
        <v>59</v>
      </c>
      <c r="L82" s="93" t="str">
        <f t="shared" ca="1" si="6"/>
        <v>--</v>
      </c>
      <c r="M82" s="57" t="str">
        <f t="shared" ca="1" si="1"/>
        <v>--</v>
      </c>
      <c r="N82" s="53" t="str">
        <f t="shared" ca="1" si="2"/>
        <v>--</v>
      </c>
      <c r="O82" s="57" t="str">
        <f t="shared" ca="1" si="7"/>
        <v>--</v>
      </c>
      <c r="P82" s="53" t="str">
        <f t="shared" ca="1" si="0"/>
        <v>--</v>
      </c>
      <c r="Q82" s="53"/>
      <c r="R82" s="53"/>
      <c r="S82" s="58" t="str">
        <f t="shared" ca="1" si="4"/>
        <v>--</v>
      </c>
      <c r="T82" s="59" t="str">
        <f t="shared" ca="1" si="9"/>
        <v>--</v>
      </c>
      <c r="U82" s="53" t="str">
        <f t="shared" ca="1" si="5"/>
        <v>--</v>
      </c>
    </row>
    <row r="83" spans="11:21" x14ac:dyDescent="0.25">
      <c r="K83" s="51">
        <f t="shared" si="10"/>
        <v>60</v>
      </c>
      <c r="L83" s="93" t="str">
        <f t="shared" ca="1" si="6"/>
        <v>--</v>
      </c>
      <c r="M83" s="57" t="str">
        <f t="shared" ca="1" si="1"/>
        <v>--</v>
      </c>
      <c r="N83" s="53" t="str">
        <f t="shared" ca="1" si="2"/>
        <v>--</v>
      </c>
      <c r="O83" s="57" t="str">
        <f t="shared" ca="1" si="7"/>
        <v>--</v>
      </c>
      <c r="P83" s="53" t="str">
        <f t="shared" ca="1" si="0"/>
        <v>--</v>
      </c>
      <c r="Q83" s="53"/>
      <c r="R83" s="53"/>
      <c r="S83" s="58" t="str">
        <f t="shared" ca="1" si="4"/>
        <v>--</v>
      </c>
      <c r="T83" s="59" t="str">
        <f t="shared" ca="1" si="9"/>
        <v>--</v>
      </c>
      <c r="U83" s="53" t="str">
        <f t="shared" ca="1" si="5"/>
        <v>--</v>
      </c>
    </row>
    <row r="84" spans="11:21" x14ac:dyDescent="0.25">
      <c r="K84" s="51">
        <f t="shared" si="10"/>
        <v>61</v>
      </c>
      <c r="L84" s="93" t="str">
        <f t="shared" ca="1" si="6"/>
        <v>--</v>
      </c>
      <c r="M84" s="57" t="str">
        <f t="shared" ca="1" si="1"/>
        <v>--</v>
      </c>
      <c r="N84" s="53" t="str">
        <f t="shared" ca="1" si="2"/>
        <v>--</v>
      </c>
      <c r="O84" s="57" t="str">
        <f t="shared" ca="1" si="7"/>
        <v>--</v>
      </c>
      <c r="P84" s="53" t="str">
        <f t="shared" ca="1" si="0"/>
        <v>--</v>
      </c>
      <c r="Q84" s="53"/>
      <c r="R84" s="53"/>
      <c r="S84" s="58" t="str">
        <f t="shared" ca="1" si="4"/>
        <v>--</v>
      </c>
      <c r="T84" s="59" t="str">
        <f t="shared" ca="1" si="9"/>
        <v>--</v>
      </c>
      <c r="U84" s="53" t="str">
        <f t="shared" ca="1" si="5"/>
        <v>--</v>
      </c>
    </row>
    <row r="85" spans="11:21" x14ac:dyDescent="0.25">
      <c r="K85" s="51">
        <f t="shared" si="10"/>
        <v>62</v>
      </c>
      <c r="L85" s="93" t="str">
        <f t="shared" ca="1" si="6"/>
        <v>--</v>
      </c>
      <c r="M85" s="57" t="str">
        <f t="shared" ca="1" si="1"/>
        <v>--</v>
      </c>
      <c r="N85" s="53" t="str">
        <f t="shared" ca="1" si="2"/>
        <v>--</v>
      </c>
      <c r="O85" s="57" t="str">
        <f t="shared" ca="1" si="7"/>
        <v>--</v>
      </c>
      <c r="P85" s="53" t="str">
        <f t="shared" ca="1" si="0"/>
        <v>--</v>
      </c>
      <c r="Q85" s="53"/>
      <c r="R85" s="53"/>
      <c r="S85" s="58" t="str">
        <f t="shared" ca="1" si="4"/>
        <v>--</v>
      </c>
      <c r="T85" s="59" t="str">
        <f t="shared" ca="1" si="9"/>
        <v>--</v>
      </c>
      <c r="U85" s="53" t="str">
        <f t="shared" ca="1" si="5"/>
        <v>--</v>
      </c>
    </row>
    <row r="86" spans="11:21" x14ac:dyDescent="0.25">
      <c r="K86" s="51">
        <f t="shared" si="10"/>
        <v>63</v>
      </c>
      <c r="L86" s="93" t="str">
        <f t="shared" ca="1" si="6"/>
        <v>--</v>
      </c>
      <c r="M86" s="57" t="str">
        <f t="shared" ca="1" si="1"/>
        <v>--</v>
      </c>
      <c r="N86" s="53" t="str">
        <f t="shared" ca="1" si="2"/>
        <v>--</v>
      </c>
      <c r="O86" s="57" t="str">
        <f t="shared" ca="1" si="7"/>
        <v>--</v>
      </c>
      <c r="P86" s="53" t="str">
        <f t="shared" ca="1" si="0"/>
        <v>--</v>
      </c>
      <c r="Q86" s="53"/>
      <c r="R86" s="53"/>
      <c r="S86" s="58" t="str">
        <f t="shared" ca="1" si="4"/>
        <v>--</v>
      </c>
      <c r="T86" s="59" t="str">
        <f t="shared" ca="1" si="9"/>
        <v>--</v>
      </c>
      <c r="U86" s="53" t="str">
        <f t="shared" ca="1" si="5"/>
        <v>--</v>
      </c>
    </row>
    <row r="87" spans="11:21" x14ac:dyDescent="0.25">
      <c r="K87" s="51">
        <f t="shared" si="10"/>
        <v>64</v>
      </c>
      <c r="L87" s="93" t="str">
        <f t="shared" ca="1" si="6"/>
        <v>--</v>
      </c>
      <c r="M87" s="57" t="str">
        <f t="shared" ca="1" si="1"/>
        <v>--</v>
      </c>
      <c r="N87" s="53" t="str">
        <f t="shared" ca="1" si="2"/>
        <v>--</v>
      </c>
      <c r="O87" s="57" t="str">
        <f t="shared" ca="1" si="7"/>
        <v>--</v>
      </c>
      <c r="P87" s="53" t="str">
        <f t="shared" ca="1" si="0"/>
        <v>--</v>
      </c>
      <c r="Q87" s="53"/>
      <c r="R87" s="53"/>
      <c r="S87" s="58" t="str">
        <f t="shared" ca="1" si="4"/>
        <v>--</v>
      </c>
      <c r="T87" s="59" t="str">
        <f t="shared" ca="1" si="9"/>
        <v>--</v>
      </c>
      <c r="U87" s="53" t="str">
        <f t="shared" ca="1" si="5"/>
        <v>--</v>
      </c>
    </row>
    <row r="88" spans="11:21" x14ac:dyDescent="0.25">
      <c r="K88" s="51">
        <f t="shared" si="10"/>
        <v>65</v>
      </c>
      <c r="L88" s="93" t="str">
        <f t="shared" ca="1" si="6"/>
        <v>--</v>
      </c>
      <c r="M88" s="57" t="str">
        <f t="shared" ca="1" si="1"/>
        <v>--</v>
      </c>
      <c r="N88" s="53" t="str">
        <f t="shared" ca="1" si="2"/>
        <v>--</v>
      </c>
      <c r="O88" s="57" t="str">
        <f t="shared" ca="1" si="7"/>
        <v>--</v>
      </c>
      <c r="P88" s="53" t="str">
        <f t="shared" ref="P88:P135" ca="1" si="11">+IF(L88="--","--",IFERROR(VLOOKUP(L88,$W$41:$X$45,2,FALSE),0))</f>
        <v>--</v>
      </c>
      <c r="Q88" s="53"/>
      <c r="R88" s="53"/>
      <c r="S88" s="58" t="str">
        <f t="shared" ca="1" si="4"/>
        <v>--</v>
      </c>
      <c r="T88" s="59" t="str">
        <f t="shared" ca="1" si="9"/>
        <v>--</v>
      </c>
      <c r="U88" s="53" t="str">
        <f t="shared" ca="1" si="5"/>
        <v>--</v>
      </c>
    </row>
    <row r="89" spans="11:21" x14ac:dyDescent="0.25">
      <c r="K89" s="51">
        <f t="shared" si="10"/>
        <v>66</v>
      </c>
      <c r="L89" s="93" t="str">
        <f t="shared" ca="1" si="6"/>
        <v>--</v>
      </c>
      <c r="M89" s="57" t="str">
        <f t="shared" ref="M89:M135" ca="1" si="12">IF(L89="--","--",IF(AND($C$27="--",K89=1),(L89-$C$26)*$C$24/365,$C$24/$C$25))</f>
        <v>--</v>
      </c>
      <c r="N89" s="53" t="str">
        <f t="shared" ref="N89:N135" ca="1" si="13">+IF(L89=$C$23, 100%, "--")</f>
        <v>--</v>
      </c>
      <c r="O89" s="57" t="str">
        <f t="shared" ca="1" si="7"/>
        <v>--</v>
      </c>
      <c r="P89" s="53" t="str">
        <f t="shared" ca="1" si="11"/>
        <v>--</v>
      </c>
      <c r="Q89" s="53"/>
      <c r="R89" s="53"/>
      <c r="S89" s="58" t="str">
        <f t="shared" ref="S89:S135" ca="1" si="14">IF(L89="--","--",ROUND(IF($C$22="LBA37DA",SUM(O89:P89),SUM(M89:N89)),9))</f>
        <v>--</v>
      </c>
      <c r="T89" s="59" t="str">
        <f t="shared" ca="1" si="9"/>
        <v>--</v>
      </c>
      <c r="U89" s="53" t="str">
        <f t="shared" ref="U89:U135" ca="1" si="15">IFERROR(T89*S89,"--")</f>
        <v>--</v>
      </c>
    </row>
    <row r="90" spans="11:21" x14ac:dyDescent="0.25">
      <c r="K90" s="51">
        <f t="shared" si="10"/>
        <v>67</v>
      </c>
      <c r="L90" s="93" t="str">
        <f t="shared" ref="L90:L135" ca="1" si="16">+IF(L89&lt;$C$23, EDATE(L89,12/$C$25), IF(L89=$C$23, "--", IF(L89="--", "--")))</f>
        <v>--</v>
      </c>
      <c r="M90" s="57" t="str">
        <f t="shared" ca="1" si="12"/>
        <v>--</v>
      </c>
      <c r="N90" s="53" t="str">
        <f t="shared" ca="1" si="13"/>
        <v>--</v>
      </c>
      <c r="O90" s="57" t="str">
        <f t="shared" ref="O90:O135" ca="1" si="17">IFERROR(IF(K90=1,(L90-$C$27)*(Q90/100%)*$C$24/365,(L90-L89)*(Q90/100%)*$C$24/365),"--")</f>
        <v>--</v>
      </c>
      <c r="P90" s="53" t="str">
        <f t="shared" ca="1" si="11"/>
        <v>--</v>
      </c>
      <c r="Q90" s="53"/>
      <c r="R90" s="53"/>
      <c r="S90" s="58" t="str">
        <f t="shared" ca="1" si="14"/>
        <v>--</v>
      </c>
      <c r="T90" s="59" t="str">
        <f t="shared" ref="T90:T135" ca="1" si="18">IF(L90="--","--",1/(1+$C$31/$C$25)^($C$28*$C$25/365+K89))</f>
        <v>--</v>
      </c>
      <c r="U90" s="53" t="str">
        <f t="shared" ca="1" si="15"/>
        <v>--</v>
      </c>
    </row>
    <row r="91" spans="11:21" x14ac:dyDescent="0.25">
      <c r="K91" s="51">
        <f t="shared" si="10"/>
        <v>68</v>
      </c>
      <c r="L91" s="93" t="str">
        <f t="shared" ca="1" si="16"/>
        <v>--</v>
      </c>
      <c r="M91" s="57" t="str">
        <f t="shared" ca="1" si="12"/>
        <v>--</v>
      </c>
      <c r="N91" s="53" t="str">
        <f t="shared" ca="1" si="13"/>
        <v>--</v>
      </c>
      <c r="O91" s="57" t="str">
        <f t="shared" ca="1" si="17"/>
        <v>--</v>
      </c>
      <c r="P91" s="53" t="str">
        <f t="shared" ca="1" si="11"/>
        <v>--</v>
      </c>
      <c r="Q91" s="53"/>
      <c r="R91" s="53"/>
      <c r="S91" s="58" t="str">
        <f t="shared" ca="1" si="14"/>
        <v>--</v>
      </c>
      <c r="T91" s="59" t="str">
        <f t="shared" ca="1" si="18"/>
        <v>--</v>
      </c>
      <c r="U91" s="53" t="str">
        <f t="shared" ca="1" si="15"/>
        <v>--</v>
      </c>
    </row>
    <row r="92" spans="11:21" x14ac:dyDescent="0.25">
      <c r="K92" s="51">
        <f t="shared" ref="K92:K135" si="19">+K91+1</f>
        <v>69</v>
      </c>
      <c r="L92" s="93" t="str">
        <f t="shared" ca="1" si="16"/>
        <v>--</v>
      </c>
      <c r="M92" s="57" t="str">
        <f t="shared" ca="1" si="12"/>
        <v>--</v>
      </c>
      <c r="N92" s="53" t="str">
        <f t="shared" ca="1" si="13"/>
        <v>--</v>
      </c>
      <c r="O92" s="57" t="str">
        <f t="shared" ca="1" si="17"/>
        <v>--</v>
      </c>
      <c r="P92" s="53" t="str">
        <f t="shared" ca="1" si="11"/>
        <v>--</v>
      </c>
      <c r="Q92" s="53"/>
      <c r="R92" s="53"/>
      <c r="S92" s="58" t="str">
        <f t="shared" ca="1" si="14"/>
        <v>--</v>
      </c>
      <c r="T92" s="59" t="str">
        <f t="shared" ca="1" si="18"/>
        <v>--</v>
      </c>
      <c r="U92" s="53" t="str">
        <f t="shared" ca="1" si="15"/>
        <v>--</v>
      </c>
    </row>
    <row r="93" spans="11:21" x14ac:dyDescent="0.25">
      <c r="K93" s="51">
        <f t="shared" si="19"/>
        <v>70</v>
      </c>
      <c r="L93" s="93" t="str">
        <f t="shared" ca="1" si="16"/>
        <v>--</v>
      </c>
      <c r="M93" s="57" t="str">
        <f t="shared" ca="1" si="12"/>
        <v>--</v>
      </c>
      <c r="N93" s="53" t="str">
        <f t="shared" ca="1" si="13"/>
        <v>--</v>
      </c>
      <c r="O93" s="57" t="str">
        <f t="shared" ca="1" si="17"/>
        <v>--</v>
      </c>
      <c r="P93" s="53" t="str">
        <f t="shared" ca="1" si="11"/>
        <v>--</v>
      </c>
      <c r="Q93" s="53"/>
      <c r="R93" s="53"/>
      <c r="S93" s="58" t="str">
        <f t="shared" ca="1" si="14"/>
        <v>--</v>
      </c>
      <c r="T93" s="59" t="str">
        <f t="shared" ca="1" si="18"/>
        <v>--</v>
      </c>
      <c r="U93" s="53" t="str">
        <f t="shared" ca="1" si="15"/>
        <v>--</v>
      </c>
    </row>
    <row r="94" spans="11:21" x14ac:dyDescent="0.25">
      <c r="K94" s="51">
        <f t="shared" si="19"/>
        <v>71</v>
      </c>
      <c r="L94" s="93" t="str">
        <f t="shared" ca="1" si="16"/>
        <v>--</v>
      </c>
      <c r="M94" s="57" t="str">
        <f t="shared" ca="1" si="12"/>
        <v>--</v>
      </c>
      <c r="N94" s="53" t="str">
        <f t="shared" ca="1" si="13"/>
        <v>--</v>
      </c>
      <c r="O94" s="57" t="str">
        <f t="shared" ca="1" si="17"/>
        <v>--</v>
      </c>
      <c r="P94" s="53" t="str">
        <f t="shared" ca="1" si="11"/>
        <v>--</v>
      </c>
      <c r="Q94" s="53"/>
      <c r="R94" s="53"/>
      <c r="S94" s="58" t="str">
        <f t="shared" ca="1" si="14"/>
        <v>--</v>
      </c>
      <c r="T94" s="59" t="str">
        <f t="shared" ca="1" si="18"/>
        <v>--</v>
      </c>
      <c r="U94" s="53" t="str">
        <f t="shared" ca="1" si="15"/>
        <v>--</v>
      </c>
    </row>
    <row r="95" spans="11:21" x14ac:dyDescent="0.25">
      <c r="K95" s="51">
        <f t="shared" si="19"/>
        <v>72</v>
      </c>
      <c r="L95" s="93" t="str">
        <f t="shared" ca="1" si="16"/>
        <v>--</v>
      </c>
      <c r="M95" s="57" t="str">
        <f t="shared" ca="1" si="12"/>
        <v>--</v>
      </c>
      <c r="N95" s="53" t="str">
        <f t="shared" ca="1" si="13"/>
        <v>--</v>
      </c>
      <c r="O95" s="57" t="str">
        <f t="shared" ca="1" si="17"/>
        <v>--</v>
      </c>
      <c r="P95" s="53" t="str">
        <f t="shared" ca="1" si="11"/>
        <v>--</v>
      </c>
      <c r="Q95" s="53"/>
      <c r="R95" s="53"/>
      <c r="S95" s="58" t="str">
        <f t="shared" ca="1" si="14"/>
        <v>--</v>
      </c>
      <c r="T95" s="59" t="str">
        <f t="shared" ca="1" si="18"/>
        <v>--</v>
      </c>
      <c r="U95" s="53" t="str">
        <f t="shared" ca="1" si="15"/>
        <v>--</v>
      </c>
    </row>
    <row r="96" spans="11:21" x14ac:dyDescent="0.25">
      <c r="K96" s="51">
        <f t="shared" si="19"/>
        <v>73</v>
      </c>
      <c r="L96" s="93" t="str">
        <f t="shared" ca="1" si="16"/>
        <v>--</v>
      </c>
      <c r="M96" s="57" t="str">
        <f t="shared" ca="1" si="12"/>
        <v>--</v>
      </c>
      <c r="N96" s="53" t="str">
        <f t="shared" ca="1" si="13"/>
        <v>--</v>
      </c>
      <c r="O96" s="57" t="str">
        <f t="shared" ca="1" si="17"/>
        <v>--</v>
      </c>
      <c r="P96" s="53" t="str">
        <f t="shared" ca="1" si="11"/>
        <v>--</v>
      </c>
      <c r="Q96" s="53"/>
      <c r="R96" s="53"/>
      <c r="S96" s="58" t="str">
        <f t="shared" ca="1" si="14"/>
        <v>--</v>
      </c>
      <c r="T96" s="59" t="str">
        <f t="shared" ca="1" si="18"/>
        <v>--</v>
      </c>
      <c r="U96" s="53" t="str">
        <f t="shared" ca="1" si="15"/>
        <v>--</v>
      </c>
    </row>
    <row r="97" spans="11:21" x14ac:dyDescent="0.25">
      <c r="K97" s="51">
        <f t="shared" si="19"/>
        <v>74</v>
      </c>
      <c r="L97" s="93" t="str">
        <f t="shared" ca="1" si="16"/>
        <v>--</v>
      </c>
      <c r="M97" s="57" t="str">
        <f t="shared" ca="1" si="12"/>
        <v>--</v>
      </c>
      <c r="N97" s="53" t="str">
        <f t="shared" ca="1" si="13"/>
        <v>--</v>
      </c>
      <c r="O97" s="57" t="str">
        <f t="shared" ca="1" si="17"/>
        <v>--</v>
      </c>
      <c r="P97" s="53" t="str">
        <f t="shared" ca="1" si="11"/>
        <v>--</v>
      </c>
      <c r="Q97" s="53"/>
      <c r="R97" s="53"/>
      <c r="S97" s="58" t="str">
        <f t="shared" ca="1" si="14"/>
        <v>--</v>
      </c>
      <c r="T97" s="59" t="str">
        <f t="shared" ca="1" si="18"/>
        <v>--</v>
      </c>
      <c r="U97" s="53" t="str">
        <f t="shared" ca="1" si="15"/>
        <v>--</v>
      </c>
    </row>
    <row r="98" spans="11:21" x14ac:dyDescent="0.25">
      <c r="K98" s="51">
        <f t="shared" si="19"/>
        <v>75</v>
      </c>
      <c r="L98" s="93" t="str">
        <f t="shared" ca="1" si="16"/>
        <v>--</v>
      </c>
      <c r="M98" s="57" t="str">
        <f t="shared" ca="1" si="12"/>
        <v>--</v>
      </c>
      <c r="N98" s="53" t="str">
        <f t="shared" ca="1" si="13"/>
        <v>--</v>
      </c>
      <c r="O98" s="57" t="str">
        <f t="shared" ca="1" si="17"/>
        <v>--</v>
      </c>
      <c r="P98" s="53" t="str">
        <f t="shared" ca="1" si="11"/>
        <v>--</v>
      </c>
      <c r="Q98" s="53"/>
      <c r="R98" s="53"/>
      <c r="S98" s="58" t="str">
        <f t="shared" ca="1" si="14"/>
        <v>--</v>
      </c>
      <c r="T98" s="59" t="str">
        <f t="shared" ca="1" si="18"/>
        <v>--</v>
      </c>
      <c r="U98" s="53" t="str">
        <f t="shared" ca="1" si="15"/>
        <v>--</v>
      </c>
    </row>
    <row r="99" spans="11:21" x14ac:dyDescent="0.25">
      <c r="K99" s="51">
        <f t="shared" si="19"/>
        <v>76</v>
      </c>
      <c r="L99" s="93" t="str">
        <f t="shared" ca="1" si="16"/>
        <v>--</v>
      </c>
      <c r="M99" s="57" t="str">
        <f t="shared" ca="1" si="12"/>
        <v>--</v>
      </c>
      <c r="N99" s="53" t="str">
        <f t="shared" ca="1" si="13"/>
        <v>--</v>
      </c>
      <c r="O99" s="57" t="str">
        <f t="shared" ca="1" si="17"/>
        <v>--</v>
      </c>
      <c r="P99" s="53" t="str">
        <f t="shared" ca="1" si="11"/>
        <v>--</v>
      </c>
      <c r="Q99" s="53"/>
      <c r="R99" s="53"/>
      <c r="S99" s="58" t="str">
        <f t="shared" ca="1" si="14"/>
        <v>--</v>
      </c>
      <c r="T99" s="59" t="str">
        <f t="shared" ca="1" si="18"/>
        <v>--</v>
      </c>
      <c r="U99" s="53" t="str">
        <f t="shared" ca="1" si="15"/>
        <v>--</v>
      </c>
    </row>
    <row r="100" spans="11:21" x14ac:dyDescent="0.25">
      <c r="K100" s="51">
        <f t="shared" si="19"/>
        <v>77</v>
      </c>
      <c r="L100" s="93" t="str">
        <f t="shared" ca="1" si="16"/>
        <v>--</v>
      </c>
      <c r="M100" s="57" t="str">
        <f t="shared" ca="1" si="12"/>
        <v>--</v>
      </c>
      <c r="N100" s="53" t="str">
        <f t="shared" ca="1" si="13"/>
        <v>--</v>
      </c>
      <c r="O100" s="57" t="str">
        <f t="shared" ca="1" si="17"/>
        <v>--</v>
      </c>
      <c r="P100" s="53" t="str">
        <f t="shared" ca="1" si="11"/>
        <v>--</v>
      </c>
      <c r="Q100" s="53"/>
      <c r="R100" s="53"/>
      <c r="S100" s="58" t="str">
        <f t="shared" ca="1" si="14"/>
        <v>--</v>
      </c>
      <c r="T100" s="59" t="str">
        <f t="shared" ca="1" si="18"/>
        <v>--</v>
      </c>
      <c r="U100" s="53" t="str">
        <f t="shared" ca="1" si="15"/>
        <v>--</v>
      </c>
    </row>
    <row r="101" spans="11:21" x14ac:dyDescent="0.25">
      <c r="K101" s="51">
        <f t="shared" si="19"/>
        <v>78</v>
      </c>
      <c r="L101" s="93" t="str">
        <f t="shared" ca="1" si="16"/>
        <v>--</v>
      </c>
      <c r="M101" s="57" t="str">
        <f t="shared" ca="1" si="12"/>
        <v>--</v>
      </c>
      <c r="N101" s="53" t="str">
        <f t="shared" ca="1" si="13"/>
        <v>--</v>
      </c>
      <c r="O101" s="57" t="str">
        <f t="shared" ca="1" si="17"/>
        <v>--</v>
      </c>
      <c r="P101" s="53" t="str">
        <f t="shared" ca="1" si="11"/>
        <v>--</v>
      </c>
      <c r="Q101" s="53"/>
      <c r="R101" s="53"/>
      <c r="S101" s="58" t="str">
        <f t="shared" ca="1" si="14"/>
        <v>--</v>
      </c>
      <c r="T101" s="59" t="str">
        <f t="shared" ca="1" si="18"/>
        <v>--</v>
      </c>
      <c r="U101" s="53" t="str">
        <f t="shared" ca="1" si="15"/>
        <v>--</v>
      </c>
    </row>
    <row r="102" spans="11:21" x14ac:dyDescent="0.25">
      <c r="K102" s="51">
        <f t="shared" si="19"/>
        <v>79</v>
      </c>
      <c r="L102" s="93" t="str">
        <f t="shared" ca="1" si="16"/>
        <v>--</v>
      </c>
      <c r="M102" s="57" t="str">
        <f t="shared" ca="1" si="12"/>
        <v>--</v>
      </c>
      <c r="N102" s="53" t="str">
        <f t="shared" ca="1" si="13"/>
        <v>--</v>
      </c>
      <c r="O102" s="57" t="str">
        <f t="shared" ca="1" si="17"/>
        <v>--</v>
      </c>
      <c r="P102" s="53" t="str">
        <f t="shared" ca="1" si="11"/>
        <v>--</v>
      </c>
      <c r="Q102" s="53"/>
      <c r="R102" s="53"/>
      <c r="S102" s="58" t="str">
        <f t="shared" ca="1" si="14"/>
        <v>--</v>
      </c>
      <c r="T102" s="59" t="str">
        <f t="shared" ca="1" si="18"/>
        <v>--</v>
      </c>
      <c r="U102" s="53" t="str">
        <f t="shared" ca="1" si="15"/>
        <v>--</v>
      </c>
    </row>
    <row r="103" spans="11:21" x14ac:dyDescent="0.25">
      <c r="K103" s="51">
        <f t="shared" si="19"/>
        <v>80</v>
      </c>
      <c r="L103" s="93" t="str">
        <f t="shared" ca="1" si="16"/>
        <v>--</v>
      </c>
      <c r="M103" s="57" t="str">
        <f t="shared" ca="1" si="12"/>
        <v>--</v>
      </c>
      <c r="N103" s="53" t="str">
        <f t="shared" ca="1" si="13"/>
        <v>--</v>
      </c>
      <c r="O103" s="57" t="str">
        <f t="shared" ca="1" si="17"/>
        <v>--</v>
      </c>
      <c r="P103" s="53" t="str">
        <f t="shared" ca="1" si="11"/>
        <v>--</v>
      </c>
      <c r="Q103" s="53"/>
      <c r="R103" s="53"/>
      <c r="S103" s="58" t="str">
        <f t="shared" ca="1" si="14"/>
        <v>--</v>
      </c>
      <c r="T103" s="59" t="str">
        <f t="shared" ca="1" si="18"/>
        <v>--</v>
      </c>
      <c r="U103" s="53" t="str">
        <f t="shared" ca="1" si="15"/>
        <v>--</v>
      </c>
    </row>
    <row r="104" spans="11:21" x14ac:dyDescent="0.25">
      <c r="K104" s="51">
        <f t="shared" si="19"/>
        <v>81</v>
      </c>
      <c r="L104" s="93" t="str">
        <f t="shared" ca="1" si="16"/>
        <v>--</v>
      </c>
      <c r="M104" s="57" t="str">
        <f t="shared" ca="1" si="12"/>
        <v>--</v>
      </c>
      <c r="N104" s="53" t="str">
        <f t="shared" ca="1" si="13"/>
        <v>--</v>
      </c>
      <c r="O104" s="57" t="str">
        <f t="shared" ca="1" si="17"/>
        <v>--</v>
      </c>
      <c r="P104" s="53" t="str">
        <f t="shared" ca="1" si="11"/>
        <v>--</v>
      </c>
      <c r="Q104" s="53"/>
      <c r="R104" s="53"/>
      <c r="S104" s="58" t="str">
        <f t="shared" ca="1" si="14"/>
        <v>--</v>
      </c>
      <c r="T104" s="59" t="str">
        <f t="shared" ca="1" si="18"/>
        <v>--</v>
      </c>
      <c r="U104" s="53" t="str">
        <f t="shared" ca="1" si="15"/>
        <v>--</v>
      </c>
    </row>
    <row r="105" spans="11:21" x14ac:dyDescent="0.25">
      <c r="K105" s="51">
        <f t="shared" si="19"/>
        <v>82</v>
      </c>
      <c r="L105" s="93" t="str">
        <f t="shared" ca="1" si="16"/>
        <v>--</v>
      </c>
      <c r="M105" s="57" t="str">
        <f t="shared" ca="1" si="12"/>
        <v>--</v>
      </c>
      <c r="N105" s="53" t="str">
        <f t="shared" ca="1" si="13"/>
        <v>--</v>
      </c>
      <c r="O105" s="57" t="str">
        <f t="shared" ca="1" si="17"/>
        <v>--</v>
      </c>
      <c r="P105" s="53" t="str">
        <f t="shared" ca="1" si="11"/>
        <v>--</v>
      </c>
      <c r="Q105" s="53"/>
      <c r="R105" s="53"/>
      <c r="S105" s="58" t="str">
        <f t="shared" ca="1" si="14"/>
        <v>--</v>
      </c>
      <c r="T105" s="59" t="str">
        <f t="shared" ca="1" si="18"/>
        <v>--</v>
      </c>
      <c r="U105" s="53" t="str">
        <f t="shared" ca="1" si="15"/>
        <v>--</v>
      </c>
    </row>
    <row r="106" spans="11:21" x14ac:dyDescent="0.25">
      <c r="K106" s="51">
        <f t="shared" si="19"/>
        <v>83</v>
      </c>
      <c r="L106" s="93" t="str">
        <f t="shared" ca="1" si="16"/>
        <v>--</v>
      </c>
      <c r="M106" s="57" t="str">
        <f t="shared" ca="1" si="12"/>
        <v>--</v>
      </c>
      <c r="N106" s="53" t="str">
        <f t="shared" ca="1" si="13"/>
        <v>--</v>
      </c>
      <c r="O106" s="57" t="str">
        <f t="shared" ca="1" si="17"/>
        <v>--</v>
      </c>
      <c r="P106" s="53" t="str">
        <f t="shared" ca="1" si="11"/>
        <v>--</v>
      </c>
      <c r="Q106" s="53"/>
      <c r="R106" s="53"/>
      <c r="S106" s="58" t="str">
        <f t="shared" ca="1" si="14"/>
        <v>--</v>
      </c>
      <c r="T106" s="59" t="str">
        <f t="shared" ca="1" si="18"/>
        <v>--</v>
      </c>
      <c r="U106" s="53" t="str">
        <f t="shared" ca="1" si="15"/>
        <v>--</v>
      </c>
    </row>
    <row r="107" spans="11:21" x14ac:dyDescent="0.25">
      <c r="K107" s="51">
        <f t="shared" si="19"/>
        <v>84</v>
      </c>
      <c r="L107" s="93" t="str">
        <f t="shared" ca="1" si="16"/>
        <v>--</v>
      </c>
      <c r="M107" s="57" t="str">
        <f t="shared" ca="1" si="12"/>
        <v>--</v>
      </c>
      <c r="N107" s="53" t="str">
        <f t="shared" ca="1" si="13"/>
        <v>--</v>
      </c>
      <c r="O107" s="57" t="str">
        <f t="shared" ca="1" si="17"/>
        <v>--</v>
      </c>
      <c r="P107" s="53" t="str">
        <f t="shared" ca="1" si="11"/>
        <v>--</v>
      </c>
      <c r="Q107" s="53"/>
      <c r="R107" s="53"/>
      <c r="S107" s="58" t="str">
        <f t="shared" ca="1" si="14"/>
        <v>--</v>
      </c>
      <c r="T107" s="59" t="str">
        <f t="shared" ca="1" si="18"/>
        <v>--</v>
      </c>
      <c r="U107" s="53" t="str">
        <f t="shared" ca="1" si="15"/>
        <v>--</v>
      </c>
    </row>
    <row r="108" spans="11:21" x14ac:dyDescent="0.25">
      <c r="K108" s="51">
        <f t="shared" si="19"/>
        <v>85</v>
      </c>
      <c r="L108" s="93" t="str">
        <f t="shared" ca="1" si="16"/>
        <v>--</v>
      </c>
      <c r="M108" s="57" t="str">
        <f t="shared" ca="1" si="12"/>
        <v>--</v>
      </c>
      <c r="N108" s="53" t="str">
        <f t="shared" ca="1" si="13"/>
        <v>--</v>
      </c>
      <c r="O108" s="57" t="str">
        <f t="shared" ca="1" si="17"/>
        <v>--</v>
      </c>
      <c r="P108" s="53" t="str">
        <f t="shared" ca="1" si="11"/>
        <v>--</v>
      </c>
      <c r="Q108" s="53"/>
      <c r="R108" s="53"/>
      <c r="S108" s="58" t="str">
        <f t="shared" ca="1" si="14"/>
        <v>--</v>
      </c>
      <c r="T108" s="59" t="str">
        <f t="shared" ca="1" si="18"/>
        <v>--</v>
      </c>
      <c r="U108" s="53" t="str">
        <f t="shared" ca="1" si="15"/>
        <v>--</v>
      </c>
    </row>
    <row r="109" spans="11:21" x14ac:dyDescent="0.25">
      <c r="K109" s="51">
        <f t="shared" si="19"/>
        <v>86</v>
      </c>
      <c r="L109" s="93" t="str">
        <f t="shared" ca="1" si="16"/>
        <v>--</v>
      </c>
      <c r="M109" s="57" t="str">
        <f t="shared" ca="1" si="12"/>
        <v>--</v>
      </c>
      <c r="N109" s="53" t="str">
        <f t="shared" ca="1" si="13"/>
        <v>--</v>
      </c>
      <c r="O109" s="57" t="str">
        <f t="shared" ca="1" si="17"/>
        <v>--</v>
      </c>
      <c r="P109" s="53" t="str">
        <f t="shared" ca="1" si="11"/>
        <v>--</v>
      </c>
      <c r="Q109" s="53"/>
      <c r="R109" s="53"/>
      <c r="S109" s="58" t="str">
        <f t="shared" ca="1" si="14"/>
        <v>--</v>
      </c>
      <c r="T109" s="59" t="str">
        <f t="shared" ca="1" si="18"/>
        <v>--</v>
      </c>
      <c r="U109" s="53" t="str">
        <f t="shared" ca="1" si="15"/>
        <v>--</v>
      </c>
    </row>
    <row r="110" spans="11:21" x14ac:dyDescent="0.25">
      <c r="K110" s="51">
        <f t="shared" si="19"/>
        <v>87</v>
      </c>
      <c r="L110" s="93" t="str">
        <f t="shared" ca="1" si="16"/>
        <v>--</v>
      </c>
      <c r="M110" s="57" t="str">
        <f t="shared" ca="1" si="12"/>
        <v>--</v>
      </c>
      <c r="N110" s="53" t="str">
        <f t="shared" ca="1" si="13"/>
        <v>--</v>
      </c>
      <c r="O110" s="57" t="str">
        <f t="shared" ca="1" si="17"/>
        <v>--</v>
      </c>
      <c r="P110" s="53" t="str">
        <f t="shared" ca="1" si="11"/>
        <v>--</v>
      </c>
      <c r="Q110" s="53"/>
      <c r="R110" s="53"/>
      <c r="S110" s="58" t="str">
        <f t="shared" ca="1" si="14"/>
        <v>--</v>
      </c>
      <c r="T110" s="59" t="str">
        <f t="shared" ca="1" si="18"/>
        <v>--</v>
      </c>
      <c r="U110" s="53" t="str">
        <f t="shared" ca="1" si="15"/>
        <v>--</v>
      </c>
    </row>
    <row r="111" spans="11:21" x14ac:dyDescent="0.25">
      <c r="K111" s="51">
        <f t="shared" si="19"/>
        <v>88</v>
      </c>
      <c r="L111" s="93" t="str">
        <f t="shared" ca="1" si="16"/>
        <v>--</v>
      </c>
      <c r="M111" s="57" t="str">
        <f t="shared" ca="1" si="12"/>
        <v>--</v>
      </c>
      <c r="N111" s="53" t="str">
        <f t="shared" ca="1" si="13"/>
        <v>--</v>
      </c>
      <c r="O111" s="57" t="str">
        <f t="shared" ca="1" si="17"/>
        <v>--</v>
      </c>
      <c r="P111" s="53" t="str">
        <f t="shared" ca="1" si="11"/>
        <v>--</v>
      </c>
      <c r="Q111" s="53"/>
      <c r="R111" s="53"/>
      <c r="S111" s="58" t="str">
        <f t="shared" ca="1" si="14"/>
        <v>--</v>
      </c>
      <c r="T111" s="59" t="str">
        <f t="shared" ca="1" si="18"/>
        <v>--</v>
      </c>
      <c r="U111" s="53" t="str">
        <f t="shared" ca="1" si="15"/>
        <v>--</v>
      </c>
    </row>
    <row r="112" spans="11:21" x14ac:dyDescent="0.25">
      <c r="K112" s="51">
        <f t="shared" si="19"/>
        <v>89</v>
      </c>
      <c r="L112" s="93" t="str">
        <f t="shared" ca="1" si="16"/>
        <v>--</v>
      </c>
      <c r="M112" s="57" t="str">
        <f t="shared" ca="1" si="12"/>
        <v>--</v>
      </c>
      <c r="N112" s="53" t="str">
        <f t="shared" ca="1" si="13"/>
        <v>--</v>
      </c>
      <c r="O112" s="57" t="str">
        <f t="shared" ca="1" si="17"/>
        <v>--</v>
      </c>
      <c r="P112" s="53" t="str">
        <f t="shared" ca="1" si="11"/>
        <v>--</v>
      </c>
      <c r="Q112" s="53"/>
      <c r="R112" s="53"/>
      <c r="S112" s="58" t="str">
        <f t="shared" ca="1" si="14"/>
        <v>--</v>
      </c>
      <c r="T112" s="59" t="str">
        <f t="shared" ca="1" si="18"/>
        <v>--</v>
      </c>
      <c r="U112" s="53" t="str">
        <f t="shared" ca="1" si="15"/>
        <v>--</v>
      </c>
    </row>
    <row r="113" spans="11:21" x14ac:dyDescent="0.25">
      <c r="K113" s="51">
        <f t="shared" si="19"/>
        <v>90</v>
      </c>
      <c r="L113" s="93" t="str">
        <f t="shared" ca="1" si="16"/>
        <v>--</v>
      </c>
      <c r="M113" s="57" t="str">
        <f t="shared" ca="1" si="12"/>
        <v>--</v>
      </c>
      <c r="N113" s="53" t="str">
        <f t="shared" ca="1" si="13"/>
        <v>--</v>
      </c>
      <c r="O113" s="57" t="str">
        <f t="shared" ca="1" si="17"/>
        <v>--</v>
      </c>
      <c r="P113" s="53" t="str">
        <f t="shared" ca="1" si="11"/>
        <v>--</v>
      </c>
      <c r="Q113" s="53"/>
      <c r="R113" s="53"/>
      <c r="S113" s="58" t="str">
        <f t="shared" ca="1" si="14"/>
        <v>--</v>
      </c>
      <c r="T113" s="59" t="str">
        <f t="shared" ca="1" si="18"/>
        <v>--</v>
      </c>
      <c r="U113" s="53" t="str">
        <f t="shared" ca="1" si="15"/>
        <v>--</v>
      </c>
    </row>
    <row r="114" spans="11:21" x14ac:dyDescent="0.25">
      <c r="K114" s="51">
        <f t="shared" si="19"/>
        <v>91</v>
      </c>
      <c r="L114" s="93" t="str">
        <f t="shared" ca="1" si="16"/>
        <v>--</v>
      </c>
      <c r="M114" s="57" t="str">
        <f t="shared" ca="1" si="12"/>
        <v>--</v>
      </c>
      <c r="N114" s="53" t="str">
        <f t="shared" ca="1" si="13"/>
        <v>--</v>
      </c>
      <c r="O114" s="57" t="str">
        <f t="shared" ca="1" si="17"/>
        <v>--</v>
      </c>
      <c r="P114" s="53" t="str">
        <f t="shared" ca="1" si="11"/>
        <v>--</v>
      </c>
      <c r="Q114" s="53"/>
      <c r="R114" s="53"/>
      <c r="S114" s="58" t="str">
        <f t="shared" ca="1" si="14"/>
        <v>--</v>
      </c>
      <c r="T114" s="59" t="str">
        <f t="shared" ca="1" si="18"/>
        <v>--</v>
      </c>
      <c r="U114" s="53" t="str">
        <f t="shared" ca="1" si="15"/>
        <v>--</v>
      </c>
    </row>
    <row r="115" spans="11:21" x14ac:dyDescent="0.25">
      <c r="K115" s="51">
        <f t="shared" si="19"/>
        <v>92</v>
      </c>
      <c r="L115" s="93" t="str">
        <f t="shared" ca="1" si="16"/>
        <v>--</v>
      </c>
      <c r="M115" s="57" t="str">
        <f t="shared" ca="1" si="12"/>
        <v>--</v>
      </c>
      <c r="N115" s="53" t="str">
        <f t="shared" ca="1" si="13"/>
        <v>--</v>
      </c>
      <c r="O115" s="57" t="str">
        <f t="shared" ca="1" si="17"/>
        <v>--</v>
      </c>
      <c r="P115" s="53" t="str">
        <f t="shared" ca="1" si="11"/>
        <v>--</v>
      </c>
      <c r="Q115" s="53"/>
      <c r="R115" s="53"/>
      <c r="S115" s="58" t="str">
        <f t="shared" ca="1" si="14"/>
        <v>--</v>
      </c>
      <c r="T115" s="59" t="str">
        <f t="shared" ca="1" si="18"/>
        <v>--</v>
      </c>
      <c r="U115" s="53" t="str">
        <f t="shared" ca="1" si="15"/>
        <v>--</v>
      </c>
    </row>
    <row r="116" spans="11:21" x14ac:dyDescent="0.25">
      <c r="K116" s="51">
        <f t="shared" si="19"/>
        <v>93</v>
      </c>
      <c r="L116" s="93" t="str">
        <f t="shared" ca="1" si="16"/>
        <v>--</v>
      </c>
      <c r="M116" s="57" t="str">
        <f t="shared" ca="1" si="12"/>
        <v>--</v>
      </c>
      <c r="N116" s="53" t="str">
        <f t="shared" ca="1" si="13"/>
        <v>--</v>
      </c>
      <c r="O116" s="57" t="str">
        <f t="shared" ca="1" si="17"/>
        <v>--</v>
      </c>
      <c r="P116" s="53" t="str">
        <f t="shared" ca="1" si="11"/>
        <v>--</v>
      </c>
      <c r="Q116" s="53"/>
      <c r="R116" s="53"/>
      <c r="S116" s="58" t="str">
        <f t="shared" ca="1" si="14"/>
        <v>--</v>
      </c>
      <c r="T116" s="59" t="str">
        <f t="shared" ca="1" si="18"/>
        <v>--</v>
      </c>
      <c r="U116" s="53" t="str">
        <f t="shared" ca="1" si="15"/>
        <v>--</v>
      </c>
    </row>
    <row r="117" spans="11:21" x14ac:dyDescent="0.25">
      <c r="K117" s="51">
        <f t="shared" si="19"/>
        <v>94</v>
      </c>
      <c r="L117" s="93" t="str">
        <f t="shared" ca="1" si="16"/>
        <v>--</v>
      </c>
      <c r="M117" s="57" t="str">
        <f t="shared" ca="1" si="12"/>
        <v>--</v>
      </c>
      <c r="N117" s="53" t="str">
        <f t="shared" ca="1" si="13"/>
        <v>--</v>
      </c>
      <c r="O117" s="57" t="str">
        <f t="shared" ca="1" si="17"/>
        <v>--</v>
      </c>
      <c r="P117" s="53" t="str">
        <f t="shared" ca="1" si="11"/>
        <v>--</v>
      </c>
      <c r="Q117" s="53"/>
      <c r="R117" s="53"/>
      <c r="S117" s="58" t="str">
        <f t="shared" ca="1" si="14"/>
        <v>--</v>
      </c>
      <c r="T117" s="59" t="str">
        <f t="shared" ca="1" si="18"/>
        <v>--</v>
      </c>
      <c r="U117" s="53" t="str">
        <f t="shared" ca="1" si="15"/>
        <v>--</v>
      </c>
    </row>
    <row r="118" spans="11:21" x14ac:dyDescent="0.25">
      <c r="K118" s="51">
        <f t="shared" si="19"/>
        <v>95</v>
      </c>
      <c r="L118" s="93" t="str">
        <f t="shared" ca="1" si="16"/>
        <v>--</v>
      </c>
      <c r="M118" s="57" t="str">
        <f t="shared" ca="1" si="12"/>
        <v>--</v>
      </c>
      <c r="N118" s="53" t="str">
        <f t="shared" ca="1" si="13"/>
        <v>--</v>
      </c>
      <c r="O118" s="57" t="str">
        <f t="shared" ca="1" si="17"/>
        <v>--</v>
      </c>
      <c r="P118" s="53" t="str">
        <f t="shared" ca="1" si="11"/>
        <v>--</v>
      </c>
      <c r="Q118" s="53"/>
      <c r="R118" s="53"/>
      <c r="S118" s="58" t="str">
        <f t="shared" ca="1" si="14"/>
        <v>--</v>
      </c>
      <c r="T118" s="59" t="str">
        <f t="shared" ca="1" si="18"/>
        <v>--</v>
      </c>
      <c r="U118" s="53" t="str">
        <f t="shared" ca="1" si="15"/>
        <v>--</v>
      </c>
    </row>
    <row r="119" spans="11:21" x14ac:dyDescent="0.25">
      <c r="K119" s="51">
        <f t="shared" si="19"/>
        <v>96</v>
      </c>
      <c r="L119" s="93" t="str">
        <f t="shared" ca="1" si="16"/>
        <v>--</v>
      </c>
      <c r="M119" s="57" t="str">
        <f t="shared" ca="1" si="12"/>
        <v>--</v>
      </c>
      <c r="N119" s="53" t="str">
        <f t="shared" ca="1" si="13"/>
        <v>--</v>
      </c>
      <c r="O119" s="57" t="str">
        <f t="shared" ca="1" si="17"/>
        <v>--</v>
      </c>
      <c r="P119" s="53" t="str">
        <f t="shared" ca="1" si="11"/>
        <v>--</v>
      </c>
      <c r="Q119" s="53"/>
      <c r="R119" s="53"/>
      <c r="S119" s="58" t="str">
        <f t="shared" ca="1" si="14"/>
        <v>--</v>
      </c>
      <c r="T119" s="59" t="str">
        <f t="shared" ca="1" si="18"/>
        <v>--</v>
      </c>
      <c r="U119" s="53" t="str">
        <f t="shared" ca="1" si="15"/>
        <v>--</v>
      </c>
    </row>
    <row r="120" spans="11:21" x14ac:dyDescent="0.25">
      <c r="K120" s="51">
        <f t="shared" si="19"/>
        <v>97</v>
      </c>
      <c r="L120" s="93" t="str">
        <f t="shared" ca="1" si="16"/>
        <v>--</v>
      </c>
      <c r="M120" s="57" t="str">
        <f t="shared" ca="1" si="12"/>
        <v>--</v>
      </c>
      <c r="N120" s="53" t="str">
        <f t="shared" ca="1" si="13"/>
        <v>--</v>
      </c>
      <c r="O120" s="57" t="str">
        <f t="shared" ca="1" si="17"/>
        <v>--</v>
      </c>
      <c r="P120" s="53" t="str">
        <f t="shared" ca="1" si="11"/>
        <v>--</v>
      </c>
      <c r="Q120" s="53"/>
      <c r="R120" s="53"/>
      <c r="S120" s="58" t="str">
        <f t="shared" ca="1" si="14"/>
        <v>--</v>
      </c>
      <c r="T120" s="59" t="str">
        <f t="shared" ca="1" si="18"/>
        <v>--</v>
      </c>
      <c r="U120" s="53" t="str">
        <f t="shared" ca="1" si="15"/>
        <v>--</v>
      </c>
    </row>
    <row r="121" spans="11:21" x14ac:dyDescent="0.25">
      <c r="K121" s="51">
        <f t="shared" si="19"/>
        <v>98</v>
      </c>
      <c r="L121" s="93" t="str">
        <f t="shared" ca="1" si="16"/>
        <v>--</v>
      </c>
      <c r="M121" s="57" t="str">
        <f t="shared" ca="1" si="12"/>
        <v>--</v>
      </c>
      <c r="N121" s="53" t="str">
        <f t="shared" ca="1" si="13"/>
        <v>--</v>
      </c>
      <c r="O121" s="57" t="str">
        <f t="shared" ca="1" si="17"/>
        <v>--</v>
      </c>
      <c r="P121" s="53" t="str">
        <f t="shared" ca="1" si="11"/>
        <v>--</v>
      </c>
      <c r="Q121" s="53"/>
      <c r="R121" s="53"/>
      <c r="S121" s="58" t="str">
        <f t="shared" ca="1" si="14"/>
        <v>--</v>
      </c>
      <c r="T121" s="59" t="str">
        <f t="shared" ca="1" si="18"/>
        <v>--</v>
      </c>
      <c r="U121" s="53" t="str">
        <f t="shared" ca="1" si="15"/>
        <v>--</v>
      </c>
    </row>
    <row r="122" spans="11:21" x14ac:dyDescent="0.25">
      <c r="K122" s="51">
        <f t="shared" si="19"/>
        <v>99</v>
      </c>
      <c r="L122" s="93" t="str">
        <f t="shared" ca="1" si="16"/>
        <v>--</v>
      </c>
      <c r="M122" s="57" t="str">
        <f t="shared" ca="1" si="12"/>
        <v>--</v>
      </c>
      <c r="N122" s="53" t="str">
        <f t="shared" ca="1" si="13"/>
        <v>--</v>
      </c>
      <c r="O122" s="57" t="str">
        <f t="shared" ca="1" si="17"/>
        <v>--</v>
      </c>
      <c r="P122" s="53" t="str">
        <f t="shared" ca="1" si="11"/>
        <v>--</v>
      </c>
      <c r="Q122" s="53"/>
      <c r="R122" s="53"/>
      <c r="S122" s="58" t="str">
        <f t="shared" ca="1" si="14"/>
        <v>--</v>
      </c>
      <c r="T122" s="59" t="str">
        <f t="shared" ca="1" si="18"/>
        <v>--</v>
      </c>
      <c r="U122" s="53" t="str">
        <f t="shared" ca="1" si="15"/>
        <v>--</v>
      </c>
    </row>
    <row r="123" spans="11:21" x14ac:dyDescent="0.25">
      <c r="K123" s="51">
        <f t="shared" si="19"/>
        <v>100</v>
      </c>
      <c r="L123" s="93" t="str">
        <f t="shared" ca="1" si="16"/>
        <v>--</v>
      </c>
      <c r="M123" s="57" t="str">
        <f t="shared" ca="1" si="12"/>
        <v>--</v>
      </c>
      <c r="N123" s="53" t="str">
        <f t="shared" ca="1" si="13"/>
        <v>--</v>
      </c>
      <c r="O123" s="57" t="str">
        <f t="shared" ca="1" si="17"/>
        <v>--</v>
      </c>
      <c r="P123" s="53" t="str">
        <f t="shared" ca="1" si="11"/>
        <v>--</v>
      </c>
      <c r="Q123" s="53"/>
      <c r="R123" s="53"/>
      <c r="S123" s="58" t="str">
        <f t="shared" ca="1" si="14"/>
        <v>--</v>
      </c>
      <c r="T123" s="59" t="str">
        <f t="shared" ca="1" si="18"/>
        <v>--</v>
      </c>
      <c r="U123" s="53" t="str">
        <f t="shared" ca="1" si="15"/>
        <v>--</v>
      </c>
    </row>
    <row r="124" spans="11:21" x14ac:dyDescent="0.25">
      <c r="K124" s="51">
        <f t="shared" si="19"/>
        <v>101</v>
      </c>
      <c r="L124" s="93" t="str">
        <f t="shared" ca="1" si="16"/>
        <v>--</v>
      </c>
      <c r="M124" s="57" t="str">
        <f t="shared" ca="1" si="12"/>
        <v>--</v>
      </c>
      <c r="N124" s="53" t="str">
        <f t="shared" ca="1" si="13"/>
        <v>--</v>
      </c>
      <c r="O124" s="57" t="str">
        <f t="shared" ca="1" si="17"/>
        <v>--</v>
      </c>
      <c r="P124" s="53" t="str">
        <f t="shared" ca="1" si="11"/>
        <v>--</v>
      </c>
      <c r="Q124" s="53"/>
      <c r="R124" s="53"/>
      <c r="S124" s="58" t="str">
        <f t="shared" ca="1" si="14"/>
        <v>--</v>
      </c>
      <c r="T124" s="59" t="str">
        <f t="shared" ca="1" si="18"/>
        <v>--</v>
      </c>
      <c r="U124" s="53" t="str">
        <f t="shared" ca="1" si="15"/>
        <v>--</v>
      </c>
    </row>
    <row r="125" spans="11:21" x14ac:dyDescent="0.25">
      <c r="K125" s="51">
        <f t="shared" si="19"/>
        <v>102</v>
      </c>
      <c r="L125" s="93" t="str">
        <f t="shared" ca="1" si="16"/>
        <v>--</v>
      </c>
      <c r="M125" s="57" t="str">
        <f t="shared" ca="1" si="12"/>
        <v>--</v>
      </c>
      <c r="N125" s="53" t="str">
        <f t="shared" ca="1" si="13"/>
        <v>--</v>
      </c>
      <c r="O125" s="57" t="str">
        <f t="shared" ca="1" si="17"/>
        <v>--</v>
      </c>
      <c r="P125" s="53" t="str">
        <f t="shared" ca="1" si="11"/>
        <v>--</v>
      </c>
      <c r="Q125" s="53"/>
      <c r="R125" s="53"/>
      <c r="S125" s="58" t="str">
        <f t="shared" ca="1" si="14"/>
        <v>--</v>
      </c>
      <c r="T125" s="59" t="str">
        <f t="shared" ca="1" si="18"/>
        <v>--</v>
      </c>
      <c r="U125" s="53" t="str">
        <f t="shared" ca="1" si="15"/>
        <v>--</v>
      </c>
    </row>
    <row r="126" spans="11:21" x14ac:dyDescent="0.25">
      <c r="K126" s="51">
        <f t="shared" si="19"/>
        <v>103</v>
      </c>
      <c r="L126" s="93" t="str">
        <f t="shared" ca="1" si="16"/>
        <v>--</v>
      </c>
      <c r="M126" s="57" t="str">
        <f t="shared" ca="1" si="12"/>
        <v>--</v>
      </c>
      <c r="N126" s="53" t="str">
        <f t="shared" ca="1" si="13"/>
        <v>--</v>
      </c>
      <c r="O126" s="57" t="str">
        <f t="shared" ca="1" si="17"/>
        <v>--</v>
      </c>
      <c r="P126" s="53" t="str">
        <f t="shared" ca="1" si="11"/>
        <v>--</v>
      </c>
      <c r="Q126" s="53"/>
      <c r="R126" s="53"/>
      <c r="S126" s="58" t="str">
        <f t="shared" ca="1" si="14"/>
        <v>--</v>
      </c>
      <c r="T126" s="59" t="str">
        <f t="shared" ca="1" si="18"/>
        <v>--</v>
      </c>
      <c r="U126" s="53" t="str">
        <f t="shared" ca="1" si="15"/>
        <v>--</v>
      </c>
    </row>
    <row r="127" spans="11:21" x14ac:dyDescent="0.25">
      <c r="K127" s="51">
        <f t="shared" si="19"/>
        <v>104</v>
      </c>
      <c r="L127" s="93" t="str">
        <f t="shared" ca="1" si="16"/>
        <v>--</v>
      </c>
      <c r="M127" s="57" t="str">
        <f t="shared" ca="1" si="12"/>
        <v>--</v>
      </c>
      <c r="N127" s="53" t="str">
        <f t="shared" ca="1" si="13"/>
        <v>--</v>
      </c>
      <c r="O127" s="57" t="str">
        <f t="shared" ca="1" si="17"/>
        <v>--</v>
      </c>
      <c r="P127" s="53" t="str">
        <f t="shared" ca="1" si="11"/>
        <v>--</v>
      </c>
      <c r="Q127" s="53"/>
      <c r="R127" s="53"/>
      <c r="S127" s="58" t="str">
        <f t="shared" ca="1" si="14"/>
        <v>--</v>
      </c>
      <c r="T127" s="59" t="str">
        <f t="shared" ca="1" si="18"/>
        <v>--</v>
      </c>
      <c r="U127" s="53" t="str">
        <f t="shared" ca="1" si="15"/>
        <v>--</v>
      </c>
    </row>
    <row r="128" spans="11:21" x14ac:dyDescent="0.25">
      <c r="K128" s="51">
        <f t="shared" si="19"/>
        <v>105</v>
      </c>
      <c r="L128" s="93" t="str">
        <f t="shared" ca="1" si="16"/>
        <v>--</v>
      </c>
      <c r="M128" s="57" t="str">
        <f t="shared" ca="1" si="12"/>
        <v>--</v>
      </c>
      <c r="N128" s="53" t="str">
        <f t="shared" ca="1" si="13"/>
        <v>--</v>
      </c>
      <c r="O128" s="57" t="str">
        <f t="shared" ca="1" si="17"/>
        <v>--</v>
      </c>
      <c r="P128" s="53" t="str">
        <f t="shared" ca="1" si="11"/>
        <v>--</v>
      </c>
      <c r="Q128" s="53"/>
      <c r="R128" s="53"/>
      <c r="S128" s="58" t="str">
        <f t="shared" ca="1" si="14"/>
        <v>--</v>
      </c>
      <c r="T128" s="59" t="str">
        <f t="shared" ca="1" si="18"/>
        <v>--</v>
      </c>
      <c r="U128" s="53" t="str">
        <f t="shared" ca="1" si="15"/>
        <v>--</v>
      </c>
    </row>
    <row r="129" spans="11:21" x14ac:dyDescent="0.25">
      <c r="K129" s="51">
        <f t="shared" si="19"/>
        <v>106</v>
      </c>
      <c r="L129" s="93" t="str">
        <f t="shared" ca="1" si="16"/>
        <v>--</v>
      </c>
      <c r="M129" s="57" t="str">
        <f t="shared" ca="1" si="12"/>
        <v>--</v>
      </c>
      <c r="N129" s="53" t="str">
        <f t="shared" ca="1" si="13"/>
        <v>--</v>
      </c>
      <c r="O129" s="57" t="str">
        <f t="shared" ca="1" si="17"/>
        <v>--</v>
      </c>
      <c r="P129" s="53" t="str">
        <f t="shared" ca="1" si="11"/>
        <v>--</v>
      </c>
      <c r="Q129" s="53"/>
      <c r="R129" s="53"/>
      <c r="S129" s="58" t="str">
        <f t="shared" ca="1" si="14"/>
        <v>--</v>
      </c>
      <c r="T129" s="59" t="str">
        <f t="shared" ca="1" si="18"/>
        <v>--</v>
      </c>
      <c r="U129" s="53" t="str">
        <f t="shared" ca="1" si="15"/>
        <v>--</v>
      </c>
    </row>
    <row r="130" spans="11:21" x14ac:dyDescent="0.25">
      <c r="K130" s="51">
        <f t="shared" si="19"/>
        <v>107</v>
      </c>
      <c r="L130" s="93" t="str">
        <f t="shared" ca="1" si="16"/>
        <v>--</v>
      </c>
      <c r="M130" s="57" t="str">
        <f t="shared" ca="1" si="12"/>
        <v>--</v>
      </c>
      <c r="N130" s="53" t="str">
        <f t="shared" ca="1" si="13"/>
        <v>--</v>
      </c>
      <c r="O130" s="57" t="str">
        <f t="shared" ca="1" si="17"/>
        <v>--</v>
      </c>
      <c r="P130" s="53" t="str">
        <f t="shared" ca="1" si="11"/>
        <v>--</v>
      </c>
      <c r="Q130" s="53"/>
      <c r="R130" s="53"/>
      <c r="S130" s="58" t="str">
        <f t="shared" ca="1" si="14"/>
        <v>--</v>
      </c>
      <c r="T130" s="59" t="str">
        <f t="shared" ca="1" si="18"/>
        <v>--</v>
      </c>
      <c r="U130" s="53" t="str">
        <f t="shared" ca="1" si="15"/>
        <v>--</v>
      </c>
    </row>
    <row r="131" spans="11:21" x14ac:dyDescent="0.25">
      <c r="K131" s="51">
        <f t="shared" si="19"/>
        <v>108</v>
      </c>
      <c r="L131" s="93" t="str">
        <f t="shared" ca="1" si="16"/>
        <v>--</v>
      </c>
      <c r="M131" s="57" t="str">
        <f t="shared" ca="1" si="12"/>
        <v>--</v>
      </c>
      <c r="N131" s="53" t="str">
        <f t="shared" ca="1" si="13"/>
        <v>--</v>
      </c>
      <c r="O131" s="57" t="str">
        <f t="shared" ca="1" si="17"/>
        <v>--</v>
      </c>
      <c r="P131" s="53" t="str">
        <f t="shared" ca="1" si="11"/>
        <v>--</v>
      </c>
      <c r="Q131" s="53"/>
      <c r="R131" s="53"/>
      <c r="S131" s="58" t="str">
        <f t="shared" ca="1" si="14"/>
        <v>--</v>
      </c>
      <c r="T131" s="59" t="str">
        <f t="shared" ca="1" si="18"/>
        <v>--</v>
      </c>
      <c r="U131" s="53" t="str">
        <f t="shared" ca="1" si="15"/>
        <v>--</v>
      </c>
    </row>
    <row r="132" spans="11:21" x14ac:dyDescent="0.25">
      <c r="K132" s="51">
        <f t="shared" si="19"/>
        <v>109</v>
      </c>
      <c r="L132" s="93" t="str">
        <f t="shared" ca="1" si="16"/>
        <v>--</v>
      </c>
      <c r="M132" s="57" t="str">
        <f t="shared" ca="1" si="12"/>
        <v>--</v>
      </c>
      <c r="N132" s="53" t="str">
        <f t="shared" ca="1" si="13"/>
        <v>--</v>
      </c>
      <c r="O132" s="57" t="str">
        <f t="shared" ca="1" si="17"/>
        <v>--</v>
      </c>
      <c r="P132" s="53" t="str">
        <f t="shared" ca="1" si="11"/>
        <v>--</v>
      </c>
      <c r="Q132" s="53"/>
      <c r="R132" s="53"/>
      <c r="S132" s="58" t="str">
        <f t="shared" ca="1" si="14"/>
        <v>--</v>
      </c>
      <c r="T132" s="59" t="str">
        <f t="shared" ca="1" si="18"/>
        <v>--</v>
      </c>
      <c r="U132" s="53" t="str">
        <f t="shared" ca="1" si="15"/>
        <v>--</v>
      </c>
    </row>
    <row r="133" spans="11:21" x14ac:dyDescent="0.25">
      <c r="K133" s="51">
        <f t="shared" si="19"/>
        <v>110</v>
      </c>
      <c r="L133" s="93" t="str">
        <f t="shared" ca="1" si="16"/>
        <v>--</v>
      </c>
      <c r="M133" s="57" t="str">
        <f t="shared" ca="1" si="12"/>
        <v>--</v>
      </c>
      <c r="N133" s="53" t="str">
        <f t="shared" ca="1" si="13"/>
        <v>--</v>
      </c>
      <c r="O133" s="57" t="str">
        <f t="shared" ca="1" si="17"/>
        <v>--</v>
      </c>
      <c r="P133" s="53" t="str">
        <f t="shared" ca="1" si="11"/>
        <v>--</v>
      </c>
      <c r="Q133" s="53"/>
      <c r="R133" s="53"/>
      <c r="S133" s="58" t="str">
        <f t="shared" ca="1" si="14"/>
        <v>--</v>
      </c>
      <c r="T133" s="59" t="str">
        <f t="shared" ca="1" si="18"/>
        <v>--</v>
      </c>
      <c r="U133" s="53" t="str">
        <f t="shared" ca="1" si="15"/>
        <v>--</v>
      </c>
    </row>
    <row r="134" spans="11:21" x14ac:dyDescent="0.25">
      <c r="K134" s="51">
        <f t="shared" si="19"/>
        <v>111</v>
      </c>
      <c r="L134" s="93" t="str">
        <f t="shared" ca="1" si="16"/>
        <v>--</v>
      </c>
      <c r="M134" s="57" t="str">
        <f t="shared" ca="1" si="12"/>
        <v>--</v>
      </c>
      <c r="N134" s="53" t="str">
        <f t="shared" ca="1" si="13"/>
        <v>--</v>
      </c>
      <c r="O134" s="57" t="str">
        <f t="shared" ca="1" si="17"/>
        <v>--</v>
      </c>
      <c r="P134" s="53" t="str">
        <f t="shared" ca="1" si="11"/>
        <v>--</v>
      </c>
      <c r="Q134" s="53"/>
      <c r="R134" s="53"/>
      <c r="S134" s="58" t="str">
        <f t="shared" ca="1" si="14"/>
        <v>--</v>
      </c>
      <c r="T134" s="59" t="str">
        <f t="shared" ca="1" si="18"/>
        <v>--</v>
      </c>
      <c r="U134" s="53" t="str">
        <f t="shared" ca="1" si="15"/>
        <v>--</v>
      </c>
    </row>
    <row r="135" spans="11:21" x14ac:dyDescent="0.25">
      <c r="K135" s="51">
        <f t="shared" si="19"/>
        <v>112</v>
      </c>
      <c r="L135" s="93" t="str">
        <f t="shared" ca="1" si="16"/>
        <v>--</v>
      </c>
      <c r="M135" s="57" t="str">
        <f t="shared" ca="1" si="12"/>
        <v>--</v>
      </c>
      <c r="N135" s="53" t="str">
        <f t="shared" ca="1" si="13"/>
        <v>--</v>
      </c>
      <c r="O135" s="57" t="str">
        <f t="shared" ca="1" si="17"/>
        <v>--</v>
      </c>
      <c r="P135" s="53" t="str">
        <f t="shared" ca="1" si="11"/>
        <v>--</v>
      </c>
      <c r="Q135" s="53"/>
      <c r="R135" s="53"/>
      <c r="S135" s="58" t="str">
        <f t="shared" ca="1" si="14"/>
        <v>--</v>
      </c>
      <c r="T135" s="59" t="str">
        <f t="shared" ca="1" si="18"/>
        <v>--</v>
      </c>
      <c r="U135" s="53" t="str">
        <f t="shared" ca="1" si="15"/>
        <v>--</v>
      </c>
    </row>
    <row r="136" spans="11:21" x14ac:dyDescent="0.25">
      <c r="K136" s="51"/>
    </row>
    <row r="137" spans="11:21" x14ac:dyDescent="0.25">
      <c r="K137" s="51"/>
    </row>
    <row r="138" spans="11:21" x14ac:dyDescent="0.25">
      <c r="K138" s="51"/>
    </row>
    <row r="139" spans="11:21" x14ac:dyDescent="0.25">
      <c r="K139" s="51"/>
    </row>
    <row r="140" spans="11:21" x14ac:dyDescent="0.25">
      <c r="K140" s="51"/>
    </row>
    <row r="141" spans="11:21" x14ac:dyDescent="0.25">
      <c r="K141" s="51"/>
    </row>
    <row r="142" spans="11:21" x14ac:dyDescent="0.25">
      <c r="K142" s="51"/>
    </row>
    <row r="143" spans="11:21" x14ac:dyDescent="0.25">
      <c r="K143" s="51"/>
    </row>
    <row r="144" spans="11:21" x14ac:dyDescent="0.25">
      <c r="K144" s="51"/>
    </row>
    <row r="145" spans="11:11" x14ac:dyDescent="0.25">
      <c r="K145" s="51"/>
    </row>
    <row r="146" spans="11:11" x14ac:dyDescent="0.25">
      <c r="K146" s="51"/>
    </row>
    <row r="147" spans="11:11" x14ac:dyDescent="0.25">
      <c r="K147" s="51"/>
    </row>
    <row r="148" spans="11:11" x14ac:dyDescent="0.25">
      <c r="K148" s="51"/>
    </row>
    <row r="149" spans="11:11" x14ac:dyDescent="0.25">
      <c r="K149" s="51"/>
    </row>
    <row r="150" spans="11:11" x14ac:dyDescent="0.25">
      <c r="K150" s="51"/>
    </row>
    <row r="151" spans="11:11" x14ac:dyDescent="0.25">
      <c r="K151" s="51"/>
    </row>
    <row r="152" spans="11:11" x14ac:dyDescent="0.25">
      <c r="K152" s="51"/>
    </row>
    <row r="153" spans="11:11" x14ac:dyDescent="0.25">
      <c r="K153" s="51"/>
    </row>
    <row r="154" spans="11:11" x14ac:dyDescent="0.25">
      <c r="K154" s="51"/>
    </row>
    <row r="155" spans="11:11" x14ac:dyDescent="0.25">
      <c r="K155" s="51"/>
    </row>
    <row r="156" spans="11:11" x14ac:dyDescent="0.25">
      <c r="K156" s="51"/>
    </row>
    <row r="157" spans="11:11" x14ac:dyDescent="0.25">
      <c r="K157" s="51"/>
    </row>
    <row r="158" spans="11:11" x14ac:dyDescent="0.25">
      <c r="K158" s="51"/>
    </row>
    <row r="159" spans="11:11" x14ac:dyDescent="0.25">
      <c r="K159" s="51"/>
    </row>
    <row r="160" spans="11:11" x14ac:dyDescent="0.25">
      <c r="K160" s="51"/>
    </row>
    <row r="161" spans="11:11" x14ac:dyDescent="0.25">
      <c r="K161" s="51"/>
    </row>
    <row r="162" spans="11:11" x14ac:dyDescent="0.25">
      <c r="K162" s="51"/>
    </row>
    <row r="163" spans="11:11" x14ac:dyDescent="0.25">
      <c r="K163" s="51"/>
    </row>
    <row r="164" spans="11:11" x14ac:dyDescent="0.25">
      <c r="K164" s="51"/>
    </row>
    <row r="165" spans="11:11" x14ac:dyDescent="0.25">
      <c r="K165" s="51"/>
    </row>
    <row r="166" spans="11:11" x14ac:dyDescent="0.25">
      <c r="K166" s="51"/>
    </row>
  </sheetData>
  <sheetProtection selectLockedCells="1"/>
  <pageMargins left="0.75" right="0.75" top="1" bottom="1" header="0.3" footer="0.3"/>
  <pageSetup orientation="portrait" r:id="rId1"/>
  <headerFooter>
    <oddHeader>&amp;L&amp;"Arial"&amp;9&amp;KA80000CONFIDENTIAL&amp;1#</oddHeader>
    <oddFooter>&amp;LPUBLIC</oddFooter>
    <evenFooter>&amp;LPUBLIC</evenFooter>
    <firstFooter>&amp;LPUBLIC</first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7DD381-0711-4040-80AC-E0DF4F89D60B}">
  <sheetPr>
    <tabColor rgb="FF00B0F0"/>
  </sheetPr>
  <dimension ref="B12:AB166"/>
  <sheetViews>
    <sheetView showGridLines="0" zoomScale="85" zoomScaleNormal="85" workbookViewId="0">
      <selection activeCell="C23" sqref="C23"/>
    </sheetView>
  </sheetViews>
  <sheetFormatPr defaultColWidth="11.42578125" defaultRowHeight="15" x14ac:dyDescent="0.25"/>
  <cols>
    <col min="1" max="1" width="4.140625" style="5" customWidth="1"/>
    <col min="2" max="2" width="35.5703125" style="5" customWidth="1"/>
    <col min="3" max="3" width="18.42578125" style="5" bestFit="1" customWidth="1"/>
    <col min="4" max="7" width="10.42578125" style="5" customWidth="1"/>
    <col min="8" max="8" width="12.85546875" style="4" bestFit="1" customWidth="1"/>
    <col min="9" max="9" width="20.42578125" style="5" bestFit="1" customWidth="1"/>
    <col min="10" max="11" width="11.42578125" style="5" customWidth="1"/>
    <col min="12" max="12" width="10.42578125" style="5" bestFit="1" customWidth="1"/>
    <col min="13" max="13" width="11.42578125" style="5" bestFit="1" customWidth="1"/>
    <col min="14" max="14" width="18.85546875" style="5" customWidth="1"/>
    <col min="15" max="15" width="18.85546875" style="5" bestFit="1" customWidth="1"/>
    <col min="16" max="16" width="20.42578125" style="5" bestFit="1" customWidth="1"/>
    <col min="17" max="18" width="20.42578125" style="5" hidden="1" customWidth="1"/>
    <col min="19" max="19" width="15.42578125" style="5" bestFit="1" customWidth="1"/>
    <col min="20" max="20" width="28.42578125" style="5" bestFit="1" customWidth="1"/>
    <col min="21" max="21" width="13.5703125" style="5" bestFit="1" customWidth="1"/>
    <col min="22" max="22" width="11.42578125" style="5" customWidth="1"/>
    <col min="23" max="23" width="13.5703125" style="5" hidden="1" customWidth="1"/>
    <col min="24" max="24" width="18.42578125" style="5" hidden="1" customWidth="1"/>
    <col min="25" max="27" width="11.42578125" style="5" customWidth="1"/>
    <col min="28" max="28" width="13.140625" style="5" bestFit="1" customWidth="1"/>
    <col min="29" max="256" width="11.42578125" style="5"/>
    <col min="257" max="257" width="4.140625" style="5" customWidth="1"/>
    <col min="258" max="258" width="35.5703125" style="5" customWidth="1"/>
    <col min="259" max="259" width="18.42578125" style="5" bestFit="1" customWidth="1"/>
    <col min="260" max="263" width="10.42578125" style="5" customWidth="1"/>
    <col min="264" max="264" width="12.85546875" style="5" bestFit="1" customWidth="1"/>
    <col min="265" max="265" width="20.42578125" style="5" bestFit="1" customWidth="1"/>
    <col min="266" max="267" width="11.42578125" style="5" customWidth="1"/>
    <col min="268" max="268" width="10.42578125" style="5" bestFit="1" customWidth="1"/>
    <col min="269" max="269" width="11.42578125" style="5" bestFit="1" customWidth="1"/>
    <col min="270" max="270" width="18.85546875" style="5" customWidth="1"/>
    <col min="271" max="271" width="18.85546875" style="5" bestFit="1" customWidth="1"/>
    <col min="272" max="272" width="20.42578125" style="5" bestFit="1" customWidth="1"/>
    <col min="273" max="274" width="0" style="5" hidden="1" customWidth="1"/>
    <col min="275" max="275" width="15.42578125" style="5" bestFit="1" customWidth="1"/>
    <col min="276" max="276" width="28.42578125" style="5" bestFit="1" customWidth="1"/>
    <col min="277" max="277" width="13.5703125" style="5" bestFit="1" customWidth="1"/>
    <col min="278" max="278" width="11.42578125" style="5" customWidth="1"/>
    <col min="279" max="280" width="0" style="5" hidden="1" customWidth="1"/>
    <col min="281" max="283" width="11.42578125" style="5" customWidth="1"/>
    <col min="284" max="284" width="13.140625" style="5" bestFit="1" customWidth="1"/>
    <col min="285" max="512" width="11.42578125" style="5"/>
    <col min="513" max="513" width="4.140625" style="5" customWidth="1"/>
    <col min="514" max="514" width="35.5703125" style="5" customWidth="1"/>
    <col min="515" max="515" width="18.42578125" style="5" bestFit="1" customWidth="1"/>
    <col min="516" max="519" width="10.42578125" style="5" customWidth="1"/>
    <col min="520" max="520" width="12.85546875" style="5" bestFit="1" customWidth="1"/>
    <col min="521" max="521" width="20.42578125" style="5" bestFit="1" customWidth="1"/>
    <col min="522" max="523" width="11.42578125" style="5" customWidth="1"/>
    <col min="524" max="524" width="10.42578125" style="5" bestFit="1" customWidth="1"/>
    <col min="525" max="525" width="11.42578125" style="5" bestFit="1" customWidth="1"/>
    <col min="526" max="526" width="18.85546875" style="5" customWidth="1"/>
    <col min="527" max="527" width="18.85546875" style="5" bestFit="1" customWidth="1"/>
    <col min="528" max="528" width="20.42578125" style="5" bestFit="1" customWidth="1"/>
    <col min="529" max="530" width="0" style="5" hidden="1" customWidth="1"/>
    <col min="531" max="531" width="15.42578125" style="5" bestFit="1" customWidth="1"/>
    <col min="532" max="532" width="28.42578125" style="5" bestFit="1" customWidth="1"/>
    <col min="533" max="533" width="13.5703125" style="5" bestFit="1" customWidth="1"/>
    <col min="534" max="534" width="11.42578125" style="5" customWidth="1"/>
    <col min="535" max="536" width="0" style="5" hidden="1" customWidth="1"/>
    <col min="537" max="539" width="11.42578125" style="5" customWidth="1"/>
    <col min="540" max="540" width="13.140625" style="5" bestFit="1" customWidth="1"/>
    <col min="541" max="768" width="11.42578125" style="5"/>
    <col min="769" max="769" width="4.140625" style="5" customWidth="1"/>
    <col min="770" max="770" width="35.5703125" style="5" customWidth="1"/>
    <col min="771" max="771" width="18.42578125" style="5" bestFit="1" customWidth="1"/>
    <col min="772" max="775" width="10.42578125" style="5" customWidth="1"/>
    <col min="776" max="776" width="12.85546875" style="5" bestFit="1" customWidth="1"/>
    <col min="777" max="777" width="20.42578125" style="5" bestFit="1" customWidth="1"/>
    <col min="778" max="779" width="11.42578125" style="5" customWidth="1"/>
    <col min="780" max="780" width="10.42578125" style="5" bestFit="1" customWidth="1"/>
    <col min="781" max="781" width="11.42578125" style="5" bestFit="1" customWidth="1"/>
    <col min="782" max="782" width="18.85546875" style="5" customWidth="1"/>
    <col min="783" max="783" width="18.85546875" style="5" bestFit="1" customWidth="1"/>
    <col min="784" max="784" width="20.42578125" style="5" bestFit="1" customWidth="1"/>
    <col min="785" max="786" width="0" style="5" hidden="1" customWidth="1"/>
    <col min="787" max="787" width="15.42578125" style="5" bestFit="1" customWidth="1"/>
    <col min="788" max="788" width="28.42578125" style="5" bestFit="1" customWidth="1"/>
    <col min="789" max="789" width="13.5703125" style="5" bestFit="1" customWidth="1"/>
    <col min="790" max="790" width="11.42578125" style="5" customWidth="1"/>
    <col min="791" max="792" width="0" style="5" hidden="1" customWidth="1"/>
    <col min="793" max="795" width="11.42578125" style="5" customWidth="1"/>
    <col min="796" max="796" width="13.140625" style="5" bestFit="1" customWidth="1"/>
    <col min="797" max="1024" width="11.42578125" style="5"/>
    <col min="1025" max="1025" width="4.140625" style="5" customWidth="1"/>
    <col min="1026" max="1026" width="35.5703125" style="5" customWidth="1"/>
    <col min="1027" max="1027" width="18.42578125" style="5" bestFit="1" customWidth="1"/>
    <col min="1028" max="1031" width="10.42578125" style="5" customWidth="1"/>
    <col min="1032" max="1032" width="12.85546875" style="5" bestFit="1" customWidth="1"/>
    <col min="1033" max="1033" width="20.42578125" style="5" bestFit="1" customWidth="1"/>
    <col min="1034" max="1035" width="11.42578125" style="5" customWidth="1"/>
    <col min="1036" max="1036" width="10.42578125" style="5" bestFit="1" customWidth="1"/>
    <col min="1037" max="1037" width="11.42578125" style="5" bestFit="1" customWidth="1"/>
    <col min="1038" max="1038" width="18.85546875" style="5" customWidth="1"/>
    <col min="1039" max="1039" width="18.85546875" style="5" bestFit="1" customWidth="1"/>
    <col min="1040" max="1040" width="20.42578125" style="5" bestFit="1" customWidth="1"/>
    <col min="1041" max="1042" width="0" style="5" hidden="1" customWidth="1"/>
    <col min="1043" max="1043" width="15.42578125" style="5" bestFit="1" customWidth="1"/>
    <col min="1044" max="1044" width="28.42578125" style="5" bestFit="1" customWidth="1"/>
    <col min="1045" max="1045" width="13.5703125" style="5" bestFit="1" customWidth="1"/>
    <col min="1046" max="1046" width="11.42578125" style="5" customWidth="1"/>
    <col min="1047" max="1048" width="0" style="5" hidden="1" customWidth="1"/>
    <col min="1049" max="1051" width="11.42578125" style="5" customWidth="1"/>
    <col min="1052" max="1052" width="13.140625" style="5" bestFit="1" customWidth="1"/>
    <col min="1053" max="1280" width="11.42578125" style="5"/>
    <col min="1281" max="1281" width="4.140625" style="5" customWidth="1"/>
    <col min="1282" max="1282" width="35.5703125" style="5" customWidth="1"/>
    <col min="1283" max="1283" width="18.42578125" style="5" bestFit="1" customWidth="1"/>
    <col min="1284" max="1287" width="10.42578125" style="5" customWidth="1"/>
    <col min="1288" max="1288" width="12.85546875" style="5" bestFit="1" customWidth="1"/>
    <col min="1289" max="1289" width="20.42578125" style="5" bestFit="1" customWidth="1"/>
    <col min="1290" max="1291" width="11.42578125" style="5" customWidth="1"/>
    <col min="1292" max="1292" width="10.42578125" style="5" bestFit="1" customWidth="1"/>
    <col min="1293" max="1293" width="11.42578125" style="5" bestFit="1" customWidth="1"/>
    <col min="1294" max="1294" width="18.85546875" style="5" customWidth="1"/>
    <col min="1295" max="1295" width="18.85546875" style="5" bestFit="1" customWidth="1"/>
    <col min="1296" max="1296" width="20.42578125" style="5" bestFit="1" customWidth="1"/>
    <col min="1297" max="1298" width="0" style="5" hidden="1" customWidth="1"/>
    <col min="1299" max="1299" width="15.42578125" style="5" bestFit="1" customWidth="1"/>
    <col min="1300" max="1300" width="28.42578125" style="5" bestFit="1" customWidth="1"/>
    <col min="1301" max="1301" width="13.5703125" style="5" bestFit="1" customWidth="1"/>
    <col min="1302" max="1302" width="11.42578125" style="5" customWidth="1"/>
    <col min="1303" max="1304" width="0" style="5" hidden="1" customWidth="1"/>
    <col min="1305" max="1307" width="11.42578125" style="5" customWidth="1"/>
    <col min="1308" max="1308" width="13.140625" style="5" bestFit="1" customWidth="1"/>
    <col min="1309" max="1536" width="11.42578125" style="5"/>
    <col min="1537" max="1537" width="4.140625" style="5" customWidth="1"/>
    <col min="1538" max="1538" width="35.5703125" style="5" customWidth="1"/>
    <col min="1539" max="1539" width="18.42578125" style="5" bestFit="1" customWidth="1"/>
    <col min="1540" max="1543" width="10.42578125" style="5" customWidth="1"/>
    <col min="1544" max="1544" width="12.85546875" style="5" bestFit="1" customWidth="1"/>
    <col min="1545" max="1545" width="20.42578125" style="5" bestFit="1" customWidth="1"/>
    <col min="1546" max="1547" width="11.42578125" style="5" customWidth="1"/>
    <col min="1548" max="1548" width="10.42578125" style="5" bestFit="1" customWidth="1"/>
    <col min="1549" max="1549" width="11.42578125" style="5" bestFit="1" customWidth="1"/>
    <col min="1550" max="1550" width="18.85546875" style="5" customWidth="1"/>
    <col min="1551" max="1551" width="18.85546875" style="5" bestFit="1" customWidth="1"/>
    <col min="1552" max="1552" width="20.42578125" style="5" bestFit="1" customWidth="1"/>
    <col min="1553" max="1554" width="0" style="5" hidden="1" customWidth="1"/>
    <col min="1555" max="1555" width="15.42578125" style="5" bestFit="1" customWidth="1"/>
    <col min="1556" max="1556" width="28.42578125" style="5" bestFit="1" customWidth="1"/>
    <col min="1557" max="1557" width="13.5703125" style="5" bestFit="1" customWidth="1"/>
    <col min="1558" max="1558" width="11.42578125" style="5" customWidth="1"/>
    <col min="1559" max="1560" width="0" style="5" hidden="1" customWidth="1"/>
    <col min="1561" max="1563" width="11.42578125" style="5" customWidth="1"/>
    <col min="1564" max="1564" width="13.140625" style="5" bestFit="1" customWidth="1"/>
    <col min="1565" max="1792" width="11.42578125" style="5"/>
    <col min="1793" max="1793" width="4.140625" style="5" customWidth="1"/>
    <col min="1794" max="1794" width="35.5703125" style="5" customWidth="1"/>
    <col min="1795" max="1795" width="18.42578125" style="5" bestFit="1" customWidth="1"/>
    <col min="1796" max="1799" width="10.42578125" style="5" customWidth="1"/>
    <col min="1800" max="1800" width="12.85546875" style="5" bestFit="1" customWidth="1"/>
    <col min="1801" max="1801" width="20.42578125" style="5" bestFit="1" customWidth="1"/>
    <col min="1802" max="1803" width="11.42578125" style="5" customWidth="1"/>
    <col min="1804" max="1804" width="10.42578125" style="5" bestFit="1" customWidth="1"/>
    <col min="1805" max="1805" width="11.42578125" style="5" bestFit="1" customWidth="1"/>
    <col min="1806" max="1806" width="18.85546875" style="5" customWidth="1"/>
    <col min="1807" max="1807" width="18.85546875" style="5" bestFit="1" customWidth="1"/>
    <col min="1808" max="1808" width="20.42578125" style="5" bestFit="1" customWidth="1"/>
    <col min="1809" max="1810" width="0" style="5" hidden="1" customWidth="1"/>
    <col min="1811" max="1811" width="15.42578125" style="5" bestFit="1" customWidth="1"/>
    <col min="1812" max="1812" width="28.42578125" style="5" bestFit="1" customWidth="1"/>
    <col min="1813" max="1813" width="13.5703125" style="5" bestFit="1" customWidth="1"/>
    <col min="1814" max="1814" width="11.42578125" style="5" customWidth="1"/>
    <col min="1815" max="1816" width="0" style="5" hidden="1" customWidth="1"/>
    <col min="1817" max="1819" width="11.42578125" style="5" customWidth="1"/>
    <col min="1820" max="1820" width="13.140625" style="5" bestFit="1" customWidth="1"/>
    <col min="1821" max="2048" width="11.42578125" style="5"/>
    <col min="2049" max="2049" width="4.140625" style="5" customWidth="1"/>
    <col min="2050" max="2050" width="35.5703125" style="5" customWidth="1"/>
    <col min="2051" max="2051" width="18.42578125" style="5" bestFit="1" customWidth="1"/>
    <col min="2052" max="2055" width="10.42578125" style="5" customWidth="1"/>
    <col min="2056" max="2056" width="12.85546875" style="5" bestFit="1" customWidth="1"/>
    <col min="2057" max="2057" width="20.42578125" style="5" bestFit="1" customWidth="1"/>
    <col min="2058" max="2059" width="11.42578125" style="5" customWidth="1"/>
    <col min="2060" max="2060" width="10.42578125" style="5" bestFit="1" customWidth="1"/>
    <col min="2061" max="2061" width="11.42578125" style="5" bestFit="1" customWidth="1"/>
    <col min="2062" max="2062" width="18.85546875" style="5" customWidth="1"/>
    <col min="2063" max="2063" width="18.85546875" style="5" bestFit="1" customWidth="1"/>
    <col min="2064" max="2064" width="20.42578125" style="5" bestFit="1" customWidth="1"/>
    <col min="2065" max="2066" width="0" style="5" hidden="1" customWidth="1"/>
    <col min="2067" max="2067" width="15.42578125" style="5" bestFit="1" customWidth="1"/>
    <col min="2068" max="2068" width="28.42578125" style="5" bestFit="1" customWidth="1"/>
    <col min="2069" max="2069" width="13.5703125" style="5" bestFit="1" customWidth="1"/>
    <col min="2070" max="2070" width="11.42578125" style="5" customWidth="1"/>
    <col min="2071" max="2072" width="0" style="5" hidden="1" customWidth="1"/>
    <col min="2073" max="2075" width="11.42578125" style="5" customWidth="1"/>
    <col min="2076" max="2076" width="13.140625" style="5" bestFit="1" customWidth="1"/>
    <col min="2077" max="2304" width="11.42578125" style="5"/>
    <col min="2305" max="2305" width="4.140625" style="5" customWidth="1"/>
    <col min="2306" max="2306" width="35.5703125" style="5" customWidth="1"/>
    <col min="2307" max="2307" width="18.42578125" style="5" bestFit="1" customWidth="1"/>
    <col min="2308" max="2311" width="10.42578125" style="5" customWidth="1"/>
    <col min="2312" max="2312" width="12.85546875" style="5" bestFit="1" customWidth="1"/>
    <col min="2313" max="2313" width="20.42578125" style="5" bestFit="1" customWidth="1"/>
    <col min="2314" max="2315" width="11.42578125" style="5" customWidth="1"/>
    <col min="2316" max="2316" width="10.42578125" style="5" bestFit="1" customWidth="1"/>
    <col min="2317" max="2317" width="11.42578125" style="5" bestFit="1" customWidth="1"/>
    <col min="2318" max="2318" width="18.85546875" style="5" customWidth="1"/>
    <col min="2319" max="2319" width="18.85546875" style="5" bestFit="1" customWidth="1"/>
    <col min="2320" max="2320" width="20.42578125" style="5" bestFit="1" customWidth="1"/>
    <col min="2321" max="2322" width="0" style="5" hidden="1" customWidth="1"/>
    <col min="2323" max="2323" width="15.42578125" style="5" bestFit="1" customWidth="1"/>
    <col min="2324" max="2324" width="28.42578125" style="5" bestFit="1" customWidth="1"/>
    <col min="2325" max="2325" width="13.5703125" style="5" bestFit="1" customWidth="1"/>
    <col min="2326" max="2326" width="11.42578125" style="5" customWidth="1"/>
    <col min="2327" max="2328" width="0" style="5" hidden="1" customWidth="1"/>
    <col min="2329" max="2331" width="11.42578125" style="5" customWidth="1"/>
    <col min="2332" max="2332" width="13.140625" style="5" bestFit="1" customWidth="1"/>
    <col min="2333" max="2560" width="11.42578125" style="5"/>
    <col min="2561" max="2561" width="4.140625" style="5" customWidth="1"/>
    <col min="2562" max="2562" width="35.5703125" style="5" customWidth="1"/>
    <col min="2563" max="2563" width="18.42578125" style="5" bestFit="1" customWidth="1"/>
    <col min="2564" max="2567" width="10.42578125" style="5" customWidth="1"/>
    <col min="2568" max="2568" width="12.85546875" style="5" bestFit="1" customWidth="1"/>
    <col min="2569" max="2569" width="20.42578125" style="5" bestFit="1" customWidth="1"/>
    <col min="2570" max="2571" width="11.42578125" style="5" customWidth="1"/>
    <col min="2572" max="2572" width="10.42578125" style="5" bestFit="1" customWidth="1"/>
    <col min="2573" max="2573" width="11.42578125" style="5" bestFit="1" customWidth="1"/>
    <col min="2574" max="2574" width="18.85546875" style="5" customWidth="1"/>
    <col min="2575" max="2575" width="18.85546875" style="5" bestFit="1" customWidth="1"/>
    <col min="2576" max="2576" width="20.42578125" style="5" bestFit="1" customWidth="1"/>
    <col min="2577" max="2578" width="0" style="5" hidden="1" customWidth="1"/>
    <col min="2579" max="2579" width="15.42578125" style="5" bestFit="1" customWidth="1"/>
    <col min="2580" max="2580" width="28.42578125" style="5" bestFit="1" customWidth="1"/>
    <col min="2581" max="2581" width="13.5703125" style="5" bestFit="1" customWidth="1"/>
    <col min="2582" max="2582" width="11.42578125" style="5" customWidth="1"/>
    <col min="2583" max="2584" width="0" style="5" hidden="1" customWidth="1"/>
    <col min="2585" max="2587" width="11.42578125" style="5" customWidth="1"/>
    <col min="2588" max="2588" width="13.140625" style="5" bestFit="1" customWidth="1"/>
    <col min="2589" max="2816" width="11.42578125" style="5"/>
    <col min="2817" max="2817" width="4.140625" style="5" customWidth="1"/>
    <col min="2818" max="2818" width="35.5703125" style="5" customWidth="1"/>
    <col min="2819" max="2819" width="18.42578125" style="5" bestFit="1" customWidth="1"/>
    <col min="2820" max="2823" width="10.42578125" style="5" customWidth="1"/>
    <col min="2824" max="2824" width="12.85546875" style="5" bestFit="1" customWidth="1"/>
    <col min="2825" max="2825" width="20.42578125" style="5" bestFit="1" customWidth="1"/>
    <col min="2826" max="2827" width="11.42578125" style="5" customWidth="1"/>
    <col min="2828" max="2828" width="10.42578125" style="5" bestFit="1" customWidth="1"/>
    <col min="2829" max="2829" width="11.42578125" style="5" bestFit="1" customWidth="1"/>
    <col min="2830" max="2830" width="18.85546875" style="5" customWidth="1"/>
    <col min="2831" max="2831" width="18.85546875" style="5" bestFit="1" customWidth="1"/>
    <col min="2832" max="2832" width="20.42578125" style="5" bestFit="1" customWidth="1"/>
    <col min="2833" max="2834" width="0" style="5" hidden="1" customWidth="1"/>
    <col min="2835" max="2835" width="15.42578125" style="5" bestFit="1" customWidth="1"/>
    <col min="2836" max="2836" width="28.42578125" style="5" bestFit="1" customWidth="1"/>
    <col min="2837" max="2837" width="13.5703125" style="5" bestFit="1" customWidth="1"/>
    <col min="2838" max="2838" width="11.42578125" style="5" customWidth="1"/>
    <col min="2839" max="2840" width="0" style="5" hidden="1" customWidth="1"/>
    <col min="2841" max="2843" width="11.42578125" style="5" customWidth="1"/>
    <col min="2844" max="2844" width="13.140625" style="5" bestFit="1" customWidth="1"/>
    <col min="2845" max="3072" width="11.42578125" style="5"/>
    <col min="3073" max="3073" width="4.140625" style="5" customWidth="1"/>
    <col min="3074" max="3074" width="35.5703125" style="5" customWidth="1"/>
    <col min="3075" max="3075" width="18.42578125" style="5" bestFit="1" customWidth="1"/>
    <col min="3076" max="3079" width="10.42578125" style="5" customWidth="1"/>
    <col min="3080" max="3080" width="12.85546875" style="5" bestFit="1" customWidth="1"/>
    <col min="3081" max="3081" width="20.42578125" style="5" bestFit="1" customWidth="1"/>
    <col min="3082" max="3083" width="11.42578125" style="5" customWidth="1"/>
    <col min="3084" max="3084" width="10.42578125" style="5" bestFit="1" customWidth="1"/>
    <col min="3085" max="3085" width="11.42578125" style="5" bestFit="1" customWidth="1"/>
    <col min="3086" max="3086" width="18.85546875" style="5" customWidth="1"/>
    <col min="3087" max="3087" width="18.85546875" style="5" bestFit="1" customWidth="1"/>
    <col min="3088" max="3088" width="20.42578125" style="5" bestFit="1" customWidth="1"/>
    <col min="3089" max="3090" width="0" style="5" hidden="1" customWidth="1"/>
    <col min="3091" max="3091" width="15.42578125" style="5" bestFit="1" customWidth="1"/>
    <col min="3092" max="3092" width="28.42578125" style="5" bestFit="1" customWidth="1"/>
    <col min="3093" max="3093" width="13.5703125" style="5" bestFit="1" customWidth="1"/>
    <col min="3094" max="3094" width="11.42578125" style="5" customWidth="1"/>
    <col min="3095" max="3096" width="0" style="5" hidden="1" customWidth="1"/>
    <col min="3097" max="3099" width="11.42578125" style="5" customWidth="1"/>
    <col min="3100" max="3100" width="13.140625" style="5" bestFit="1" customWidth="1"/>
    <col min="3101" max="3328" width="11.42578125" style="5"/>
    <col min="3329" max="3329" width="4.140625" style="5" customWidth="1"/>
    <col min="3330" max="3330" width="35.5703125" style="5" customWidth="1"/>
    <col min="3331" max="3331" width="18.42578125" style="5" bestFit="1" customWidth="1"/>
    <col min="3332" max="3335" width="10.42578125" style="5" customWidth="1"/>
    <col min="3336" max="3336" width="12.85546875" style="5" bestFit="1" customWidth="1"/>
    <col min="3337" max="3337" width="20.42578125" style="5" bestFit="1" customWidth="1"/>
    <col min="3338" max="3339" width="11.42578125" style="5" customWidth="1"/>
    <col min="3340" max="3340" width="10.42578125" style="5" bestFit="1" customWidth="1"/>
    <col min="3341" max="3341" width="11.42578125" style="5" bestFit="1" customWidth="1"/>
    <col min="3342" max="3342" width="18.85546875" style="5" customWidth="1"/>
    <col min="3343" max="3343" width="18.85546875" style="5" bestFit="1" customWidth="1"/>
    <col min="3344" max="3344" width="20.42578125" style="5" bestFit="1" customWidth="1"/>
    <col min="3345" max="3346" width="0" style="5" hidden="1" customWidth="1"/>
    <col min="3347" max="3347" width="15.42578125" style="5" bestFit="1" customWidth="1"/>
    <col min="3348" max="3348" width="28.42578125" style="5" bestFit="1" customWidth="1"/>
    <col min="3349" max="3349" width="13.5703125" style="5" bestFit="1" customWidth="1"/>
    <col min="3350" max="3350" width="11.42578125" style="5" customWidth="1"/>
    <col min="3351" max="3352" width="0" style="5" hidden="1" customWidth="1"/>
    <col min="3353" max="3355" width="11.42578125" style="5" customWidth="1"/>
    <col min="3356" max="3356" width="13.140625" style="5" bestFit="1" customWidth="1"/>
    <col min="3357" max="3584" width="11.42578125" style="5"/>
    <col min="3585" max="3585" width="4.140625" style="5" customWidth="1"/>
    <col min="3586" max="3586" width="35.5703125" style="5" customWidth="1"/>
    <col min="3587" max="3587" width="18.42578125" style="5" bestFit="1" customWidth="1"/>
    <col min="3588" max="3591" width="10.42578125" style="5" customWidth="1"/>
    <col min="3592" max="3592" width="12.85546875" style="5" bestFit="1" customWidth="1"/>
    <col min="3593" max="3593" width="20.42578125" style="5" bestFit="1" customWidth="1"/>
    <col min="3594" max="3595" width="11.42578125" style="5" customWidth="1"/>
    <col min="3596" max="3596" width="10.42578125" style="5" bestFit="1" customWidth="1"/>
    <col min="3597" max="3597" width="11.42578125" style="5" bestFit="1" customWidth="1"/>
    <col min="3598" max="3598" width="18.85546875" style="5" customWidth="1"/>
    <col min="3599" max="3599" width="18.85546875" style="5" bestFit="1" customWidth="1"/>
    <col min="3600" max="3600" width="20.42578125" style="5" bestFit="1" customWidth="1"/>
    <col min="3601" max="3602" width="0" style="5" hidden="1" customWidth="1"/>
    <col min="3603" max="3603" width="15.42578125" style="5" bestFit="1" customWidth="1"/>
    <col min="3604" max="3604" width="28.42578125" style="5" bestFit="1" customWidth="1"/>
    <col min="3605" max="3605" width="13.5703125" style="5" bestFit="1" customWidth="1"/>
    <col min="3606" max="3606" width="11.42578125" style="5" customWidth="1"/>
    <col min="3607" max="3608" width="0" style="5" hidden="1" customWidth="1"/>
    <col min="3609" max="3611" width="11.42578125" style="5" customWidth="1"/>
    <col min="3612" max="3612" width="13.140625" style="5" bestFit="1" customWidth="1"/>
    <col min="3613" max="3840" width="11.42578125" style="5"/>
    <col min="3841" max="3841" width="4.140625" style="5" customWidth="1"/>
    <col min="3842" max="3842" width="35.5703125" style="5" customWidth="1"/>
    <col min="3843" max="3843" width="18.42578125" style="5" bestFit="1" customWidth="1"/>
    <col min="3844" max="3847" width="10.42578125" style="5" customWidth="1"/>
    <col min="3848" max="3848" width="12.85546875" style="5" bestFit="1" customWidth="1"/>
    <col min="3849" max="3849" width="20.42578125" style="5" bestFit="1" customWidth="1"/>
    <col min="3850" max="3851" width="11.42578125" style="5" customWidth="1"/>
    <col min="3852" max="3852" width="10.42578125" style="5" bestFit="1" customWidth="1"/>
    <col min="3853" max="3853" width="11.42578125" style="5" bestFit="1" customWidth="1"/>
    <col min="3854" max="3854" width="18.85546875" style="5" customWidth="1"/>
    <col min="3855" max="3855" width="18.85546875" style="5" bestFit="1" customWidth="1"/>
    <col min="3856" max="3856" width="20.42578125" style="5" bestFit="1" customWidth="1"/>
    <col min="3857" max="3858" width="0" style="5" hidden="1" customWidth="1"/>
    <col min="3859" max="3859" width="15.42578125" style="5" bestFit="1" customWidth="1"/>
    <col min="3860" max="3860" width="28.42578125" style="5" bestFit="1" customWidth="1"/>
    <col min="3861" max="3861" width="13.5703125" style="5" bestFit="1" customWidth="1"/>
    <col min="3862" max="3862" width="11.42578125" style="5" customWidth="1"/>
    <col min="3863" max="3864" width="0" style="5" hidden="1" customWidth="1"/>
    <col min="3865" max="3867" width="11.42578125" style="5" customWidth="1"/>
    <col min="3868" max="3868" width="13.140625" style="5" bestFit="1" customWidth="1"/>
    <col min="3869" max="4096" width="11.42578125" style="5"/>
    <col min="4097" max="4097" width="4.140625" style="5" customWidth="1"/>
    <col min="4098" max="4098" width="35.5703125" style="5" customWidth="1"/>
    <col min="4099" max="4099" width="18.42578125" style="5" bestFit="1" customWidth="1"/>
    <col min="4100" max="4103" width="10.42578125" style="5" customWidth="1"/>
    <col min="4104" max="4104" width="12.85546875" style="5" bestFit="1" customWidth="1"/>
    <col min="4105" max="4105" width="20.42578125" style="5" bestFit="1" customWidth="1"/>
    <col min="4106" max="4107" width="11.42578125" style="5" customWidth="1"/>
    <col min="4108" max="4108" width="10.42578125" style="5" bestFit="1" customWidth="1"/>
    <col min="4109" max="4109" width="11.42578125" style="5" bestFit="1" customWidth="1"/>
    <col min="4110" max="4110" width="18.85546875" style="5" customWidth="1"/>
    <col min="4111" max="4111" width="18.85546875" style="5" bestFit="1" customWidth="1"/>
    <col min="4112" max="4112" width="20.42578125" style="5" bestFit="1" customWidth="1"/>
    <col min="4113" max="4114" width="0" style="5" hidden="1" customWidth="1"/>
    <col min="4115" max="4115" width="15.42578125" style="5" bestFit="1" customWidth="1"/>
    <col min="4116" max="4116" width="28.42578125" style="5" bestFit="1" customWidth="1"/>
    <col min="4117" max="4117" width="13.5703125" style="5" bestFit="1" customWidth="1"/>
    <col min="4118" max="4118" width="11.42578125" style="5" customWidth="1"/>
    <col min="4119" max="4120" width="0" style="5" hidden="1" customWidth="1"/>
    <col min="4121" max="4123" width="11.42578125" style="5" customWidth="1"/>
    <col min="4124" max="4124" width="13.140625" style="5" bestFit="1" customWidth="1"/>
    <col min="4125" max="4352" width="11.42578125" style="5"/>
    <col min="4353" max="4353" width="4.140625" style="5" customWidth="1"/>
    <col min="4354" max="4354" width="35.5703125" style="5" customWidth="1"/>
    <col min="4355" max="4355" width="18.42578125" style="5" bestFit="1" customWidth="1"/>
    <col min="4356" max="4359" width="10.42578125" style="5" customWidth="1"/>
    <col min="4360" max="4360" width="12.85546875" style="5" bestFit="1" customWidth="1"/>
    <col min="4361" max="4361" width="20.42578125" style="5" bestFit="1" customWidth="1"/>
    <col min="4362" max="4363" width="11.42578125" style="5" customWidth="1"/>
    <col min="4364" max="4364" width="10.42578125" style="5" bestFit="1" customWidth="1"/>
    <col min="4365" max="4365" width="11.42578125" style="5" bestFit="1" customWidth="1"/>
    <col min="4366" max="4366" width="18.85546875" style="5" customWidth="1"/>
    <col min="4367" max="4367" width="18.85546875" style="5" bestFit="1" customWidth="1"/>
    <col min="4368" max="4368" width="20.42578125" style="5" bestFit="1" customWidth="1"/>
    <col min="4369" max="4370" width="0" style="5" hidden="1" customWidth="1"/>
    <col min="4371" max="4371" width="15.42578125" style="5" bestFit="1" customWidth="1"/>
    <col min="4372" max="4372" width="28.42578125" style="5" bestFit="1" customWidth="1"/>
    <col min="4373" max="4373" width="13.5703125" style="5" bestFit="1" customWidth="1"/>
    <col min="4374" max="4374" width="11.42578125" style="5" customWidth="1"/>
    <col min="4375" max="4376" width="0" style="5" hidden="1" customWidth="1"/>
    <col min="4377" max="4379" width="11.42578125" style="5" customWidth="1"/>
    <col min="4380" max="4380" width="13.140625" style="5" bestFit="1" customWidth="1"/>
    <col min="4381" max="4608" width="11.42578125" style="5"/>
    <col min="4609" max="4609" width="4.140625" style="5" customWidth="1"/>
    <col min="4610" max="4610" width="35.5703125" style="5" customWidth="1"/>
    <col min="4611" max="4611" width="18.42578125" style="5" bestFit="1" customWidth="1"/>
    <col min="4612" max="4615" width="10.42578125" style="5" customWidth="1"/>
    <col min="4616" max="4616" width="12.85546875" style="5" bestFit="1" customWidth="1"/>
    <col min="4617" max="4617" width="20.42578125" style="5" bestFit="1" customWidth="1"/>
    <col min="4618" max="4619" width="11.42578125" style="5" customWidth="1"/>
    <col min="4620" max="4620" width="10.42578125" style="5" bestFit="1" customWidth="1"/>
    <col min="4621" max="4621" width="11.42578125" style="5" bestFit="1" customWidth="1"/>
    <col min="4622" max="4622" width="18.85546875" style="5" customWidth="1"/>
    <col min="4623" max="4623" width="18.85546875" style="5" bestFit="1" customWidth="1"/>
    <col min="4624" max="4624" width="20.42578125" style="5" bestFit="1" customWidth="1"/>
    <col min="4625" max="4626" width="0" style="5" hidden="1" customWidth="1"/>
    <col min="4627" max="4627" width="15.42578125" style="5" bestFit="1" customWidth="1"/>
    <col min="4628" max="4628" width="28.42578125" style="5" bestFit="1" customWidth="1"/>
    <col min="4629" max="4629" width="13.5703125" style="5" bestFit="1" customWidth="1"/>
    <col min="4630" max="4630" width="11.42578125" style="5" customWidth="1"/>
    <col min="4631" max="4632" width="0" style="5" hidden="1" customWidth="1"/>
    <col min="4633" max="4635" width="11.42578125" style="5" customWidth="1"/>
    <col min="4636" max="4636" width="13.140625" style="5" bestFit="1" customWidth="1"/>
    <col min="4637" max="4864" width="11.42578125" style="5"/>
    <col min="4865" max="4865" width="4.140625" style="5" customWidth="1"/>
    <col min="4866" max="4866" width="35.5703125" style="5" customWidth="1"/>
    <col min="4867" max="4867" width="18.42578125" style="5" bestFit="1" customWidth="1"/>
    <col min="4868" max="4871" width="10.42578125" style="5" customWidth="1"/>
    <col min="4872" max="4872" width="12.85546875" style="5" bestFit="1" customWidth="1"/>
    <col min="4873" max="4873" width="20.42578125" style="5" bestFit="1" customWidth="1"/>
    <col min="4874" max="4875" width="11.42578125" style="5" customWidth="1"/>
    <col min="4876" max="4876" width="10.42578125" style="5" bestFit="1" customWidth="1"/>
    <col min="4877" max="4877" width="11.42578125" style="5" bestFit="1" customWidth="1"/>
    <col min="4878" max="4878" width="18.85546875" style="5" customWidth="1"/>
    <col min="4879" max="4879" width="18.85546875" style="5" bestFit="1" customWidth="1"/>
    <col min="4880" max="4880" width="20.42578125" style="5" bestFit="1" customWidth="1"/>
    <col min="4881" max="4882" width="0" style="5" hidden="1" customWidth="1"/>
    <col min="4883" max="4883" width="15.42578125" style="5" bestFit="1" customWidth="1"/>
    <col min="4884" max="4884" width="28.42578125" style="5" bestFit="1" customWidth="1"/>
    <col min="4885" max="4885" width="13.5703125" style="5" bestFit="1" customWidth="1"/>
    <col min="4886" max="4886" width="11.42578125" style="5" customWidth="1"/>
    <col min="4887" max="4888" width="0" style="5" hidden="1" customWidth="1"/>
    <col min="4889" max="4891" width="11.42578125" style="5" customWidth="1"/>
    <col min="4892" max="4892" width="13.140625" style="5" bestFit="1" customWidth="1"/>
    <col min="4893" max="5120" width="11.42578125" style="5"/>
    <col min="5121" max="5121" width="4.140625" style="5" customWidth="1"/>
    <col min="5122" max="5122" width="35.5703125" style="5" customWidth="1"/>
    <col min="5123" max="5123" width="18.42578125" style="5" bestFit="1" customWidth="1"/>
    <col min="5124" max="5127" width="10.42578125" style="5" customWidth="1"/>
    <col min="5128" max="5128" width="12.85546875" style="5" bestFit="1" customWidth="1"/>
    <col min="5129" max="5129" width="20.42578125" style="5" bestFit="1" customWidth="1"/>
    <col min="5130" max="5131" width="11.42578125" style="5" customWidth="1"/>
    <col min="5132" max="5132" width="10.42578125" style="5" bestFit="1" customWidth="1"/>
    <col min="5133" max="5133" width="11.42578125" style="5" bestFit="1" customWidth="1"/>
    <col min="5134" max="5134" width="18.85546875" style="5" customWidth="1"/>
    <col min="5135" max="5135" width="18.85546875" style="5" bestFit="1" customWidth="1"/>
    <col min="5136" max="5136" width="20.42578125" style="5" bestFit="1" customWidth="1"/>
    <col min="5137" max="5138" width="0" style="5" hidden="1" customWidth="1"/>
    <col min="5139" max="5139" width="15.42578125" style="5" bestFit="1" customWidth="1"/>
    <col min="5140" max="5140" width="28.42578125" style="5" bestFit="1" customWidth="1"/>
    <col min="5141" max="5141" width="13.5703125" style="5" bestFit="1" customWidth="1"/>
    <col min="5142" max="5142" width="11.42578125" style="5" customWidth="1"/>
    <col min="5143" max="5144" width="0" style="5" hidden="1" customWidth="1"/>
    <col min="5145" max="5147" width="11.42578125" style="5" customWidth="1"/>
    <col min="5148" max="5148" width="13.140625" style="5" bestFit="1" customWidth="1"/>
    <col min="5149" max="5376" width="11.42578125" style="5"/>
    <col min="5377" max="5377" width="4.140625" style="5" customWidth="1"/>
    <col min="5378" max="5378" width="35.5703125" style="5" customWidth="1"/>
    <col min="5379" max="5379" width="18.42578125" style="5" bestFit="1" customWidth="1"/>
    <col min="5380" max="5383" width="10.42578125" style="5" customWidth="1"/>
    <col min="5384" max="5384" width="12.85546875" style="5" bestFit="1" customWidth="1"/>
    <col min="5385" max="5385" width="20.42578125" style="5" bestFit="1" customWidth="1"/>
    <col min="5386" max="5387" width="11.42578125" style="5" customWidth="1"/>
    <col min="5388" max="5388" width="10.42578125" style="5" bestFit="1" customWidth="1"/>
    <col min="5389" max="5389" width="11.42578125" style="5" bestFit="1" customWidth="1"/>
    <col min="5390" max="5390" width="18.85546875" style="5" customWidth="1"/>
    <col min="5391" max="5391" width="18.85546875" style="5" bestFit="1" customWidth="1"/>
    <col min="5392" max="5392" width="20.42578125" style="5" bestFit="1" customWidth="1"/>
    <col min="5393" max="5394" width="0" style="5" hidden="1" customWidth="1"/>
    <col min="5395" max="5395" width="15.42578125" style="5" bestFit="1" customWidth="1"/>
    <col min="5396" max="5396" width="28.42578125" style="5" bestFit="1" customWidth="1"/>
    <col min="5397" max="5397" width="13.5703125" style="5" bestFit="1" customWidth="1"/>
    <col min="5398" max="5398" width="11.42578125" style="5" customWidth="1"/>
    <col min="5399" max="5400" width="0" style="5" hidden="1" customWidth="1"/>
    <col min="5401" max="5403" width="11.42578125" style="5" customWidth="1"/>
    <col min="5404" max="5404" width="13.140625" style="5" bestFit="1" customWidth="1"/>
    <col min="5405" max="5632" width="11.42578125" style="5"/>
    <col min="5633" max="5633" width="4.140625" style="5" customWidth="1"/>
    <col min="5634" max="5634" width="35.5703125" style="5" customWidth="1"/>
    <col min="5635" max="5635" width="18.42578125" style="5" bestFit="1" customWidth="1"/>
    <col min="5636" max="5639" width="10.42578125" style="5" customWidth="1"/>
    <col min="5640" max="5640" width="12.85546875" style="5" bestFit="1" customWidth="1"/>
    <col min="5641" max="5641" width="20.42578125" style="5" bestFit="1" customWidth="1"/>
    <col min="5642" max="5643" width="11.42578125" style="5" customWidth="1"/>
    <col min="5644" max="5644" width="10.42578125" style="5" bestFit="1" customWidth="1"/>
    <col min="5645" max="5645" width="11.42578125" style="5" bestFit="1" customWidth="1"/>
    <col min="5646" max="5646" width="18.85546875" style="5" customWidth="1"/>
    <col min="5647" max="5647" width="18.85546875" style="5" bestFit="1" customWidth="1"/>
    <col min="5648" max="5648" width="20.42578125" style="5" bestFit="1" customWidth="1"/>
    <col min="5649" max="5650" width="0" style="5" hidden="1" customWidth="1"/>
    <col min="5651" max="5651" width="15.42578125" style="5" bestFit="1" customWidth="1"/>
    <col min="5652" max="5652" width="28.42578125" style="5" bestFit="1" customWidth="1"/>
    <col min="5653" max="5653" width="13.5703125" style="5" bestFit="1" customWidth="1"/>
    <col min="5654" max="5654" width="11.42578125" style="5" customWidth="1"/>
    <col min="5655" max="5656" width="0" style="5" hidden="1" customWidth="1"/>
    <col min="5657" max="5659" width="11.42578125" style="5" customWidth="1"/>
    <col min="5660" max="5660" width="13.140625" style="5" bestFit="1" customWidth="1"/>
    <col min="5661" max="5888" width="11.42578125" style="5"/>
    <col min="5889" max="5889" width="4.140625" style="5" customWidth="1"/>
    <col min="5890" max="5890" width="35.5703125" style="5" customWidth="1"/>
    <col min="5891" max="5891" width="18.42578125" style="5" bestFit="1" customWidth="1"/>
    <col min="5892" max="5895" width="10.42578125" style="5" customWidth="1"/>
    <col min="5896" max="5896" width="12.85546875" style="5" bestFit="1" customWidth="1"/>
    <col min="5897" max="5897" width="20.42578125" style="5" bestFit="1" customWidth="1"/>
    <col min="5898" max="5899" width="11.42578125" style="5" customWidth="1"/>
    <col min="5900" max="5900" width="10.42578125" style="5" bestFit="1" customWidth="1"/>
    <col min="5901" max="5901" width="11.42578125" style="5" bestFit="1" customWidth="1"/>
    <col min="5902" max="5902" width="18.85546875" style="5" customWidth="1"/>
    <col min="5903" max="5903" width="18.85546875" style="5" bestFit="1" customWidth="1"/>
    <col min="5904" max="5904" width="20.42578125" style="5" bestFit="1" customWidth="1"/>
    <col min="5905" max="5906" width="0" style="5" hidden="1" customWidth="1"/>
    <col min="5907" max="5907" width="15.42578125" style="5" bestFit="1" customWidth="1"/>
    <col min="5908" max="5908" width="28.42578125" style="5" bestFit="1" customWidth="1"/>
    <col min="5909" max="5909" width="13.5703125" style="5" bestFit="1" customWidth="1"/>
    <col min="5910" max="5910" width="11.42578125" style="5" customWidth="1"/>
    <col min="5911" max="5912" width="0" style="5" hidden="1" customWidth="1"/>
    <col min="5913" max="5915" width="11.42578125" style="5" customWidth="1"/>
    <col min="5916" max="5916" width="13.140625" style="5" bestFit="1" customWidth="1"/>
    <col min="5917" max="6144" width="11.42578125" style="5"/>
    <col min="6145" max="6145" width="4.140625" style="5" customWidth="1"/>
    <col min="6146" max="6146" width="35.5703125" style="5" customWidth="1"/>
    <col min="6147" max="6147" width="18.42578125" style="5" bestFit="1" customWidth="1"/>
    <col min="6148" max="6151" width="10.42578125" style="5" customWidth="1"/>
    <col min="6152" max="6152" width="12.85546875" style="5" bestFit="1" customWidth="1"/>
    <col min="6153" max="6153" width="20.42578125" style="5" bestFit="1" customWidth="1"/>
    <col min="6154" max="6155" width="11.42578125" style="5" customWidth="1"/>
    <col min="6156" max="6156" width="10.42578125" style="5" bestFit="1" customWidth="1"/>
    <col min="6157" max="6157" width="11.42578125" style="5" bestFit="1" customWidth="1"/>
    <col min="6158" max="6158" width="18.85546875" style="5" customWidth="1"/>
    <col min="6159" max="6159" width="18.85546875" style="5" bestFit="1" customWidth="1"/>
    <col min="6160" max="6160" width="20.42578125" style="5" bestFit="1" customWidth="1"/>
    <col min="6161" max="6162" width="0" style="5" hidden="1" customWidth="1"/>
    <col min="6163" max="6163" width="15.42578125" style="5" bestFit="1" customWidth="1"/>
    <col min="6164" max="6164" width="28.42578125" style="5" bestFit="1" customWidth="1"/>
    <col min="6165" max="6165" width="13.5703125" style="5" bestFit="1" customWidth="1"/>
    <col min="6166" max="6166" width="11.42578125" style="5" customWidth="1"/>
    <col min="6167" max="6168" width="0" style="5" hidden="1" customWidth="1"/>
    <col min="6169" max="6171" width="11.42578125" style="5" customWidth="1"/>
    <col min="6172" max="6172" width="13.140625" style="5" bestFit="1" customWidth="1"/>
    <col min="6173" max="6400" width="11.42578125" style="5"/>
    <col min="6401" max="6401" width="4.140625" style="5" customWidth="1"/>
    <col min="6402" max="6402" width="35.5703125" style="5" customWidth="1"/>
    <col min="6403" max="6403" width="18.42578125" style="5" bestFit="1" customWidth="1"/>
    <col min="6404" max="6407" width="10.42578125" style="5" customWidth="1"/>
    <col min="6408" max="6408" width="12.85546875" style="5" bestFit="1" customWidth="1"/>
    <col min="6409" max="6409" width="20.42578125" style="5" bestFit="1" customWidth="1"/>
    <col min="6410" max="6411" width="11.42578125" style="5" customWidth="1"/>
    <col min="6412" max="6412" width="10.42578125" style="5" bestFit="1" customWidth="1"/>
    <col min="6413" max="6413" width="11.42578125" style="5" bestFit="1" customWidth="1"/>
    <col min="6414" max="6414" width="18.85546875" style="5" customWidth="1"/>
    <col min="6415" max="6415" width="18.85546875" style="5" bestFit="1" customWidth="1"/>
    <col min="6416" max="6416" width="20.42578125" style="5" bestFit="1" customWidth="1"/>
    <col min="6417" max="6418" width="0" style="5" hidden="1" customWidth="1"/>
    <col min="6419" max="6419" width="15.42578125" style="5" bestFit="1" customWidth="1"/>
    <col min="6420" max="6420" width="28.42578125" style="5" bestFit="1" customWidth="1"/>
    <col min="6421" max="6421" width="13.5703125" style="5" bestFit="1" customWidth="1"/>
    <col min="6422" max="6422" width="11.42578125" style="5" customWidth="1"/>
    <col min="6423" max="6424" width="0" style="5" hidden="1" customWidth="1"/>
    <col min="6425" max="6427" width="11.42578125" style="5" customWidth="1"/>
    <col min="6428" max="6428" width="13.140625" style="5" bestFit="1" customWidth="1"/>
    <col min="6429" max="6656" width="11.42578125" style="5"/>
    <col min="6657" max="6657" width="4.140625" style="5" customWidth="1"/>
    <col min="6658" max="6658" width="35.5703125" style="5" customWidth="1"/>
    <col min="6659" max="6659" width="18.42578125" style="5" bestFit="1" customWidth="1"/>
    <col min="6660" max="6663" width="10.42578125" style="5" customWidth="1"/>
    <col min="6664" max="6664" width="12.85546875" style="5" bestFit="1" customWidth="1"/>
    <col min="6665" max="6665" width="20.42578125" style="5" bestFit="1" customWidth="1"/>
    <col min="6666" max="6667" width="11.42578125" style="5" customWidth="1"/>
    <col min="6668" max="6668" width="10.42578125" style="5" bestFit="1" customWidth="1"/>
    <col min="6669" max="6669" width="11.42578125" style="5" bestFit="1" customWidth="1"/>
    <col min="6670" max="6670" width="18.85546875" style="5" customWidth="1"/>
    <col min="6671" max="6671" width="18.85546875" style="5" bestFit="1" customWidth="1"/>
    <col min="6672" max="6672" width="20.42578125" style="5" bestFit="1" customWidth="1"/>
    <col min="6673" max="6674" width="0" style="5" hidden="1" customWidth="1"/>
    <col min="6675" max="6675" width="15.42578125" style="5" bestFit="1" customWidth="1"/>
    <col min="6676" max="6676" width="28.42578125" style="5" bestFit="1" customWidth="1"/>
    <col min="6677" max="6677" width="13.5703125" style="5" bestFit="1" customWidth="1"/>
    <col min="6678" max="6678" width="11.42578125" style="5" customWidth="1"/>
    <col min="6679" max="6680" width="0" style="5" hidden="1" customWidth="1"/>
    <col min="6681" max="6683" width="11.42578125" style="5" customWidth="1"/>
    <col min="6684" max="6684" width="13.140625" style="5" bestFit="1" customWidth="1"/>
    <col min="6685" max="6912" width="11.42578125" style="5"/>
    <col min="6913" max="6913" width="4.140625" style="5" customWidth="1"/>
    <col min="6914" max="6914" width="35.5703125" style="5" customWidth="1"/>
    <col min="6915" max="6915" width="18.42578125" style="5" bestFit="1" customWidth="1"/>
    <col min="6916" max="6919" width="10.42578125" style="5" customWidth="1"/>
    <col min="6920" max="6920" width="12.85546875" style="5" bestFit="1" customWidth="1"/>
    <col min="6921" max="6921" width="20.42578125" style="5" bestFit="1" customWidth="1"/>
    <col min="6922" max="6923" width="11.42578125" style="5" customWidth="1"/>
    <col min="6924" max="6924" width="10.42578125" style="5" bestFit="1" customWidth="1"/>
    <col min="6925" max="6925" width="11.42578125" style="5" bestFit="1" customWidth="1"/>
    <col min="6926" max="6926" width="18.85546875" style="5" customWidth="1"/>
    <col min="6927" max="6927" width="18.85546875" style="5" bestFit="1" customWidth="1"/>
    <col min="6928" max="6928" width="20.42578125" style="5" bestFit="1" customWidth="1"/>
    <col min="6929" max="6930" width="0" style="5" hidden="1" customWidth="1"/>
    <col min="6931" max="6931" width="15.42578125" style="5" bestFit="1" customWidth="1"/>
    <col min="6932" max="6932" width="28.42578125" style="5" bestFit="1" customWidth="1"/>
    <col min="6933" max="6933" width="13.5703125" style="5" bestFit="1" customWidth="1"/>
    <col min="6934" max="6934" width="11.42578125" style="5" customWidth="1"/>
    <col min="6935" max="6936" width="0" style="5" hidden="1" customWidth="1"/>
    <col min="6937" max="6939" width="11.42578125" style="5" customWidth="1"/>
    <col min="6940" max="6940" width="13.140625" style="5" bestFit="1" customWidth="1"/>
    <col min="6941" max="7168" width="11.42578125" style="5"/>
    <col min="7169" max="7169" width="4.140625" style="5" customWidth="1"/>
    <col min="7170" max="7170" width="35.5703125" style="5" customWidth="1"/>
    <col min="7171" max="7171" width="18.42578125" style="5" bestFit="1" customWidth="1"/>
    <col min="7172" max="7175" width="10.42578125" style="5" customWidth="1"/>
    <col min="7176" max="7176" width="12.85546875" style="5" bestFit="1" customWidth="1"/>
    <col min="7177" max="7177" width="20.42578125" style="5" bestFit="1" customWidth="1"/>
    <col min="7178" max="7179" width="11.42578125" style="5" customWidth="1"/>
    <col min="7180" max="7180" width="10.42578125" style="5" bestFit="1" customWidth="1"/>
    <col min="7181" max="7181" width="11.42578125" style="5" bestFit="1" customWidth="1"/>
    <col min="7182" max="7182" width="18.85546875" style="5" customWidth="1"/>
    <col min="7183" max="7183" width="18.85546875" style="5" bestFit="1" customWidth="1"/>
    <col min="7184" max="7184" width="20.42578125" style="5" bestFit="1" customWidth="1"/>
    <col min="7185" max="7186" width="0" style="5" hidden="1" customWidth="1"/>
    <col min="7187" max="7187" width="15.42578125" style="5" bestFit="1" customWidth="1"/>
    <col min="7188" max="7188" width="28.42578125" style="5" bestFit="1" customWidth="1"/>
    <col min="7189" max="7189" width="13.5703125" style="5" bestFit="1" customWidth="1"/>
    <col min="7190" max="7190" width="11.42578125" style="5" customWidth="1"/>
    <col min="7191" max="7192" width="0" style="5" hidden="1" customWidth="1"/>
    <col min="7193" max="7195" width="11.42578125" style="5" customWidth="1"/>
    <col min="7196" max="7196" width="13.140625" style="5" bestFit="1" customWidth="1"/>
    <col min="7197" max="7424" width="11.42578125" style="5"/>
    <col min="7425" max="7425" width="4.140625" style="5" customWidth="1"/>
    <col min="7426" max="7426" width="35.5703125" style="5" customWidth="1"/>
    <col min="7427" max="7427" width="18.42578125" style="5" bestFit="1" customWidth="1"/>
    <col min="7428" max="7431" width="10.42578125" style="5" customWidth="1"/>
    <col min="7432" max="7432" width="12.85546875" style="5" bestFit="1" customWidth="1"/>
    <col min="7433" max="7433" width="20.42578125" style="5" bestFit="1" customWidth="1"/>
    <col min="7434" max="7435" width="11.42578125" style="5" customWidth="1"/>
    <col min="7436" max="7436" width="10.42578125" style="5" bestFit="1" customWidth="1"/>
    <col min="7437" max="7437" width="11.42578125" style="5" bestFit="1" customWidth="1"/>
    <col min="7438" max="7438" width="18.85546875" style="5" customWidth="1"/>
    <col min="7439" max="7439" width="18.85546875" style="5" bestFit="1" customWidth="1"/>
    <col min="7440" max="7440" width="20.42578125" style="5" bestFit="1" customWidth="1"/>
    <col min="7441" max="7442" width="0" style="5" hidden="1" customWidth="1"/>
    <col min="7443" max="7443" width="15.42578125" style="5" bestFit="1" customWidth="1"/>
    <col min="7444" max="7444" width="28.42578125" style="5" bestFit="1" customWidth="1"/>
    <col min="7445" max="7445" width="13.5703125" style="5" bestFit="1" customWidth="1"/>
    <col min="7446" max="7446" width="11.42578125" style="5" customWidth="1"/>
    <col min="7447" max="7448" width="0" style="5" hidden="1" customWidth="1"/>
    <col min="7449" max="7451" width="11.42578125" style="5" customWidth="1"/>
    <col min="7452" max="7452" width="13.140625" style="5" bestFit="1" customWidth="1"/>
    <col min="7453" max="7680" width="11.42578125" style="5"/>
    <col min="7681" max="7681" width="4.140625" style="5" customWidth="1"/>
    <col min="7682" max="7682" width="35.5703125" style="5" customWidth="1"/>
    <col min="7683" max="7683" width="18.42578125" style="5" bestFit="1" customWidth="1"/>
    <col min="7684" max="7687" width="10.42578125" style="5" customWidth="1"/>
    <col min="7688" max="7688" width="12.85546875" style="5" bestFit="1" customWidth="1"/>
    <col min="7689" max="7689" width="20.42578125" style="5" bestFit="1" customWidth="1"/>
    <col min="7690" max="7691" width="11.42578125" style="5" customWidth="1"/>
    <col min="7692" max="7692" width="10.42578125" style="5" bestFit="1" customWidth="1"/>
    <col min="7693" max="7693" width="11.42578125" style="5" bestFit="1" customWidth="1"/>
    <col min="7694" max="7694" width="18.85546875" style="5" customWidth="1"/>
    <col min="7695" max="7695" width="18.85546875" style="5" bestFit="1" customWidth="1"/>
    <col min="7696" max="7696" width="20.42578125" style="5" bestFit="1" customWidth="1"/>
    <col min="7697" max="7698" width="0" style="5" hidden="1" customWidth="1"/>
    <col min="7699" max="7699" width="15.42578125" style="5" bestFit="1" customWidth="1"/>
    <col min="7700" max="7700" width="28.42578125" style="5" bestFit="1" customWidth="1"/>
    <col min="7701" max="7701" width="13.5703125" style="5" bestFit="1" customWidth="1"/>
    <col min="7702" max="7702" width="11.42578125" style="5" customWidth="1"/>
    <col min="7703" max="7704" width="0" style="5" hidden="1" customWidth="1"/>
    <col min="7705" max="7707" width="11.42578125" style="5" customWidth="1"/>
    <col min="7708" max="7708" width="13.140625" style="5" bestFit="1" customWidth="1"/>
    <col min="7709" max="7936" width="11.42578125" style="5"/>
    <col min="7937" max="7937" width="4.140625" style="5" customWidth="1"/>
    <col min="7938" max="7938" width="35.5703125" style="5" customWidth="1"/>
    <col min="7939" max="7939" width="18.42578125" style="5" bestFit="1" customWidth="1"/>
    <col min="7940" max="7943" width="10.42578125" style="5" customWidth="1"/>
    <col min="7944" max="7944" width="12.85546875" style="5" bestFit="1" customWidth="1"/>
    <col min="7945" max="7945" width="20.42578125" style="5" bestFit="1" customWidth="1"/>
    <col min="7946" max="7947" width="11.42578125" style="5" customWidth="1"/>
    <col min="7948" max="7948" width="10.42578125" style="5" bestFit="1" customWidth="1"/>
    <col min="7949" max="7949" width="11.42578125" style="5" bestFit="1" customWidth="1"/>
    <col min="7950" max="7950" width="18.85546875" style="5" customWidth="1"/>
    <col min="7951" max="7951" width="18.85546875" style="5" bestFit="1" customWidth="1"/>
    <col min="7952" max="7952" width="20.42578125" style="5" bestFit="1" customWidth="1"/>
    <col min="7953" max="7954" width="0" style="5" hidden="1" customWidth="1"/>
    <col min="7955" max="7955" width="15.42578125" style="5" bestFit="1" customWidth="1"/>
    <col min="7956" max="7956" width="28.42578125" style="5" bestFit="1" customWidth="1"/>
    <col min="7957" max="7957" width="13.5703125" style="5" bestFit="1" customWidth="1"/>
    <col min="7958" max="7958" width="11.42578125" style="5" customWidth="1"/>
    <col min="7959" max="7960" width="0" style="5" hidden="1" customWidth="1"/>
    <col min="7961" max="7963" width="11.42578125" style="5" customWidth="1"/>
    <col min="7964" max="7964" width="13.140625" style="5" bestFit="1" customWidth="1"/>
    <col min="7965" max="8192" width="11.42578125" style="5"/>
    <col min="8193" max="8193" width="4.140625" style="5" customWidth="1"/>
    <col min="8194" max="8194" width="35.5703125" style="5" customWidth="1"/>
    <col min="8195" max="8195" width="18.42578125" style="5" bestFit="1" customWidth="1"/>
    <col min="8196" max="8199" width="10.42578125" style="5" customWidth="1"/>
    <col min="8200" max="8200" width="12.85546875" style="5" bestFit="1" customWidth="1"/>
    <col min="8201" max="8201" width="20.42578125" style="5" bestFit="1" customWidth="1"/>
    <col min="8202" max="8203" width="11.42578125" style="5" customWidth="1"/>
    <col min="8204" max="8204" width="10.42578125" style="5" bestFit="1" customWidth="1"/>
    <col min="8205" max="8205" width="11.42578125" style="5" bestFit="1" customWidth="1"/>
    <col min="8206" max="8206" width="18.85546875" style="5" customWidth="1"/>
    <col min="8207" max="8207" width="18.85546875" style="5" bestFit="1" customWidth="1"/>
    <col min="8208" max="8208" width="20.42578125" style="5" bestFit="1" customWidth="1"/>
    <col min="8209" max="8210" width="0" style="5" hidden="1" customWidth="1"/>
    <col min="8211" max="8211" width="15.42578125" style="5" bestFit="1" customWidth="1"/>
    <col min="8212" max="8212" width="28.42578125" style="5" bestFit="1" customWidth="1"/>
    <col min="8213" max="8213" width="13.5703125" style="5" bestFit="1" customWidth="1"/>
    <col min="8214" max="8214" width="11.42578125" style="5" customWidth="1"/>
    <col min="8215" max="8216" width="0" style="5" hidden="1" customWidth="1"/>
    <col min="8217" max="8219" width="11.42578125" style="5" customWidth="1"/>
    <col min="8220" max="8220" width="13.140625" style="5" bestFit="1" customWidth="1"/>
    <col min="8221" max="8448" width="11.42578125" style="5"/>
    <col min="8449" max="8449" width="4.140625" style="5" customWidth="1"/>
    <col min="8450" max="8450" width="35.5703125" style="5" customWidth="1"/>
    <col min="8451" max="8451" width="18.42578125" style="5" bestFit="1" customWidth="1"/>
    <col min="8452" max="8455" width="10.42578125" style="5" customWidth="1"/>
    <col min="8456" max="8456" width="12.85546875" style="5" bestFit="1" customWidth="1"/>
    <col min="8457" max="8457" width="20.42578125" style="5" bestFit="1" customWidth="1"/>
    <col min="8458" max="8459" width="11.42578125" style="5" customWidth="1"/>
    <col min="8460" max="8460" width="10.42578125" style="5" bestFit="1" customWidth="1"/>
    <col min="8461" max="8461" width="11.42578125" style="5" bestFit="1" customWidth="1"/>
    <col min="8462" max="8462" width="18.85546875" style="5" customWidth="1"/>
    <col min="8463" max="8463" width="18.85546875" style="5" bestFit="1" customWidth="1"/>
    <col min="8464" max="8464" width="20.42578125" style="5" bestFit="1" customWidth="1"/>
    <col min="8465" max="8466" width="0" style="5" hidden="1" customWidth="1"/>
    <col min="8467" max="8467" width="15.42578125" style="5" bestFit="1" customWidth="1"/>
    <col min="8468" max="8468" width="28.42578125" style="5" bestFit="1" customWidth="1"/>
    <col min="8469" max="8469" width="13.5703125" style="5" bestFit="1" customWidth="1"/>
    <col min="8470" max="8470" width="11.42578125" style="5" customWidth="1"/>
    <col min="8471" max="8472" width="0" style="5" hidden="1" customWidth="1"/>
    <col min="8473" max="8475" width="11.42578125" style="5" customWidth="1"/>
    <col min="8476" max="8476" width="13.140625" style="5" bestFit="1" customWidth="1"/>
    <col min="8477" max="8704" width="11.42578125" style="5"/>
    <col min="8705" max="8705" width="4.140625" style="5" customWidth="1"/>
    <col min="8706" max="8706" width="35.5703125" style="5" customWidth="1"/>
    <col min="8707" max="8707" width="18.42578125" style="5" bestFit="1" customWidth="1"/>
    <col min="8708" max="8711" width="10.42578125" style="5" customWidth="1"/>
    <col min="8712" max="8712" width="12.85546875" style="5" bestFit="1" customWidth="1"/>
    <col min="8713" max="8713" width="20.42578125" style="5" bestFit="1" customWidth="1"/>
    <col min="8714" max="8715" width="11.42578125" style="5" customWidth="1"/>
    <col min="8716" max="8716" width="10.42578125" style="5" bestFit="1" customWidth="1"/>
    <col min="8717" max="8717" width="11.42578125" style="5" bestFit="1" customWidth="1"/>
    <col min="8718" max="8718" width="18.85546875" style="5" customWidth="1"/>
    <col min="8719" max="8719" width="18.85546875" style="5" bestFit="1" customWidth="1"/>
    <col min="8720" max="8720" width="20.42578125" style="5" bestFit="1" customWidth="1"/>
    <col min="8721" max="8722" width="0" style="5" hidden="1" customWidth="1"/>
    <col min="8723" max="8723" width="15.42578125" style="5" bestFit="1" customWidth="1"/>
    <col min="8724" max="8724" width="28.42578125" style="5" bestFit="1" customWidth="1"/>
    <col min="8725" max="8725" width="13.5703125" style="5" bestFit="1" customWidth="1"/>
    <col min="8726" max="8726" width="11.42578125" style="5" customWidth="1"/>
    <col min="8727" max="8728" width="0" style="5" hidden="1" customWidth="1"/>
    <col min="8729" max="8731" width="11.42578125" style="5" customWidth="1"/>
    <col min="8732" max="8732" width="13.140625" style="5" bestFit="1" customWidth="1"/>
    <col min="8733" max="8960" width="11.42578125" style="5"/>
    <col min="8961" max="8961" width="4.140625" style="5" customWidth="1"/>
    <col min="8962" max="8962" width="35.5703125" style="5" customWidth="1"/>
    <col min="8963" max="8963" width="18.42578125" style="5" bestFit="1" customWidth="1"/>
    <col min="8964" max="8967" width="10.42578125" style="5" customWidth="1"/>
    <col min="8968" max="8968" width="12.85546875" style="5" bestFit="1" customWidth="1"/>
    <col min="8969" max="8969" width="20.42578125" style="5" bestFit="1" customWidth="1"/>
    <col min="8970" max="8971" width="11.42578125" style="5" customWidth="1"/>
    <col min="8972" max="8972" width="10.42578125" style="5" bestFit="1" customWidth="1"/>
    <col min="8973" max="8973" width="11.42578125" style="5" bestFit="1" customWidth="1"/>
    <col min="8974" max="8974" width="18.85546875" style="5" customWidth="1"/>
    <col min="8975" max="8975" width="18.85546875" style="5" bestFit="1" customWidth="1"/>
    <col min="8976" max="8976" width="20.42578125" style="5" bestFit="1" customWidth="1"/>
    <col min="8977" max="8978" width="0" style="5" hidden="1" customWidth="1"/>
    <col min="8979" max="8979" width="15.42578125" style="5" bestFit="1" customWidth="1"/>
    <col min="8980" max="8980" width="28.42578125" style="5" bestFit="1" customWidth="1"/>
    <col min="8981" max="8981" width="13.5703125" style="5" bestFit="1" customWidth="1"/>
    <col min="8982" max="8982" width="11.42578125" style="5" customWidth="1"/>
    <col min="8983" max="8984" width="0" style="5" hidden="1" customWidth="1"/>
    <col min="8985" max="8987" width="11.42578125" style="5" customWidth="1"/>
    <col min="8988" max="8988" width="13.140625" style="5" bestFit="1" customWidth="1"/>
    <col min="8989" max="9216" width="11.42578125" style="5"/>
    <col min="9217" max="9217" width="4.140625" style="5" customWidth="1"/>
    <col min="9218" max="9218" width="35.5703125" style="5" customWidth="1"/>
    <col min="9219" max="9219" width="18.42578125" style="5" bestFit="1" customWidth="1"/>
    <col min="9220" max="9223" width="10.42578125" style="5" customWidth="1"/>
    <col min="9224" max="9224" width="12.85546875" style="5" bestFit="1" customWidth="1"/>
    <col min="9225" max="9225" width="20.42578125" style="5" bestFit="1" customWidth="1"/>
    <col min="9226" max="9227" width="11.42578125" style="5" customWidth="1"/>
    <col min="9228" max="9228" width="10.42578125" style="5" bestFit="1" customWidth="1"/>
    <col min="9229" max="9229" width="11.42578125" style="5" bestFit="1" customWidth="1"/>
    <col min="9230" max="9230" width="18.85546875" style="5" customWidth="1"/>
    <col min="9231" max="9231" width="18.85546875" style="5" bestFit="1" customWidth="1"/>
    <col min="9232" max="9232" width="20.42578125" style="5" bestFit="1" customWidth="1"/>
    <col min="9233" max="9234" width="0" style="5" hidden="1" customWidth="1"/>
    <col min="9235" max="9235" width="15.42578125" style="5" bestFit="1" customWidth="1"/>
    <col min="9236" max="9236" width="28.42578125" style="5" bestFit="1" customWidth="1"/>
    <col min="9237" max="9237" width="13.5703125" style="5" bestFit="1" customWidth="1"/>
    <col min="9238" max="9238" width="11.42578125" style="5" customWidth="1"/>
    <col min="9239" max="9240" width="0" style="5" hidden="1" customWidth="1"/>
    <col min="9241" max="9243" width="11.42578125" style="5" customWidth="1"/>
    <col min="9244" max="9244" width="13.140625" style="5" bestFit="1" customWidth="1"/>
    <col min="9245" max="9472" width="11.42578125" style="5"/>
    <col min="9473" max="9473" width="4.140625" style="5" customWidth="1"/>
    <col min="9474" max="9474" width="35.5703125" style="5" customWidth="1"/>
    <col min="9475" max="9475" width="18.42578125" style="5" bestFit="1" customWidth="1"/>
    <col min="9476" max="9479" width="10.42578125" style="5" customWidth="1"/>
    <col min="9480" max="9480" width="12.85546875" style="5" bestFit="1" customWidth="1"/>
    <col min="9481" max="9481" width="20.42578125" style="5" bestFit="1" customWidth="1"/>
    <col min="9482" max="9483" width="11.42578125" style="5" customWidth="1"/>
    <col min="9484" max="9484" width="10.42578125" style="5" bestFit="1" customWidth="1"/>
    <col min="9485" max="9485" width="11.42578125" style="5" bestFit="1" customWidth="1"/>
    <col min="9486" max="9486" width="18.85546875" style="5" customWidth="1"/>
    <col min="9487" max="9487" width="18.85546875" style="5" bestFit="1" customWidth="1"/>
    <col min="9488" max="9488" width="20.42578125" style="5" bestFit="1" customWidth="1"/>
    <col min="9489" max="9490" width="0" style="5" hidden="1" customWidth="1"/>
    <col min="9491" max="9491" width="15.42578125" style="5" bestFit="1" customWidth="1"/>
    <col min="9492" max="9492" width="28.42578125" style="5" bestFit="1" customWidth="1"/>
    <col min="9493" max="9493" width="13.5703125" style="5" bestFit="1" customWidth="1"/>
    <col min="9494" max="9494" width="11.42578125" style="5" customWidth="1"/>
    <col min="9495" max="9496" width="0" style="5" hidden="1" customWidth="1"/>
    <col min="9497" max="9499" width="11.42578125" style="5" customWidth="1"/>
    <col min="9500" max="9500" width="13.140625" style="5" bestFit="1" customWidth="1"/>
    <col min="9501" max="9728" width="11.42578125" style="5"/>
    <col min="9729" max="9729" width="4.140625" style="5" customWidth="1"/>
    <col min="9730" max="9730" width="35.5703125" style="5" customWidth="1"/>
    <col min="9731" max="9731" width="18.42578125" style="5" bestFit="1" customWidth="1"/>
    <col min="9732" max="9735" width="10.42578125" style="5" customWidth="1"/>
    <col min="9736" max="9736" width="12.85546875" style="5" bestFit="1" customWidth="1"/>
    <col min="9737" max="9737" width="20.42578125" style="5" bestFit="1" customWidth="1"/>
    <col min="9738" max="9739" width="11.42578125" style="5" customWidth="1"/>
    <col min="9740" max="9740" width="10.42578125" style="5" bestFit="1" customWidth="1"/>
    <col min="9741" max="9741" width="11.42578125" style="5" bestFit="1" customWidth="1"/>
    <col min="9742" max="9742" width="18.85546875" style="5" customWidth="1"/>
    <col min="9743" max="9743" width="18.85546875" style="5" bestFit="1" customWidth="1"/>
    <col min="9744" max="9744" width="20.42578125" style="5" bestFit="1" customWidth="1"/>
    <col min="9745" max="9746" width="0" style="5" hidden="1" customWidth="1"/>
    <col min="9747" max="9747" width="15.42578125" style="5" bestFit="1" customWidth="1"/>
    <col min="9748" max="9748" width="28.42578125" style="5" bestFit="1" customWidth="1"/>
    <col min="9749" max="9749" width="13.5703125" style="5" bestFit="1" customWidth="1"/>
    <col min="9750" max="9750" width="11.42578125" style="5" customWidth="1"/>
    <col min="9751" max="9752" width="0" style="5" hidden="1" customWidth="1"/>
    <col min="9753" max="9755" width="11.42578125" style="5" customWidth="1"/>
    <col min="9756" max="9756" width="13.140625" style="5" bestFit="1" customWidth="1"/>
    <col min="9757" max="9984" width="11.42578125" style="5"/>
    <col min="9985" max="9985" width="4.140625" style="5" customWidth="1"/>
    <col min="9986" max="9986" width="35.5703125" style="5" customWidth="1"/>
    <col min="9987" max="9987" width="18.42578125" style="5" bestFit="1" customWidth="1"/>
    <col min="9988" max="9991" width="10.42578125" style="5" customWidth="1"/>
    <col min="9992" max="9992" width="12.85546875" style="5" bestFit="1" customWidth="1"/>
    <col min="9993" max="9993" width="20.42578125" style="5" bestFit="1" customWidth="1"/>
    <col min="9994" max="9995" width="11.42578125" style="5" customWidth="1"/>
    <col min="9996" max="9996" width="10.42578125" style="5" bestFit="1" customWidth="1"/>
    <col min="9997" max="9997" width="11.42578125" style="5" bestFit="1" customWidth="1"/>
    <col min="9998" max="9998" width="18.85546875" style="5" customWidth="1"/>
    <col min="9999" max="9999" width="18.85546875" style="5" bestFit="1" customWidth="1"/>
    <col min="10000" max="10000" width="20.42578125" style="5" bestFit="1" customWidth="1"/>
    <col min="10001" max="10002" width="0" style="5" hidden="1" customWidth="1"/>
    <col min="10003" max="10003" width="15.42578125" style="5" bestFit="1" customWidth="1"/>
    <col min="10004" max="10004" width="28.42578125" style="5" bestFit="1" customWidth="1"/>
    <col min="10005" max="10005" width="13.5703125" style="5" bestFit="1" customWidth="1"/>
    <col min="10006" max="10006" width="11.42578125" style="5" customWidth="1"/>
    <col min="10007" max="10008" width="0" style="5" hidden="1" customWidth="1"/>
    <col min="10009" max="10011" width="11.42578125" style="5" customWidth="1"/>
    <col min="10012" max="10012" width="13.140625" style="5" bestFit="1" customWidth="1"/>
    <col min="10013" max="10240" width="11.42578125" style="5"/>
    <col min="10241" max="10241" width="4.140625" style="5" customWidth="1"/>
    <col min="10242" max="10242" width="35.5703125" style="5" customWidth="1"/>
    <col min="10243" max="10243" width="18.42578125" style="5" bestFit="1" customWidth="1"/>
    <col min="10244" max="10247" width="10.42578125" style="5" customWidth="1"/>
    <col min="10248" max="10248" width="12.85546875" style="5" bestFit="1" customWidth="1"/>
    <col min="10249" max="10249" width="20.42578125" style="5" bestFit="1" customWidth="1"/>
    <col min="10250" max="10251" width="11.42578125" style="5" customWidth="1"/>
    <col min="10252" max="10252" width="10.42578125" style="5" bestFit="1" customWidth="1"/>
    <col min="10253" max="10253" width="11.42578125" style="5" bestFit="1" customWidth="1"/>
    <col min="10254" max="10254" width="18.85546875" style="5" customWidth="1"/>
    <col min="10255" max="10255" width="18.85546875" style="5" bestFit="1" customWidth="1"/>
    <col min="10256" max="10256" width="20.42578125" style="5" bestFit="1" customWidth="1"/>
    <col min="10257" max="10258" width="0" style="5" hidden="1" customWidth="1"/>
    <col min="10259" max="10259" width="15.42578125" style="5" bestFit="1" customWidth="1"/>
    <col min="10260" max="10260" width="28.42578125" style="5" bestFit="1" customWidth="1"/>
    <col min="10261" max="10261" width="13.5703125" style="5" bestFit="1" customWidth="1"/>
    <col min="10262" max="10262" width="11.42578125" style="5" customWidth="1"/>
    <col min="10263" max="10264" width="0" style="5" hidden="1" customWidth="1"/>
    <col min="10265" max="10267" width="11.42578125" style="5" customWidth="1"/>
    <col min="10268" max="10268" width="13.140625" style="5" bestFit="1" customWidth="1"/>
    <col min="10269" max="10496" width="11.42578125" style="5"/>
    <col min="10497" max="10497" width="4.140625" style="5" customWidth="1"/>
    <col min="10498" max="10498" width="35.5703125" style="5" customWidth="1"/>
    <col min="10499" max="10499" width="18.42578125" style="5" bestFit="1" customWidth="1"/>
    <col min="10500" max="10503" width="10.42578125" style="5" customWidth="1"/>
    <col min="10504" max="10504" width="12.85546875" style="5" bestFit="1" customWidth="1"/>
    <col min="10505" max="10505" width="20.42578125" style="5" bestFit="1" customWidth="1"/>
    <col min="10506" max="10507" width="11.42578125" style="5" customWidth="1"/>
    <col min="10508" max="10508" width="10.42578125" style="5" bestFit="1" customWidth="1"/>
    <col min="10509" max="10509" width="11.42578125" style="5" bestFit="1" customWidth="1"/>
    <col min="10510" max="10510" width="18.85546875" style="5" customWidth="1"/>
    <col min="10511" max="10511" width="18.85546875" style="5" bestFit="1" customWidth="1"/>
    <col min="10512" max="10512" width="20.42578125" style="5" bestFit="1" customWidth="1"/>
    <col min="10513" max="10514" width="0" style="5" hidden="1" customWidth="1"/>
    <col min="10515" max="10515" width="15.42578125" style="5" bestFit="1" customWidth="1"/>
    <col min="10516" max="10516" width="28.42578125" style="5" bestFit="1" customWidth="1"/>
    <col min="10517" max="10517" width="13.5703125" style="5" bestFit="1" customWidth="1"/>
    <col min="10518" max="10518" width="11.42578125" style="5" customWidth="1"/>
    <col min="10519" max="10520" width="0" style="5" hidden="1" customWidth="1"/>
    <col min="10521" max="10523" width="11.42578125" style="5" customWidth="1"/>
    <col min="10524" max="10524" width="13.140625" style="5" bestFit="1" customWidth="1"/>
    <col min="10525" max="10752" width="11.42578125" style="5"/>
    <col min="10753" max="10753" width="4.140625" style="5" customWidth="1"/>
    <col min="10754" max="10754" width="35.5703125" style="5" customWidth="1"/>
    <col min="10755" max="10755" width="18.42578125" style="5" bestFit="1" customWidth="1"/>
    <col min="10756" max="10759" width="10.42578125" style="5" customWidth="1"/>
    <col min="10760" max="10760" width="12.85546875" style="5" bestFit="1" customWidth="1"/>
    <col min="10761" max="10761" width="20.42578125" style="5" bestFit="1" customWidth="1"/>
    <col min="10762" max="10763" width="11.42578125" style="5" customWidth="1"/>
    <col min="10764" max="10764" width="10.42578125" style="5" bestFit="1" customWidth="1"/>
    <col min="10765" max="10765" width="11.42578125" style="5" bestFit="1" customWidth="1"/>
    <col min="10766" max="10766" width="18.85546875" style="5" customWidth="1"/>
    <col min="10767" max="10767" width="18.85546875" style="5" bestFit="1" customWidth="1"/>
    <col min="10768" max="10768" width="20.42578125" style="5" bestFit="1" customWidth="1"/>
    <col min="10769" max="10770" width="0" style="5" hidden="1" customWidth="1"/>
    <col min="10771" max="10771" width="15.42578125" style="5" bestFit="1" customWidth="1"/>
    <col min="10772" max="10772" width="28.42578125" style="5" bestFit="1" customWidth="1"/>
    <col min="10773" max="10773" width="13.5703125" style="5" bestFit="1" customWidth="1"/>
    <col min="10774" max="10774" width="11.42578125" style="5" customWidth="1"/>
    <col min="10775" max="10776" width="0" style="5" hidden="1" customWidth="1"/>
    <col min="10777" max="10779" width="11.42578125" style="5" customWidth="1"/>
    <col min="10780" max="10780" width="13.140625" style="5" bestFit="1" customWidth="1"/>
    <col min="10781" max="11008" width="11.42578125" style="5"/>
    <col min="11009" max="11009" width="4.140625" style="5" customWidth="1"/>
    <col min="11010" max="11010" width="35.5703125" style="5" customWidth="1"/>
    <col min="11011" max="11011" width="18.42578125" style="5" bestFit="1" customWidth="1"/>
    <col min="11012" max="11015" width="10.42578125" style="5" customWidth="1"/>
    <col min="11016" max="11016" width="12.85546875" style="5" bestFit="1" customWidth="1"/>
    <col min="11017" max="11017" width="20.42578125" style="5" bestFit="1" customWidth="1"/>
    <col min="11018" max="11019" width="11.42578125" style="5" customWidth="1"/>
    <col min="11020" max="11020" width="10.42578125" style="5" bestFit="1" customWidth="1"/>
    <col min="11021" max="11021" width="11.42578125" style="5" bestFit="1" customWidth="1"/>
    <col min="11022" max="11022" width="18.85546875" style="5" customWidth="1"/>
    <col min="11023" max="11023" width="18.85546875" style="5" bestFit="1" customWidth="1"/>
    <col min="11024" max="11024" width="20.42578125" style="5" bestFit="1" customWidth="1"/>
    <col min="11025" max="11026" width="0" style="5" hidden="1" customWidth="1"/>
    <col min="11027" max="11027" width="15.42578125" style="5" bestFit="1" customWidth="1"/>
    <col min="11028" max="11028" width="28.42578125" style="5" bestFit="1" customWidth="1"/>
    <col min="11029" max="11029" width="13.5703125" style="5" bestFit="1" customWidth="1"/>
    <col min="11030" max="11030" width="11.42578125" style="5" customWidth="1"/>
    <col min="11031" max="11032" width="0" style="5" hidden="1" customWidth="1"/>
    <col min="11033" max="11035" width="11.42578125" style="5" customWidth="1"/>
    <col min="11036" max="11036" width="13.140625" style="5" bestFit="1" customWidth="1"/>
    <col min="11037" max="11264" width="11.42578125" style="5"/>
    <col min="11265" max="11265" width="4.140625" style="5" customWidth="1"/>
    <col min="11266" max="11266" width="35.5703125" style="5" customWidth="1"/>
    <col min="11267" max="11267" width="18.42578125" style="5" bestFit="1" customWidth="1"/>
    <col min="11268" max="11271" width="10.42578125" style="5" customWidth="1"/>
    <col min="11272" max="11272" width="12.85546875" style="5" bestFit="1" customWidth="1"/>
    <col min="11273" max="11273" width="20.42578125" style="5" bestFit="1" customWidth="1"/>
    <col min="11274" max="11275" width="11.42578125" style="5" customWidth="1"/>
    <col min="11276" max="11276" width="10.42578125" style="5" bestFit="1" customWidth="1"/>
    <col min="11277" max="11277" width="11.42578125" style="5" bestFit="1" customWidth="1"/>
    <col min="11278" max="11278" width="18.85546875" style="5" customWidth="1"/>
    <col min="11279" max="11279" width="18.85546875" style="5" bestFit="1" customWidth="1"/>
    <col min="11280" max="11280" width="20.42578125" style="5" bestFit="1" customWidth="1"/>
    <col min="11281" max="11282" width="0" style="5" hidden="1" customWidth="1"/>
    <col min="11283" max="11283" width="15.42578125" style="5" bestFit="1" customWidth="1"/>
    <col min="11284" max="11284" width="28.42578125" style="5" bestFit="1" customWidth="1"/>
    <col min="11285" max="11285" width="13.5703125" style="5" bestFit="1" customWidth="1"/>
    <col min="11286" max="11286" width="11.42578125" style="5" customWidth="1"/>
    <col min="11287" max="11288" width="0" style="5" hidden="1" customWidth="1"/>
    <col min="11289" max="11291" width="11.42578125" style="5" customWidth="1"/>
    <col min="11292" max="11292" width="13.140625" style="5" bestFit="1" customWidth="1"/>
    <col min="11293" max="11520" width="11.42578125" style="5"/>
    <col min="11521" max="11521" width="4.140625" style="5" customWidth="1"/>
    <col min="11522" max="11522" width="35.5703125" style="5" customWidth="1"/>
    <col min="11523" max="11523" width="18.42578125" style="5" bestFit="1" customWidth="1"/>
    <col min="11524" max="11527" width="10.42578125" style="5" customWidth="1"/>
    <col min="11528" max="11528" width="12.85546875" style="5" bestFit="1" customWidth="1"/>
    <col min="11529" max="11529" width="20.42578125" style="5" bestFit="1" customWidth="1"/>
    <col min="11530" max="11531" width="11.42578125" style="5" customWidth="1"/>
    <col min="11532" max="11532" width="10.42578125" style="5" bestFit="1" customWidth="1"/>
    <col min="11533" max="11533" width="11.42578125" style="5" bestFit="1" customWidth="1"/>
    <col min="11534" max="11534" width="18.85546875" style="5" customWidth="1"/>
    <col min="11535" max="11535" width="18.85546875" style="5" bestFit="1" customWidth="1"/>
    <col min="11536" max="11536" width="20.42578125" style="5" bestFit="1" customWidth="1"/>
    <col min="11537" max="11538" width="0" style="5" hidden="1" customWidth="1"/>
    <col min="11539" max="11539" width="15.42578125" style="5" bestFit="1" customWidth="1"/>
    <col min="11540" max="11540" width="28.42578125" style="5" bestFit="1" customWidth="1"/>
    <col min="11541" max="11541" width="13.5703125" style="5" bestFit="1" customWidth="1"/>
    <col min="11542" max="11542" width="11.42578125" style="5" customWidth="1"/>
    <col min="11543" max="11544" width="0" style="5" hidden="1" customWidth="1"/>
    <col min="11545" max="11547" width="11.42578125" style="5" customWidth="1"/>
    <col min="11548" max="11548" width="13.140625" style="5" bestFit="1" customWidth="1"/>
    <col min="11549" max="11776" width="11.42578125" style="5"/>
    <col min="11777" max="11777" width="4.140625" style="5" customWidth="1"/>
    <col min="11778" max="11778" width="35.5703125" style="5" customWidth="1"/>
    <col min="11779" max="11779" width="18.42578125" style="5" bestFit="1" customWidth="1"/>
    <col min="11780" max="11783" width="10.42578125" style="5" customWidth="1"/>
    <col min="11784" max="11784" width="12.85546875" style="5" bestFit="1" customWidth="1"/>
    <col min="11785" max="11785" width="20.42578125" style="5" bestFit="1" customWidth="1"/>
    <col min="11786" max="11787" width="11.42578125" style="5" customWidth="1"/>
    <col min="11788" max="11788" width="10.42578125" style="5" bestFit="1" customWidth="1"/>
    <col min="11789" max="11789" width="11.42578125" style="5" bestFit="1" customWidth="1"/>
    <col min="11790" max="11790" width="18.85546875" style="5" customWidth="1"/>
    <col min="11791" max="11791" width="18.85546875" style="5" bestFit="1" customWidth="1"/>
    <col min="11792" max="11792" width="20.42578125" style="5" bestFit="1" customWidth="1"/>
    <col min="11793" max="11794" width="0" style="5" hidden="1" customWidth="1"/>
    <col min="11795" max="11795" width="15.42578125" style="5" bestFit="1" customWidth="1"/>
    <col min="11796" max="11796" width="28.42578125" style="5" bestFit="1" customWidth="1"/>
    <col min="11797" max="11797" width="13.5703125" style="5" bestFit="1" customWidth="1"/>
    <col min="11798" max="11798" width="11.42578125" style="5" customWidth="1"/>
    <col min="11799" max="11800" width="0" style="5" hidden="1" customWidth="1"/>
    <col min="11801" max="11803" width="11.42578125" style="5" customWidth="1"/>
    <col min="11804" max="11804" width="13.140625" style="5" bestFit="1" customWidth="1"/>
    <col min="11805" max="12032" width="11.42578125" style="5"/>
    <col min="12033" max="12033" width="4.140625" style="5" customWidth="1"/>
    <col min="12034" max="12034" width="35.5703125" style="5" customWidth="1"/>
    <col min="12035" max="12035" width="18.42578125" style="5" bestFit="1" customWidth="1"/>
    <col min="12036" max="12039" width="10.42578125" style="5" customWidth="1"/>
    <col min="12040" max="12040" width="12.85546875" style="5" bestFit="1" customWidth="1"/>
    <col min="12041" max="12041" width="20.42578125" style="5" bestFit="1" customWidth="1"/>
    <col min="12042" max="12043" width="11.42578125" style="5" customWidth="1"/>
    <col min="12044" max="12044" width="10.42578125" style="5" bestFit="1" customWidth="1"/>
    <col min="12045" max="12045" width="11.42578125" style="5" bestFit="1" customWidth="1"/>
    <col min="12046" max="12046" width="18.85546875" style="5" customWidth="1"/>
    <col min="12047" max="12047" width="18.85546875" style="5" bestFit="1" customWidth="1"/>
    <col min="12048" max="12048" width="20.42578125" style="5" bestFit="1" customWidth="1"/>
    <col min="12049" max="12050" width="0" style="5" hidden="1" customWidth="1"/>
    <col min="12051" max="12051" width="15.42578125" style="5" bestFit="1" customWidth="1"/>
    <col min="12052" max="12052" width="28.42578125" style="5" bestFit="1" customWidth="1"/>
    <col min="12053" max="12053" width="13.5703125" style="5" bestFit="1" customWidth="1"/>
    <col min="12054" max="12054" width="11.42578125" style="5" customWidth="1"/>
    <col min="12055" max="12056" width="0" style="5" hidden="1" customWidth="1"/>
    <col min="12057" max="12059" width="11.42578125" style="5" customWidth="1"/>
    <col min="12060" max="12060" width="13.140625" style="5" bestFit="1" customWidth="1"/>
    <col min="12061" max="12288" width="11.42578125" style="5"/>
    <col min="12289" max="12289" width="4.140625" style="5" customWidth="1"/>
    <col min="12290" max="12290" width="35.5703125" style="5" customWidth="1"/>
    <col min="12291" max="12291" width="18.42578125" style="5" bestFit="1" customWidth="1"/>
    <col min="12292" max="12295" width="10.42578125" style="5" customWidth="1"/>
    <col min="12296" max="12296" width="12.85546875" style="5" bestFit="1" customWidth="1"/>
    <col min="12297" max="12297" width="20.42578125" style="5" bestFit="1" customWidth="1"/>
    <col min="12298" max="12299" width="11.42578125" style="5" customWidth="1"/>
    <col min="12300" max="12300" width="10.42578125" style="5" bestFit="1" customWidth="1"/>
    <col min="12301" max="12301" width="11.42578125" style="5" bestFit="1" customWidth="1"/>
    <col min="12302" max="12302" width="18.85546875" style="5" customWidth="1"/>
    <col min="12303" max="12303" width="18.85546875" style="5" bestFit="1" customWidth="1"/>
    <col min="12304" max="12304" width="20.42578125" style="5" bestFit="1" customWidth="1"/>
    <col min="12305" max="12306" width="0" style="5" hidden="1" customWidth="1"/>
    <col min="12307" max="12307" width="15.42578125" style="5" bestFit="1" customWidth="1"/>
    <col min="12308" max="12308" width="28.42578125" style="5" bestFit="1" customWidth="1"/>
    <col min="12309" max="12309" width="13.5703125" style="5" bestFit="1" customWidth="1"/>
    <col min="12310" max="12310" width="11.42578125" style="5" customWidth="1"/>
    <col min="12311" max="12312" width="0" style="5" hidden="1" customWidth="1"/>
    <col min="12313" max="12315" width="11.42578125" style="5" customWidth="1"/>
    <col min="12316" max="12316" width="13.140625" style="5" bestFit="1" customWidth="1"/>
    <col min="12317" max="12544" width="11.42578125" style="5"/>
    <col min="12545" max="12545" width="4.140625" style="5" customWidth="1"/>
    <col min="12546" max="12546" width="35.5703125" style="5" customWidth="1"/>
    <col min="12547" max="12547" width="18.42578125" style="5" bestFit="1" customWidth="1"/>
    <col min="12548" max="12551" width="10.42578125" style="5" customWidth="1"/>
    <col min="12552" max="12552" width="12.85546875" style="5" bestFit="1" customWidth="1"/>
    <col min="12553" max="12553" width="20.42578125" style="5" bestFit="1" customWidth="1"/>
    <col min="12554" max="12555" width="11.42578125" style="5" customWidth="1"/>
    <col min="12556" max="12556" width="10.42578125" style="5" bestFit="1" customWidth="1"/>
    <col min="12557" max="12557" width="11.42578125" style="5" bestFit="1" customWidth="1"/>
    <col min="12558" max="12558" width="18.85546875" style="5" customWidth="1"/>
    <col min="12559" max="12559" width="18.85546875" style="5" bestFit="1" customWidth="1"/>
    <col min="12560" max="12560" width="20.42578125" style="5" bestFit="1" customWidth="1"/>
    <col min="12561" max="12562" width="0" style="5" hidden="1" customWidth="1"/>
    <col min="12563" max="12563" width="15.42578125" style="5" bestFit="1" customWidth="1"/>
    <col min="12564" max="12564" width="28.42578125" style="5" bestFit="1" customWidth="1"/>
    <col min="12565" max="12565" width="13.5703125" style="5" bestFit="1" customWidth="1"/>
    <col min="12566" max="12566" width="11.42578125" style="5" customWidth="1"/>
    <col min="12567" max="12568" width="0" style="5" hidden="1" customWidth="1"/>
    <col min="12569" max="12571" width="11.42578125" style="5" customWidth="1"/>
    <col min="12572" max="12572" width="13.140625" style="5" bestFit="1" customWidth="1"/>
    <col min="12573" max="12800" width="11.42578125" style="5"/>
    <col min="12801" max="12801" width="4.140625" style="5" customWidth="1"/>
    <col min="12802" max="12802" width="35.5703125" style="5" customWidth="1"/>
    <col min="12803" max="12803" width="18.42578125" style="5" bestFit="1" customWidth="1"/>
    <col min="12804" max="12807" width="10.42578125" style="5" customWidth="1"/>
    <col min="12808" max="12808" width="12.85546875" style="5" bestFit="1" customWidth="1"/>
    <col min="12809" max="12809" width="20.42578125" style="5" bestFit="1" customWidth="1"/>
    <col min="12810" max="12811" width="11.42578125" style="5" customWidth="1"/>
    <col min="12812" max="12812" width="10.42578125" style="5" bestFit="1" customWidth="1"/>
    <col min="12813" max="12813" width="11.42578125" style="5" bestFit="1" customWidth="1"/>
    <col min="12814" max="12814" width="18.85546875" style="5" customWidth="1"/>
    <col min="12815" max="12815" width="18.85546875" style="5" bestFit="1" customWidth="1"/>
    <col min="12816" max="12816" width="20.42578125" style="5" bestFit="1" customWidth="1"/>
    <col min="12817" max="12818" width="0" style="5" hidden="1" customWidth="1"/>
    <col min="12819" max="12819" width="15.42578125" style="5" bestFit="1" customWidth="1"/>
    <col min="12820" max="12820" width="28.42578125" style="5" bestFit="1" customWidth="1"/>
    <col min="12821" max="12821" width="13.5703125" style="5" bestFit="1" customWidth="1"/>
    <col min="12822" max="12822" width="11.42578125" style="5" customWidth="1"/>
    <col min="12823" max="12824" width="0" style="5" hidden="1" customWidth="1"/>
    <col min="12825" max="12827" width="11.42578125" style="5" customWidth="1"/>
    <col min="12828" max="12828" width="13.140625" style="5" bestFit="1" customWidth="1"/>
    <col min="12829" max="13056" width="11.42578125" style="5"/>
    <col min="13057" max="13057" width="4.140625" style="5" customWidth="1"/>
    <col min="13058" max="13058" width="35.5703125" style="5" customWidth="1"/>
    <col min="13059" max="13059" width="18.42578125" style="5" bestFit="1" customWidth="1"/>
    <col min="13060" max="13063" width="10.42578125" style="5" customWidth="1"/>
    <col min="13064" max="13064" width="12.85546875" style="5" bestFit="1" customWidth="1"/>
    <col min="13065" max="13065" width="20.42578125" style="5" bestFit="1" customWidth="1"/>
    <col min="13066" max="13067" width="11.42578125" style="5" customWidth="1"/>
    <col min="13068" max="13068" width="10.42578125" style="5" bestFit="1" customWidth="1"/>
    <col min="13069" max="13069" width="11.42578125" style="5" bestFit="1" customWidth="1"/>
    <col min="13070" max="13070" width="18.85546875" style="5" customWidth="1"/>
    <col min="13071" max="13071" width="18.85546875" style="5" bestFit="1" customWidth="1"/>
    <col min="13072" max="13072" width="20.42578125" style="5" bestFit="1" customWidth="1"/>
    <col min="13073" max="13074" width="0" style="5" hidden="1" customWidth="1"/>
    <col min="13075" max="13075" width="15.42578125" style="5" bestFit="1" customWidth="1"/>
    <col min="13076" max="13076" width="28.42578125" style="5" bestFit="1" customWidth="1"/>
    <col min="13077" max="13077" width="13.5703125" style="5" bestFit="1" customWidth="1"/>
    <col min="13078" max="13078" width="11.42578125" style="5" customWidth="1"/>
    <col min="13079" max="13080" width="0" style="5" hidden="1" customWidth="1"/>
    <col min="13081" max="13083" width="11.42578125" style="5" customWidth="1"/>
    <col min="13084" max="13084" width="13.140625" style="5" bestFit="1" customWidth="1"/>
    <col min="13085" max="13312" width="11.42578125" style="5"/>
    <col min="13313" max="13313" width="4.140625" style="5" customWidth="1"/>
    <col min="13314" max="13314" width="35.5703125" style="5" customWidth="1"/>
    <col min="13315" max="13315" width="18.42578125" style="5" bestFit="1" customWidth="1"/>
    <col min="13316" max="13319" width="10.42578125" style="5" customWidth="1"/>
    <col min="13320" max="13320" width="12.85546875" style="5" bestFit="1" customWidth="1"/>
    <col min="13321" max="13321" width="20.42578125" style="5" bestFit="1" customWidth="1"/>
    <col min="13322" max="13323" width="11.42578125" style="5" customWidth="1"/>
    <col min="13324" max="13324" width="10.42578125" style="5" bestFit="1" customWidth="1"/>
    <col min="13325" max="13325" width="11.42578125" style="5" bestFit="1" customWidth="1"/>
    <col min="13326" max="13326" width="18.85546875" style="5" customWidth="1"/>
    <col min="13327" max="13327" width="18.85546875" style="5" bestFit="1" customWidth="1"/>
    <col min="13328" max="13328" width="20.42578125" style="5" bestFit="1" customWidth="1"/>
    <col min="13329" max="13330" width="0" style="5" hidden="1" customWidth="1"/>
    <col min="13331" max="13331" width="15.42578125" style="5" bestFit="1" customWidth="1"/>
    <col min="13332" max="13332" width="28.42578125" style="5" bestFit="1" customWidth="1"/>
    <col min="13333" max="13333" width="13.5703125" style="5" bestFit="1" customWidth="1"/>
    <col min="13334" max="13334" width="11.42578125" style="5" customWidth="1"/>
    <col min="13335" max="13336" width="0" style="5" hidden="1" customWidth="1"/>
    <col min="13337" max="13339" width="11.42578125" style="5" customWidth="1"/>
    <col min="13340" max="13340" width="13.140625" style="5" bestFit="1" customWidth="1"/>
    <col min="13341" max="13568" width="11.42578125" style="5"/>
    <col min="13569" max="13569" width="4.140625" style="5" customWidth="1"/>
    <col min="13570" max="13570" width="35.5703125" style="5" customWidth="1"/>
    <col min="13571" max="13571" width="18.42578125" style="5" bestFit="1" customWidth="1"/>
    <col min="13572" max="13575" width="10.42578125" style="5" customWidth="1"/>
    <col min="13576" max="13576" width="12.85546875" style="5" bestFit="1" customWidth="1"/>
    <col min="13577" max="13577" width="20.42578125" style="5" bestFit="1" customWidth="1"/>
    <col min="13578" max="13579" width="11.42578125" style="5" customWidth="1"/>
    <col min="13580" max="13580" width="10.42578125" style="5" bestFit="1" customWidth="1"/>
    <col min="13581" max="13581" width="11.42578125" style="5" bestFit="1" customWidth="1"/>
    <col min="13582" max="13582" width="18.85546875" style="5" customWidth="1"/>
    <col min="13583" max="13583" width="18.85546875" style="5" bestFit="1" customWidth="1"/>
    <col min="13584" max="13584" width="20.42578125" style="5" bestFit="1" customWidth="1"/>
    <col min="13585" max="13586" width="0" style="5" hidden="1" customWidth="1"/>
    <col min="13587" max="13587" width="15.42578125" style="5" bestFit="1" customWidth="1"/>
    <col min="13588" max="13588" width="28.42578125" style="5" bestFit="1" customWidth="1"/>
    <col min="13589" max="13589" width="13.5703125" style="5" bestFit="1" customWidth="1"/>
    <col min="13590" max="13590" width="11.42578125" style="5" customWidth="1"/>
    <col min="13591" max="13592" width="0" style="5" hidden="1" customWidth="1"/>
    <col min="13593" max="13595" width="11.42578125" style="5" customWidth="1"/>
    <col min="13596" max="13596" width="13.140625" style="5" bestFit="1" customWidth="1"/>
    <col min="13597" max="13824" width="11.42578125" style="5"/>
    <col min="13825" max="13825" width="4.140625" style="5" customWidth="1"/>
    <col min="13826" max="13826" width="35.5703125" style="5" customWidth="1"/>
    <col min="13827" max="13827" width="18.42578125" style="5" bestFit="1" customWidth="1"/>
    <col min="13828" max="13831" width="10.42578125" style="5" customWidth="1"/>
    <col min="13832" max="13832" width="12.85546875" style="5" bestFit="1" customWidth="1"/>
    <col min="13833" max="13833" width="20.42578125" style="5" bestFit="1" customWidth="1"/>
    <col min="13834" max="13835" width="11.42578125" style="5" customWidth="1"/>
    <col min="13836" max="13836" width="10.42578125" style="5" bestFit="1" customWidth="1"/>
    <col min="13837" max="13837" width="11.42578125" style="5" bestFit="1" customWidth="1"/>
    <col min="13838" max="13838" width="18.85546875" style="5" customWidth="1"/>
    <col min="13839" max="13839" width="18.85546875" style="5" bestFit="1" customWidth="1"/>
    <col min="13840" max="13840" width="20.42578125" style="5" bestFit="1" customWidth="1"/>
    <col min="13841" max="13842" width="0" style="5" hidden="1" customWidth="1"/>
    <col min="13843" max="13843" width="15.42578125" style="5" bestFit="1" customWidth="1"/>
    <col min="13844" max="13844" width="28.42578125" style="5" bestFit="1" customWidth="1"/>
    <col min="13845" max="13845" width="13.5703125" style="5" bestFit="1" customWidth="1"/>
    <col min="13846" max="13846" width="11.42578125" style="5" customWidth="1"/>
    <col min="13847" max="13848" width="0" style="5" hidden="1" customWidth="1"/>
    <col min="13849" max="13851" width="11.42578125" style="5" customWidth="1"/>
    <col min="13852" max="13852" width="13.140625" style="5" bestFit="1" customWidth="1"/>
    <col min="13853" max="14080" width="11.42578125" style="5"/>
    <col min="14081" max="14081" width="4.140625" style="5" customWidth="1"/>
    <col min="14082" max="14082" width="35.5703125" style="5" customWidth="1"/>
    <col min="14083" max="14083" width="18.42578125" style="5" bestFit="1" customWidth="1"/>
    <col min="14084" max="14087" width="10.42578125" style="5" customWidth="1"/>
    <col min="14088" max="14088" width="12.85546875" style="5" bestFit="1" customWidth="1"/>
    <col min="14089" max="14089" width="20.42578125" style="5" bestFit="1" customWidth="1"/>
    <col min="14090" max="14091" width="11.42578125" style="5" customWidth="1"/>
    <col min="14092" max="14092" width="10.42578125" style="5" bestFit="1" customWidth="1"/>
    <col min="14093" max="14093" width="11.42578125" style="5" bestFit="1" customWidth="1"/>
    <col min="14094" max="14094" width="18.85546875" style="5" customWidth="1"/>
    <col min="14095" max="14095" width="18.85546875" style="5" bestFit="1" customWidth="1"/>
    <col min="14096" max="14096" width="20.42578125" style="5" bestFit="1" customWidth="1"/>
    <col min="14097" max="14098" width="0" style="5" hidden="1" customWidth="1"/>
    <col min="14099" max="14099" width="15.42578125" style="5" bestFit="1" customWidth="1"/>
    <col min="14100" max="14100" width="28.42578125" style="5" bestFit="1" customWidth="1"/>
    <col min="14101" max="14101" width="13.5703125" style="5" bestFit="1" customWidth="1"/>
    <col min="14102" max="14102" width="11.42578125" style="5" customWidth="1"/>
    <col min="14103" max="14104" width="0" style="5" hidden="1" customWidth="1"/>
    <col min="14105" max="14107" width="11.42578125" style="5" customWidth="1"/>
    <col min="14108" max="14108" width="13.140625" style="5" bestFit="1" customWidth="1"/>
    <col min="14109" max="14336" width="11.42578125" style="5"/>
    <col min="14337" max="14337" width="4.140625" style="5" customWidth="1"/>
    <col min="14338" max="14338" width="35.5703125" style="5" customWidth="1"/>
    <col min="14339" max="14339" width="18.42578125" style="5" bestFit="1" customWidth="1"/>
    <col min="14340" max="14343" width="10.42578125" style="5" customWidth="1"/>
    <col min="14344" max="14344" width="12.85546875" style="5" bestFit="1" customWidth="1"/>
    <col min="14345" max="14345" width="20.42578125" style="5" bestFit="1" customWidth="1"/>
    <col min="14346" max="14347" width="11.42578125" style="5" customWidth="1"/>
    <col min="14348" max="14348" width="10.42578125" style="5" bestFit="1" customWidth="1"/>
    <col min="14349" max="14349" width="11.42578125" style="5" bestFit="1" customWidth="1"/>
    <col min="14350" max="14350" width="18.85546875" style="5" customWidth="1"/>
    <col min="14351" max="14351" width="18.85546875" style="5" bestFit="1" customWidth="1"/>
    <col min="14352" max="14352" width="20.42578125" style="5" bestFit="1" customWidth="1"/>
    <col min="14353" max="14354" width="0" style="5" hidden="1" customWidth="1"/>
    <col min="14355" max="14355" width="15.42578125" style="5" bestFit="1" customWidth="1"/>
    <col min="14356" max="14356" width="28.42578125" style="5" bestFit="1" customWidth="1"/>
    <col min="14357" max="14357" width="13.5703125" style="5" bestFit="1" customWidth="1"/>
    <col min="14358" max="14358" width="11.42578125" style="5" customWidth="1"/>
    <col min="14359" max="14360" width="0" style="5" hidden="1" customWidth="1"/>
    <col min="14361" max="14363" width="11.42578125" style="5" customWidth="1"/>
    <col min="14364" max="14364" width="13.140625" style="5" bestFit="1" customWidth="1"/>
    <col min="14365" max="14592" width="11.42578125" style="5"/>
    <col min="14593" max="14593" width="4.140625" style="5" customWidth="1"/>
    <col min="14594" max="14594" width="35.5703125" style="5" customWidth="1"/>
    <col min="14595" max="14595" width="18.42578125" style="5" bestFit="1" customWidth="1"/>
    <col min="14596" max="14599" width="10.42578125" style="5" customWidth="1"/>
    <col min="14600" max="14600" width="12.85546875" style="5" bestFit="1" customWidth="1"/>
    <col min="14601" max="14601" width="20.42578125" style="5" bestFit="1" customWidth="1"/>
    <col min="14602" max="14603" width="11.42578125" style="5" customWidth="1"/>
    <col min="14604" max="14604" width="10.42578125" style="5" bestFit="1" customWidth="1"/>
    <col min="14605" max="14605" width="11.42578125" style="5" bestFit="1" customWidth="1"/>
    <col min="14606" max="14606" width="18.85546875" style="5" customWidth="1"/>
    <col min="14607" max="14607" width="18.85546875" style="5" bestFit="1" customWidth="1"/>
    <col min="14608" max="14608" width="20.42578125" style="5" bestFit="1" customWidth="1"/>
    <col min="14609" max="14610" width="0" style="5" hidden="1" customWidth="1"/>
    <col min="14611" max="14611" width="15.42578125" style="5" bestFit="1" customWidth="1"/>
    <col min="14612" max="14612" width="28.42578125" style="5" bestFit="1" customWidth="1"/>
    <col min="14613" max="14613" width="13.5703125" style="5" bestFit="1" customWidth="1"/>
    <col min="14614" max="14614" width="11.42578125" style="5" customWidth="1"/>
    <col min="14615" max="14616" width="0" style="5" hidden="1" customWidth="1"/>
    <col min="14617" max="14619" width="11.42578125" style="5" customWidth="1"/>
    <col min="14620" max="14620" width="13.140625" style="5" bestFit="1" customWidth="1"/>
    <col min="14621" max="14848" width="11.42578125" style="5"/>
    <col min="14849" max="14849" width="4.140625" style="5" customWidth="1"/>
    <col min="14850" max="14850" width="35.5703125" style="5" customWidth="1"/>
    <col min="14851" max="14851" width="18.42578125" style="5" bestFit="1" customWidth="1"/>
    <col min="14852" max="14855" width="10.42578125" style="5" customWidth="1"/>
    <col min="14856" max="14856" width="12.85546875" style="5" bestFit="1" customWidth="1"/>
    <col min="14857" max="14857" width="20.42578125" style="5" bestFit="1" customWidth="1"/>
    <col min="14858" max="14859" width="11.42578125" style="5" customWidth="1"/>
    <col min="14860" max="14860" width="10.42578125" style="5" bestFit="1" customWidth="1"/>
    <col min="14861" max="14861" width="11.42578125" style="5" bestFit="1" customWidth="1"/>
    <col min="14862" max="14862" width="18.85546875" style="5" customWidth="1"/>
    <col min="14863" max="14863" width="18.85546875" style="5" bestFit="1" customWidth="1"/>
    <col min="14864" max="14864" width="20.42578125" style="5" bestFit="1" customWidth="1"/>
    <col min="14865" max="14866" width="0" style="5" hidden="1" customWidth="1"/>
    <col min="14867" max="14867" width="15.42578125" style="5" bestFit="1" customWidth="1"/>
    <col min="14868" max="14868" width="28.42578125" style="5" bestFit="1" customWidth="1"/>
    <col min="14869" max="14869" width="13.5703125" style="5" bestFit="1" customWidth="1"/>
    <col min="14870" max="14870" width="11.42578125" style="5" customWidth="1"/>
    <col min="14871" max="14872" width="0" style="5" hidden="1" customWidth="1"/>
    <col min="14873" max="14875" width="11.42578125" style="5" customWidth="1"/>
    <col min="14876" max="14876" width="13.140625" style="5" bestFit="1" customWidth="1"/>
    <col min="14877" max="15104" width="11.42578125" style="5"/>
    <col min="15105" max="15105" width="4.140625" style="5" customWidth="1"/>
    <col min="15106" max="15106" width="35.5703125" style="5" customWidth="1"/>
    <col min="15107" max="15107" width="18.42578125" style="5" bestFit="1" customWidth="1"/>
    <col min="15108" max="15111" width="10.42578125" style="5" customWidth="1"/>
    <col min="15112" max="15112" width="12.85546875" style="5" bestFit="1" customWidth="1"/>
    <col min="15113" max="15113" width="20.42578125" style="5" bestFit="1" customWidth="1"/>
    <col min="15114" max="15115" width="11.42578125" style="5" customWidth="1"/>
    <col min="15116" max="15116" width="10.42578125" style="5" bestFit="1" customWidth="1"/>
    <col min="15117" max="15117" width="11.42578125" style="5" bestFit="1" customWidth="1"/>
    <col min="15118" max="15118" width="18.85546875" style="5" customWidth="1"/>
    <col min="15119" max="15119" width="18.85546875" style="5" bestFit="1" customWidth="1"/>
    <col min="15120" max="15120" width="20.42578125" style="5" bestFit="1" customWidth="1"/>
    <col min="15121" max="15122" width="0" style="5" hidden="1" customWidth="1"/>
    <col min="15123" max="15123" width="15.42578125" style="5" bestFit="1" customWidth="1"/>
    <col min="15124" max="15124" width="28.42578125" style="5" bestFit="1" customWidth="1"/>
    <col min="15125" max="15125" width="13.5703125" style="5" bestFit="1" customWidth="1"/>
    <col min="15126" max="15126" width="11.42578125" style="5" customWidth="1"/>
    <col min="15127" max="15128" width="0" style="5" hidden="1" customWidth="1"/>
    <col min="15129" max="15131" width="11.42578125" style="5" customWidth="1"/>
    <col min="15132" max="15132" width="13.140625" style="5" bestFit="1" customWidth="1"/>
    <col min="15133" max="15360" width="11.42578125" style="5"/>
    <col min="15361" max="15361" width="4.140625" style="5" customWidth="1"/>
    <col min="15362" max="15362" width="35.5703125" style="5" customWidth="1"/>
    <col min="15363" max="15363" width="18.42578125" style="5" bestFit="1" customWidth="1"/>
    <col min="15364" max="15367" width="10.42578125" style="5" customWidth="1"/>
    <col min="15368" max="15368" width="12.85546875" style="5" bestFit="1" customWidth="1"/>
    <col min="15369" max="15369" width="20.42578125" style="5" bestFit="1" customWidth="1"/>
    <col min="15370" max="15371" width="11.42578125" style="5" customWidth="1"/>
    <col min="15372" max="15372" width="10.42578125" style="5" bestFit="1" customWidth="1"/>
    <col min="15373" max="15373" width="11.42578125" style="5" bestFit="1" customWidth="1"/>
    <col min="15374" max="15374" width="18.85546875" style="5" customWidth="1"/>
    <col min="15375" max="15375" width="18.85546875" style="5" bestFit="1" customWidth="1"/>
    <col min="15376" max="15376" width="20.42578125" style="5" bestFit="1" customWidth="1"/>
    <col min="15377" max="15378" width="0" style="5" hidden="1" customWidth="1"/>
    <col min="15379" max="15379" width="15.42578125" style="5" bestFit="1" customWidth="1"/>
    <col min="15380" max="15380" width="28.42578125" style="5" bestFit="1" customWidth="1"/>
    <col min="15381" max="15381" width="13.5703125" style="5" bestFit="1" customWidth="1"/>
    <col min="15382" max="15382" width="11.42578125" style="5" customWidth="1"/>
    <col min="15383" max="15384" width="0" style="5" hidden="1" customWidth="1"/>
    <col min="15385" max="15387" width="11.42578125" style="5" customWidth="1"/>
    <col min="15388" max="15388" width="13.140625" style="5" bestFit="1" customWidth="1"/>
    <col min="15389" max="15616" width="11.42578125" style="5"/>
    <col min="15617" max="15617" width="4.140625" style="5" customWidth="1"/>
    <col min="15618" max="15618" width="35.5703125" style="5" customWidth="1"/>
    <col min="15619" max="15619" width="18.42578125" style="5" bestFit="1" customWidth="1"/>
    <col min="15620" max="15623" width="10.42578125" style="5" customWidth="1"/>
    <col min="15624" max="15624" width="12.85546875" style="5" bestFit="1" customWidth="1"/>
    <col min="15625" max="15625" width="20.42578125" style="5" bestFit="1" customWidth="1"/>
    <col min="15626" max="15627" width="11.42578125" style="5" customWidth="1"/>
    <col min="15628" max="15628" width="10.42578125" style="5" bestFit="1" customWidth="1"/>
    <col min="15629" max="15629" width="11.42578125" style="5" bestFit="1" customWidth="1"/>
    <col min="15630" max="15630" width="18.85546875" style="5" customWidth="1"/>
    <col min="15631" max="15631" width="18.85546875" style="5" bestFit="1" customWidth="1"/>
    <col min="15632" max="15632" width="20.42578125" style="5" bestFit="1" customWidth="1"/>
    <col min="15633" max="15634" width="0" style="5" hidden="1" customWidth="1"/>
    <col min="15635" max="15635" width="15.42578125" style="5" bestFit="1" customWidth="1"/>
    <col min="15636" max="15636" width="28.42578125" style="5" bestFit="1" customWidth="1"/>
    <col min="15637" max="15637" width="13.5703125" style="5" bestFit="1" customWidth="1"/>
    <col min="15638" max="15638" width="11.42578125" style="5" customWidth="1"/>
    <col min="15639" max="15640" width="0" style="5" hidden="1" customWidth="1"/>
    <col min="15641" max="15643" width="11.42578125" style="5" customWidth="1"/>
    <col min="15644" max="15644" width="13.140625" style="5" bestFit="1" customWidth="1"/>
    <col min="15645" max="15872" width="11.42578125" style="5"/>
    <col min="15873" max="15873" width="4.140625" style="5" customWidth="1"/>
    <col min="15874" max="15874" width="35.5703125" style="5" customWidth="1"/>
    <col min="15875" max="15875" width="18.42578125" style="5" bestFit="1" customWidth="1"/>
    <col min="15876" max="15879" width="10.42578125" style="5" customWidth="1"/>
    <col min="15880" max="15880" width="12.85546875" style="5" bestFit="1" customWidth="1"/>
    <col min="15881" max="15881" width="20.42578125" style="5" bestFit="1" customWidth="1"/>
    <col min="15882" max="15883" width="11.42578125" style="5" customWidth="1"/>
    <col min="15884" max="15884" width="10.42578125" style="5" bestFit="1" customWidth="1"/>
    <col min="15885" max="15885" width="11.42578125" style="5" bestFit="1" customWidth="1"/>
    <col min="15886" max="15886" width="18.85546875" style="5" customWidth="1"/>
    <col min="15887" max="15887" width="18.85546875" style="5" bestFit="1" customWidth="1"/>
    <col min="15888" max="15888" width="20.42578125" style="5" bestFit="1" customWidth="1"/>
    <col min="15889" max="15890" width="0" style="5" hidden="1" customWidth="1"/>
    <col min="15891" max="15891" width="15.42578125" style="5" bestFit="1" customWidth="1"/>
    <col min="15892" max="15892" width="28.42578125" style="5" bestFit="1" customWidth="1"/>
    <col min="15893" max="15893" width="13.5703125" style="5" bestFit="1" customWidth="1"/>
    <col min="15894" max="15894" width="11.42578125" style="5" customWidth="1"/>
    <col min="15895" max="15896" width="0" style="5" hidden="1" customWidth="1"/>
    <col min="15897" max="15899" width="11.42578125" style="5" customWidth="1"/>
    <col min="15900" max="15900" width="13.140625" style="5" bestFit="1" customWidth="1"/>
    <col min="15901" max="16128" width="11.42578125" style="5"/>
    <col min="16129" max="16129" width="4.140625" style="5" customWidth="1"/>
    <col min="16130" max="16130" width="35.5703125" style="5" customWidth="1"/>
    <col min="16131" max="16131" width="18.42578125" style="5" bestFit="1" customWidth="1"/>
    <col min="16132" max="16135" width="10.42578125" style="5" customWidth="1"/>
    <col min="16136" max="16136" width="12.85546875" style="5" bestFit="1" customWidth="1"/>
    <col min="16137" max="16137" width="20.42578125" style="5" bestFit="1" customWidth="1"/>
    <col min="16138" max="16139" width="11.42578125" style="5" customWidth="1"/>
    <col min="16140" max="16140" width="10.42578125" style="5" bestFit="1" customWidth="1"/>
    <col min="16141" max="16141" width="11.42578125" style="5" bestFit="1" customWidth="1"/>
    <col min="16142" max="16142" width="18.85546875" style="5" customWidth="1"/>
    <col min="16143" max="16143" width="18.85546875" style="5" bestFit="1" customWidth="1"/>
    <col min="16144" max="16144" width="20.42578125" style="5" bestFit="1" customWidth="1"/>
    <col min="16145" max="16146" width="0" style="5" hidden="1" customWidth="1"/>
    <col min="16147" max="16147" width="15.42578125" style="5" bestFit="1" customWidth="1"/>
    <col min="16148" max="16148" width="28.42578125" style="5" bestFit="1" customWidth="1"/>
    <col min="16149" max="16149" width="13.5703125" style="5" bestFit="1" customWidth="1"/>
    <col min="16150" max="16150" width="11.42578125" style="5" customWidth="1"/>
    <col min="16151" max="16152" width="0" style="5" hidden="1" customWidth="1"/>
    <col min="16153" max="16155" width="11.42578125" style="5" customWidth="1"/>
    <col min="16156" max="16156" width="13.140625" style="5" bestFit="1" customWidth="1"/>
    <col min="16157" max="16384" width="11.42578125" style="5"/>
  </cols>
  <sheetData>
    <row r="12" spans="2:21" ht="21" x14ac:dyDescent="0.25">
      <c r="B12" s="26" t="s">
        <v>91</v>
      </c>
      <c r="C12" s="27"/>
      <c r="D12" s="27"/>
      <c r="E12" s="27"/>
      <c r="F12" s="27"/>
      <c r="G12" s="27"/>
      <c r="H12" s="28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</row>
    <row r="15" spans="2:21" x14ac:dyDescent="0.25">
      <c r="B15" s="29" t="s">
        <v>92</v>
      </c>
      <c r="C15" s="30"/>
    </row>
    <row r="16" spans="2:21" x14ac:dyDescent="0.25">
      <c r="K16" s="31"/>
    </row>
    <row r="17" spans="2:28" x14ac:dyDescent="0.25">
      <c r="B17" s="32" t="s">
        <v>93</v>
      </c>
      <c r="C17" s="33">
        <f>SETTLEMENT_DATE</f>
        <v>44071</v>
      </c>
    </row>
    <row r="18" spans="2:28" x14ac:dyDescent="0.25">
      <c r="B18" s="34"/>
      <c r="C18" s="35"/>
    </row>
    <row r="19" spans="2:28" ht="15.75" thickBot="1" x14ac:dyDescent="0.3">
      <c r="C19" s="4"/>
    </row>
    <row r="20" spans="2:28" s="38" customFormat="1" ht="18" thickBot="1" x14ac:dyDescent="0.3">
      <c r="B20" s="36" t="s">
        <v>94</v>
      </c>
      <c r="C20" s="37"/>
      <c r="D20" s="37"/>
      <c r="E20" s="37"/>
      <c r="F20" s="37"/>
      <c r="G20" s="37"/>
      <c r="J20" s="5"/>
      <c r="K20" s="39" t="s">
        <v>95</v>
      </c>
      <c r="L20" s="5"/>
      <c r="P20" s="5"/>
      <c r="Q20" s="5"/>
      <c r="R20" s="5"/>
      <c r="S20" s="5"/>
      <c r="T20" s="40" t="s">
        <v>96</v>
      </c>
      <c r="U20" s="41">
        <f ca="1">SUM(U24:U135)</f>
        <v>1.0288814146235825</v>
      </c>
      <c r="W20" s="5"/>
      <c r="X20" s="5"/>
      <c r="Y20" s="5"/>
      <c r="Z20" s="5"/>
      <c r="AA20" s="5"/>
    </row>
    <row r="21" spans="2:28" s="38" customFormat="1" ht="15.75" x14ac:dyDescent="0.25">
      <c r="B21" s="42"/>
      <c r="C21" s="129" t="str">
        <f ca="1">IF(ISNA(HLOOKUP(C22,Source_Bonds,1,FALSE)),IF(ISNA(HLOOKUP(C22,Desti_Bonds,1,FALSE)),"NOT FOUND","DESTINATION"),"SOURCE")</f>
        <v>SOURCE</v>
      </c>
      <c r="D21" s="43"/>
      <c r="E21" s="43"/>
      <c r="F21" s="43"/>
      <c r="G21" s="43"/>
      <c r="H21" s="44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</row>
    <row r="22" spans="2:28" ht="15.75" x14ac:dyDescent="0.25">
      <c r="B22" s="45" t="s">
        <v>97</v>
      </c>
      <c r="C22" s="130" t="str">
        <f ca="1">MID(CELL("filename",A1),FIND("]",CELL("filename",A1))+1,255)</f>
        <v>LB226A</v>
      </c>
      <c r="D22" s="34" t="s">
        <v>187</v>
      </c>
      <c r="E22" s="46"/>
      <c r="F22" s="46"/>
      <c r="G22" s="145"/>
      <c r="J22" s="38"/>
      <c r="K22" s="47" t="s">
        <v>98</v>
      </c>
      <c r="L22" s="47" t="s">
        <v>99</v>
      </c>
      <c r="M22" s="47" t="s">
        <v>32</v>
      </c>
      <c r="N22" s="47" t="s">
        <v>100</v>
      </c>
      <c r="O22" s="47" t="s">
        <v>101</v>
      </c>
      <c r="P22" s="47" t="s">
        <v>102</v>
      </c>
      <c r="Q22" s="47" t="s">
        <v>103</v>
      </c>
      <c r="R22" s="47" t="s">
        <v>104</v>
      </c>
      <c r="S22" s="47" t="s">
        <v>95</v>
      </c>
      <c r="T22" s="47" t="s">
        <v>105</v>
      </c>
      <c r="U22" s="47" t="s">
        <v>106</v>
      </c>
      <c r="W22" s="4"/>
      <c r="X22" s="4"/>
      <c r="Y22" s="4"/>
      <c r="Z22" s="4"/>
      <c r="AA22" s="4"/>
      <c r="AB22" s="4"/>
    </row>
    <row r="23" spans="2:28" x14ac:dyDescent="0.25">
      <c r="B23" s="48" t="s">
        <v>30</v>
      </c>
      <c r="C23" s="49">
        <f ca="1">+VLOOKUP($C$22,SBDB_Data,2,FALSE)</f>
        <v>44729</v>
      </c>
      <c r="D23" s="34"/>
      <c r="E23" s="50"/>
      <c r="F23" s="50"/>
      <c r="G23" s="50"/>
      <c r="K23" s="51">
        <v>0</v>
      </c>
      <c r="L23" s="93">
        <f>+C17</f>
        <v>44071</v>
      </c>
      <c r="M23" s="23"/>
      <c r="N23" s="23"/>
      <c r="O23" s="23"/>
      <c r="P23" s="53"/>
      <c r="Q23" s="53"/>
      <c r="R23" s="53">
        <v>1</v>
      </c>
      <c r="S23" s="53"/>
      <c r="T23" s="54"/>
      <c r="U23" s="53"/>
      <c r="W23" s="4"/>
      <c r="X23" s="53"/>
      <c r="Y23" s="53"/>
      <c r="Z23" s="53"/>
      <c r="AA23" s="54"/>
      <c r="AB23" s="53"/>
    </row>
    <row r="24" spans="2:28" x14ac:dyDescent="0.25">
      <c r="B24" s="48" t="s">
        <v>32</v>
      </c>
      <c r="C24" s="55">
        <f ca="1">+VLOOKUP($C$22,SBDB_Data,4,FALSE)</f>
        <v>1.8749999999999999E-2</v>
      </c>
      <c r="D24" s="34"/>
      <c r="E24" s="56"/>
      <c r="F24" s="56"/>
      <c r="G24" s="56"/>
      <c r="K24" s="51">
        <f>+K23+1</f>
        <v>1</v>
      </c>
      <c r="L24" s="93">
        <f ca="1">+COUPNCD(C17,C23,C25)</f>
        <v>44182</v>
      </c>
      <c r="M24" s="57">
        <f ca="1">IF(L24="--","--",IF(AND($C$27="--",K24=1),(L24-$C$26)*$C$24/365,$C$24/$C$25))</f>
        <v>9.3749999999999997E-3</v>
      </c>
      <c r="N24" s="53" t="str">
        <f ca="1">+IF(L24=$C$23, 100%, "--")</f>
        <v>--</v>
      </c>
      <c r="O24" s="57">
        <f ca="1">IFERROR(IF(K24=1,(L24-$C$27)*(Q24/100%)*$C$24/365,(L24-L23)*(Q24/100%)*$C$24/365),"--")</f>
        <v>9.4006849315068485E-3</v>
      </c>
      <c r="P24" s="53">
        <f t="shared" ref="P24:P87" ca="1" si="0">+IF(L24="--","--",IFERROR(VLOOKUP(L24,$W$41:$X$45,2,FALSE),0))</f>
        <v>0</v>
      </c>
      <c r="Q24" s="53">
        <f ca="1">R24+P24</f>
        <v>1</v>
      </c>
      <c r="R24" s="53">
        <f ca="1">IF(P24="--",R23-0,R23-P24)</f>
        <v>1</v>
      </c>
      <c r="S24" s="58">
        <f ca="1">IF(L24="--","--",ROUND(IF($C$22="LBA37DA",SUM(O24:P24),SUM(M24:N24)),9))</f>
        <v>9.3749999999999997E-3</v>
      </c>
      <c r="T24" s="59">
        <f ca="1">IF(L24="--","--",1/(1+$C$31/$C$25)^($C$28*$C$25/365+K23))</f>
        <v>0.99857338034091225</v>
      </c>
      <c r="U24" s="53">
        <f ca="1">IFERROR(T24*S24,"--")</f>
        <v>9.3616254406960527E-3</v>
      </c>
      <c r="W24" s="4"/>
      <c r="X24" s="53"/>
      <c r="Y24" s="53"/>
      <c r="Z24" s="53"/>
      <c r="AA24" s="54"/>
      <c r="AB24" s="53"/>
    </row>
    <row r="25" spans="2:28" x14ac:dyDescent="0.25">
      <c r="B25" s="48" t="s">
        <v>107</v>
      </c>
      <c r="C25" s="60">
        <v>2</v>
      </c>
      <c r="D25" s="46"/>
      <c r="E25" s="61"/>
      <c r="F25" s="61"/>
      <c r="G25" s="61"/>
      <c r="K25" s="51">
        <f>+K24+1</f>
        <v>2</v>
      </c>
      <c r="L25" s="93">
        <f ca="1">+IF(L24&lt;$C$23, EDATE(L24,12/$C$25), IF(L24=$C$23, "--", IF(L24="--", "--")))</f>
        <v>44364</v>
      </c>
      <c r="M25" s="57">
        <f t="shared" ref="M25:M88" ca="1" si="1">IF(L25="--","--",IF(AND($C$27="--",K25=1),(L25-$C$26)*$C$24/365,$C$24/$C$25))</f>
        <v>9.3749999999999997E-3</v>
      </c>
      <c r="N25" s="53" t="str">
        <f t="shared" ref="N25:N88" ca="1" si="2">+IF(L25=$C$23, 100%, "--")</f>
        <v>--</v>
      </c>
      <c r="O25" s="57">
        <f ca="1">IFERROR(IF(K25=1,(L25-$C$27)*(Q25/100%)*$C$24/365,(L25-L24)*(Q25/100%)*$C$24/365),"--")</f>
        <v>9.3493150684931508E-3</v>
      </c>
      <c r="P25" s="53">
        <f t="shared" ca="1" si="0"/>
        <v>0</v>
      </c>
      <c r="Q25" s="53">
        <f t="shared" ref="Q25:Q66" ca="1" si="3">R25+P25</f>
        <v>1</v>
      </c>
      <c r="R25" s="53">
        <f ca="1">IF(P25="--",R24-0,R24-P25)</f>
        <v>1</v>
      </c>
      <c r="S25" s="58">
        <f t="shared" ref="S25:S88" ca="1" si="4">IF(L25="--","--",ROUND(IF($C$22="LBA37DA",SUM(O25:P25),SUM(M25:N25)),9))</f>
        <v>9.3749999999999997E-3</v>
      </c>
      <c r="T25" s="59">
        <f ca="1">IF(L25="--","--",1/(1+$C$31/$C$25)^($C$28*$C$25/365+K24))</f>
        <v>0.99623223458962662</v>
      </c>
      <c r="U25" s="53">
        <f t="shared" ref="U25:U88" ca="1" si="5">IFERROR(T25*S25,"--")</f>
        <v>9.3396771992777499E-3</v>
      </c>
      <c r="W25" s="4"/>
      <c r="X25" s="53"/>
      <c r="Y25" s="53"/>
      <c r="Z25" s="53"/>
      <c r="AA25" s="54"/>
      <c r="AB25" s="53"/>
    </row>
    <row r="26" spans="2:28" x14ac:dyDescent="0.25">
      <c r="B26" s="48" t="s">
        <v>31</v>
      </c>
      <c r="C26" s="49">
        <f ca="1">+VLOOKUP($C$22,SBDB_Data,3,FALSE)</f>
        <v>42564</v>
      </c>
      <c r="D26" s="34"/>
      <c r="E26" s="61"/>
      <c r="F26" s="61"/>
      <c r="G26" s="61"/>
      <c r="K26" s="51">
        <f>+K25+1</f>
        <v>3</v>
      </c>
      <c r="L26" s="93">
        <f t="shared" ref="L26:L89" ca="1" si="6">+IF(L25&lt;$C$23, EDATE(L25,12/$C$25), IF(L25=$C$23, "--", IF(L25="--", "--")))</f>
        <v>44547</v>
      </c>
      <c r="M26" s="57">
        <f t="shared" ca="1" si="1"/>
        <v>9.3749999999999997E-3</v>
      </c>
      <c r="N26" s="53" t="str">
        <f t="shared" ca="1" si="2"/>
        <v>--</v>
      </c>
      <c r="O26" s="57">
        <f t="shared" ref="O26:O89" ca="1" si="7">IFERROR(IF(K26=1,(L26-$C$27)*(Q26/100%)*$C$24/365,(L26-L25)*(Q26/100%)*$C$24/365),"--")</f>
        <v>9.4006849315068485E-3</v>
      </c>
      <c r="P26" s="53">
        <f t="shared" ca="1" si="0"/>
        <v>0</v>
      </c>
      <c r="Q26" s="53">
        <f t="shared" ca="1" si="3"/>
        <v>1</v>
      </c>
      <c r="R26" s="53">
        <f t="shared" ref="R26:R66" ca="1" si="8">IF(P26="--",R25-0,R25-P26)</f>
        <v>1</v>
      </c>
      <c r="S26" s="58">
        <f t="shared" ca="1" si="4"/>
        <v>9.3749999999999997E-3</v>
      </c>
      <c r="T26" s="59">
        <f t="shared" ref="T26:T89" ca="1" si="9">IF(L26="--","--",1/(1+$C$31/$C$25)^($C$28*$C$25/365+K25))</f>
        <v>0.99389657763219086</v>
      </c>
      <c r="U26" s="53">
        <f t="shared" ca="1" si="5"/>
        <v>9.317780415301789E-3</v>
      </c>
      <c r="W26" s="4"/>
      <c r="X26" s="53"/>
      <c r="Y26" s="53"/>
      <c r="Z26" s="53"/>
      <c r="AA26" s="54"/>
      <c r="AB26" s="53"/>
    </row>
    <row r="27" spans="2:28" x14ac:dyDescent="0.25">
      <c r="B27" s="48" t="s">
        <v>108</v>
      </c>
      <c r="C27" s="62">
        <f ca="1">IF(COUPPCD(C17,C23,C25)&lt;C26,"--",COUPPCD(C17,C23,C25))</f>
        <v>43999</v>
      </c>
      <c r="E27" s="50"/>
      <c r="F27" s="61"/>
      <c r="G27" s="61"/>
      <c r="K27" s="51">
        <f>+K26+1</f>
        <v>4</v>
      </c>
      <c r="L27" s="93">
        <f t="shared" ca="1" si="6"/>
        <v>44729</v>
      </c>
      <c r="M27" s="57">
        <f t="shared" ca="1" si="1"/>
        <v>9.3749999999999997E-3</v>
      </c>
      <c r="N27" s="53">
        <f t="shared" ca="1" si="2"/>
        <v>1</v>
      </c>
      <c r="O27" s="57">
        <f t="shared" ca="1" si="7"/>
        <v>9.3493150684931508E-3</v>
      </c>
      <c r="P27" s="53">
        <f t="shared" ca="1" si="0"/>
        <v>0</v>
      </c>
      <c r="Q27" s="53">
        <f t="shared" ca="1" si="3"/>
        <v>1</v>
      </c>
      <c r="R27" s="53">
        <f t="shared" ca="1" si="8"/>
        <v>1</v>
      </c>
      <c r="S27" s="58">
        <f t="shared" ca="1" si="4"/>
        <v>1.0093749999999999</v>
      </c>
      <c r="T27" s="59">
        <f t="shared" ca="1" si="9"/>
        <v>0.99156639660018031</v>
      </c>
      <c r="U27" s="53">
        <f t="shared" ca="1" si="5"/>
        <v>1.000862331568307</v>
      </c>
      <c r="W27" s="4"/>
      <c r="X27" s="53"/>
      <c r="Y27" s="53"/>
      <c r="Z27" s="53"/>
      <c r="AA27" s="54"/>
      <c r="AB27" s="53"/>
    </row>
    <row r="28" spans="2:28" x14ac:dyDescent="0.25">
      <c r="B28" s="48" t="s">
        <v>24</v>
      </c>
      <c r="C28" s="131">
        <f ca="1">L24-L23</f>
        <v>111</v>
      </c>
      <c r="D28" s="46"/>
      <c r="E28" s="61"/>
      <c r="F28" s="61"/>
      <c r="G28" s="61"/>
      <c r="K28" s="51">
        <f t="shared" ref="K28:K91" si="10">+K27+1</f>
        <v>5</v>
      </c>
      <c r="L28" s="93" t="str">
        <f t="shared" ca="1" si="6"/>
        <v>--</v>
      </c>
      <c r="M28" s="57" t="str">
        <f t="shared" ca="1" si="1"/>
        <v>--</v>
      </c>
      <c r="N28" s="53" t="str">
        <f t="shared" ca="1" si="2"/>
        <v>--</v>
      </c>
      <c r="O28" s="57" t="str">
        <f t="shared" ca="1" si="7"/>
        <v>--</v>
      </c>
      <c r="P28" s="53" t="str">
        <f t="shared" ca="1" si="0"/>
        <v>--</v>
      </c>
      <c r="Q28" s="53" t="e">
        <f t="shared" ca="1" si="3"/>
        <v>#VALUE!</v>
      </c>
      <c r="R28" s="53">
        <f t="shared" ca="1" si="8"/>
        <v>1</v>
      </c>
      <c r="S28" s="58" t="str">
        <f t="shared" ca="1" si="4"/>
        <v>--</v>
      </c>
      <c r="T28" s="59" t="str">
        <f t="shared" ca="1" si="9"/>
        <v>--</v>
      </c>
      <c r="U28" s="53" t="str">
        <f t="shared" ca="1" si="5"/>
        <v>--</v>
      </c>
      <c r="W28" s="4"/>
      <c r="X28" s="53"/>
      <c r="Y28" s="53"/>
      <c r="Z28" s="53"/>
      <c r="AA28" s="54"/>
      <c r="AB28" s="53"/>
    </row>
    <row r="29" spans="2:28" x14ac:dyDescent="0.25">
      <c r="B29" s="48" t="s">
        <v>23</v>
      </c>
      <c r="C29" s="131">
        <f ca="1">IF(C27="--",L23-C26,L23-C27)</f>
        <v>72</v>
      </c>
      <c r="D29" s="46"/>
      <c r="E29" s="63"/>
      <c r="F29" s="63"/>
      <c r="G29" s="63"/>
      <c r="K29" s="51">
        <f t="shared" si="10"/>
        <v>6</v>
      </c>
      <c r="L29" s="93" t="str">
        <f t="shared" ca="1" si="6"/>
        <v>--</v>
      </c>
      <c r="M29" s="57" t="str">
        <f t="shared" ca="1" si="1"/>
        <v>--</v>
      </c>
      <c r="N29" s="53" t="str">
        <f t="shared" ca="1" si="2"/>
        <v>--</v>
      </c>
      <c r="O29" s="57" t="str">
        <f t="shared" ca="1" si="7"/>
        <v>--</v>
      </c>
      <c r="P29" s="53" t="str">
        <f t="shared" ca="1" si="0"/>
        <v>--</v>
      </c>
      <c r="Q29" s="53" t="e">
        <f t="shared" ca="1" si="3"/>
        <v>#VALUE!</v>
      </c>
      <c r="R29" s="53">
        <f t="shared" ca="1" si="8"/>
        <v>1</v>
      </c>
      <c r="S29" s="58" t="str">
        <f t="shared" ca="1" si="4"/>
        <v>--</v>
      </c>
      <c r="T29" s="59" t="str">
        <f t="shared" ca="1" si="9"/>
        <v>--</v>
      </c>
      <c r="U29" s="53" t="str">
        <f t="shared" ca="1" si="5"/>
        <v>--</v>
      </c>
      <c r="W29" s="4"/>
      <c r="X29" s="53"/>
      <c r="Y29" s="53"/>
      <c r="Z29" s="53"/>
      <c r="AA29" s="54"/>
      <c r="AB29" s="53"/>
    </row>
    <row r="30" spans="2:28" x14ac:dyDescent="0.25">
      <c r="B30" s="48" t="s">
        <v>109</v>
      </c>
      <c r="C30" s="64">
        <f ca="1">ROUND(C29/365*C24,8)</f>
        <v>3.6986300000000001E-3</v>
      </c>
      <c r="E30" s="65"/>
      <c r="F30" s="65"/>
      <c r="G30" s="65"/>
      <c r="K30" s="51">
        <f t="shared" si="10"/>
        <v>7</v>
      </c>
      <c r="L30" s="93" t="str">
        <f t="shared" ca="1" si="6"/>
        <v>--</v>
      </c>
      <c r="M30" s="57" t="str">
        <f t="shared" ca="1" si="1"/>
        <v>--</v>
      </c>
      <c r="N30" s="53" t="str">
        <f t="shared" ca="1" si="2"/>
        <v>--</v>
      </c>
      <c r="O30" s="57" t="str">
        <f t="shared" ca="1" si="7"/>
        <v>--</v>
      </c>
      <c r="P30" s="53" t="str">
        <f t="shared" ca="1" si="0"/>
        <v>--</v>
      </c>
      <c r="Q30" s="53" t="e">
        <f t="shared" ca="1" si="3"/>
        <v>#VALUE!</v>
      </c>
      <c r="R30" s="53">
        <f t="shared" ca="1" si="8"/>
        <v>1</v>
      </c>
      <c r="S30" s="58" t="str">
        <f t="shared" ca="1" si="4"/>
        <v>--</v>
      </c>
      <c r="T30" s="59" t="str">
        <f t="shared" ca="1" si="9"/>
        <v>--</v>
      </c>
      <c r="U30" s="53" t="str">
        <f t="shared" ca="1" si="5"/>
        <v>--</v>
      </c>
      <c r="W30" s="4"/>
      <c r="X30" s="53"/>
      <c r="Y30" s="53"/>
      <c r="Z30" s="53"/>
      <c r="AA30" s="54"/>
      <c r="AB30" s="53"/>
    </row>
    <row r="31" spans="2:28" x14ac:dyDescent="0.25">
      <c r="B31" s="66" t="s">
        <v>110</v>
      </c>
      <c r="C31" s="132">
        <f ca="1">IF(C21="SOURCE", HLOOKUP(C22, Source_Bonds, 7, FALSE), IF(C21="DESTINATION", HLOOKUP(C22,Desti_Bonds,6,FALSE),  C21) )</f>
        <v>4.7000000000000002E-3</v>
      </c>
      <c r="D31" s="34" t="s">
        <v>186</v>
      </c>
      <c r="E31" s="65"/>
      <c r="G31" s="144"/>
      <c r="K31" s="51">
        <f t="shared" si="10"/>
        <v>8</v>
      </c>
      <c r="L31" s="93" t="str">
        <f t="shared" ca="1" si="6"/>
        <v>--</v>
      </c>
      <c r="M31" s="57" t="str">
        <f t="shared" ca="1" si="1"/>
        <v>--</v>
      </c>
      <c r="N31" s="53" t="str">
        <f t="shared" ca="1" si="2"/>
        <v>--</v>
      </c>
      <c r="O31" s="57" t="str">
        <f t="shared" ca="1" si="7"/>
        <v>--</v>
      </c>
      <c r="P31" s="53" t="str">
        <f t="shared" ca="1" si="0"/>
        <v>--</v>
      </c>
      <c r="Q31" s="53" t="e">
        <f t="shared" ca="1" si="3"/>
        <v>#VALUE!</v>
      </c>
      <c r="R31" s="53">
        <f t="shared" ca="1" si="8"/>
        <v>1</v>
      </c>
      <c r="S31" s="58" t="str">
        <f t="shared" ca="1" si="4"/>
        <v>--</v>
      </c>
      <c r="T31" s="59" t="str">
        <f t="shared" ca="1" si="9"/>
        <v>--</v>
      </c>
      <c r="U31" s="53" t="str">
        <f t="shared" ca="1" si="5"/>
        <v>--</v>
      </c>
      <c r="W31" s="4"/>
      <c r="X31" s="53"/>
      <c r="Y31" s="53"/>
      <c r="Z31" s="53"/>
      <c r="AA31" s="54"/>
      <c r="AB31" s="53"/>
    </row>
    <row r="32" spans="2:28" s="38" customFormat="1" ht="15.75" x14ac:dyDescent="0.25">
      <c r="B32" s="5"/>
      <c r="C32" s="5"/>
      <c r="D32" s="34"/>
      <c r="E32" s="34"/>
      <c r="F32" s="5"/>
      <c r="G32" s="61"/>
      <c r="H32" s="4"/>
      <c r="I32" s="5"/>
      <c r="J32" s="5"/>
      <c r="K32" s="51">
        <f t="shared" si="10"/>
        <v>9</v>
      </c>
      <c r="L32" s="93" t="str">
        <f t="shared" ca="1" si="6"/>
        <v>--</v>
      </c>
      <c r="M32" s="57" t="str">
        <f t="shared" ca="1" si="1"/>
        <v>--</v>
      </c>
      <c r="N32" s="53" t="str">
        <f t="shared" ca="1" si="2"/>
        <v>--</v>
      </c>
      <c r="O32" s="57" t="str">
        <f t="shared" ca="1" si="7"/>
        <v>--</v>
      </c>
      <c r="P32" s="53" t="str">
        <f t="shared" ca="1" si="0"/>
        <v>--</v>
      </c>
      <c r="Q32" s="53" t="e">
        <f t="shared" ca="1" si="3"/>
        <v>#VALUE!</v>
      </c>
      <c r="R32" s="53">
        <f t="shared" ca="1" si="8"/>
        <v>1</v>
      </c>
      <c r="S32" s="58" t="str">
        <f t="shared" ca="1" si="4"/>
        <v>--</v>
      </c>
      <c r="T32" s="59" t="str">
        <f t="shared" ca="1" si="9"/>
        <v>--</v>
      </c>
      <c r="U32" s="53" t="str">
        <f t="shared" ca="1" si="5"/>
        <v>--</v>
      </c>
      <c r="V32" s="5"/>
      <c r="W32" s="4"/>
      <c r="X32" s="53"/>
      <c r="Y32" s="53"/>
      <c r="Z32" s="53"/>
      <c r="AA32" s="54"/>
      <c r="AB32" s="53"/>
    </row>
    <row r="33" spans="2:28" s="38" customFormat="1" ht="15.75" x14ac:dyDescent="0.25">
      <c r="B33" s="45" t="s">
        <v>111</v>
      </c>
      <c r="C33" s="67">
        <f ca="1">ROUND(U20-C30,8)</f>
        <v>1.02518278</v>
      </c>
      <c r="D33" s="46"/>
      <c r="E33" s="34"/>
      <c r="F33" s="5"/>
      <c r="G33" s="5"/>
      <c r="H33" s="4"/>
      <c r="I33" s="5"/>
      <c r="J33" s="5"/>
      <c r="K33" s="51">
        <f t="shared" si="10"/>
        <v>10</v>
      </c>
      <c r="L33" s="93" t="str">
        <f t="shared" ca="1" si="6"/>
        <v>--</v>
      </c>
      <c r="M33" s="57" t="str">
        <f t="shared" ca="1" si="1"/>
        <v>--</v>
      </c>
      <c r="N33" s="53" t="str">
        <f t="shared" ca="1" si="2"/>
        <v>--</v>
      </c>
      <c r="O33" s="57" t="str">
        <f t="shared" ca="1" si="7"/>
        <v>--</v>
      </c>
      <c r="P33" s="53" t="str">
        <f t="shared" ca="1" si="0"/>
        <v>--</v>
      </c>
      <c r="Q33" s="53" t="e">
        <f t="shared" ca="1" si="3"/>
        <v>#VALUE!</v>
      </c>
      <c r="R33" s="53">
        <f t="shared" ca="1" si="8"/>
        <v>1</v>
      </c>
      <c r="S33" s="58" t="str">
        <f t="shared" ca="1" si="4"/>
        <v>--</v>
      </c>
      <c r="T33" s="59" t="str">
        <f t="shared" ca="1" si="9"/>
        <v>--</v>
      </c>
      <c r="U33" s="53" t="str">
        <f t="shared" ca="1" si="5"/>
        <v>--</v>
      </c>
      <c r="V33" s="5"/>
      <c r="W33" s="4"/>
      <c r="X33" s="53"/>
      <c r="Y33" s="53"/>
      <c r="Z33" s="53"/>
      <c r="AA33" s="54"/>
      <c r="AB33" s="53"/>
    </row>
    <row r="34" spans="2:28" ht="15.75" customHeight="1" x14ac:dyDescent="0.25">
      <c r="B34" s="66" t="s">
        <v>112</v>
      </c>
      <c r="C34" s="68">
        <f ca="1">C33+C30</f>
        <v>1.0288814099999999</v>
      </c>
      <c r="D34" s="46"/>
      <c r="E34" s="34"/>
      <c r="F34" s="65"/>
      <c r="G34" s="69"/>
      <c r="K34" s="51">
        <f t="shared" si="10"/>
        <v>11</v>
      </c>
      <c r="L34" s="93" t="str">
        <f t="shared" ca="1" si="6"/>
        <v>--</v>
      </c>
      <c r="M34" s="57" t="str">
        <f t="shared" ca="1" si="1"/>
        <v>--</v>
      </c>
      <c r="N34" s="53" t="str">
        <f t="shared" ca="1" si="2"/>
        <v>--</v>
      </c>
      <c r="O34" s="57" t="str">
        <f t="shared" ca="1" si="7"/>
        <v>--</v>
      </c>
      <c r="P34" s="53" t="str">
        <f t="shared" ca="1" si="0"/>
        <v>--</v>
      </c>
      <c r="Q34" s="53" t="e">
        <f t="shared" ca="1" si="3"/>
        <v>#VALUE!</v>
      </c>
      <c r="R34" s="53">
        <f t="shared" ca="1" si="8"/>
        <v>1</v>
      </c>
      <c r="S34" s="58" t="str">
        <f t="shared" ca="1" si="4"/>
        <v>--</v>
      </c>
      <c r="T34" s="59" t="str">
        <f t="shared" ca="1" si="9"/>
        <v>--</v>
      </c>
      <c r="U34" s="53" t="str">
        <f t="shared" ca="1" si="5"/>
        <v>--</v>
      </c>
      <c r="W34" s="4"/>
      <c r="X34" s="53"/>
      <c r="Y34" s="53"/>
      <c r="Z34" s="53"/>
      <c r="AA34" s="54"/>
      <c r="AB34" s="53"/>
    </row>
    <row r="35" spans="2:28" x14ac:dyDescent="0.25">
      <c r="C35" s="70"/>
      <c r="D35" s="46"/>
      <c r="E35" s="34"/>
      <c r="F35" s="34"/>
      <c r="G35" s="71"/>
      <c r="K35" s="51">
        <f>+K34+1</f>
        <v>12</v>
      </c>
      <c r="L35" s="93" t="str">
        <f t="shared" ca="1" si="6"/>
        <v>--</v>
      </c>
      <c r="M35" s="57" t="str">
        <f t="shared" ca="1" si="1"/>
        <v>--</v>
      </c>
      <c r="N35" s="53" t="str">
        <f t="shared" ca="1" si="2"/>
        <v>--</v>
      </c>
      <c r="O35" s="57" t="str">
        <f t="shared" ca="1" si="7"/>
        <v>--</v>
      </c>
      <c r="P35" s="53" t="str">
        <f t="shared" ca="1" si="0"/>
        <v>--</v>
      </c>
      <c r="Q35" s="53" t="e">
        <f t="shared" ca="1" si="3"/>
        <v>#VALUE!</v>
      </c>
      <c r="R35" s="53">
        <f t="shared" ca="1" si="8"/>
        <v>1</v>
      </c>
      <c r="S35" s="58" t="str">
        <f t="shared" ca="1" si="4"/>
        <v>--</v>
      </c>
      <c r="T35" s="59" t="str">
        <f t="shared" ca="1" si="9"/>
        <v>--</v>
      </c>
      <c r="U35" s="53" t="str">
        <f t="shared" ca="1" si="5"/>
        <v>--</v>
      </c>
      <c r="W35" s="4"/>
      <c r="X35" s="53"/>
      <c r="Y35" s="53"/>
      <c r="Z35" s="53"/>
      <c r="AA35" s="54"/>
      <c r="AB35" s="53"/>
    </row>
    <row r="36" spans="2:28" x14ac:dyDescent="0.25">
      <c r="C36" s="63"/>
      <c r="D36" s="72"/>
      <c r="E36" s="73"/>
      <c r="F36" s="34"/>
      <c r="G36" s="74"/>
      <c r="K36" s="51">
        <f t="shared" si="10"/>
        <v>13</v>
      </c>
      <c r="L36" s="93" t="str">
        <f t="shared" ca="1" si="6"/>
        <v>--</v>
      </c>
      <c r="M36" s="57" t="str">
        <f t="shared" ca="1" si="1"/>
        <v>--</v>
      </c>
      <c r="N36" s="53" t="str">
        <f t="shared" ca="1" si="2"/>
        <v>--</v>
      </c>
      <c r="O36" s="57" t="str">
        <f t="shared" ca="1" si="7"/>
        <v>--</v>
      </c>
      <c r="P36" s="53" t="str">
        <f t="shared" ca="1" si="0"/>
        <v>--</v>
      </c>
      <c r="Q36" s="53" t="e">
        <f t="shared" ca="1" si="3"/>
        <v>#VALUE!</v>
      </c>
      <c r="R36" s="53">
        <f t="shared" ca="1" si="8"/>
        <v>1</v>
      </c>
      <c r="S36" s="58" t="str">
        <f t="shared" ca="1" si="4"/>
        <v>--</v>
      </c>
      <c r="T36" s="59" t="str">
        <f t="shared" ca="1" si="9"/>
        <v>--</v>
      </c>
      <c r="U36" s="53" t="str">
        <f t="shared" ca="1" si="5"/>
        <v>--</v>
      </c>
      <c r="W36" s="4"/>
      <c r="X36" s="53"/>
      <c r="Y36" s="53"/>
      <c r="Z36" s="53"/>
      <c r="AA36" s="54"/>
      <c r="AB36" s="53"/>
    </row>
    <row r="37" spans="2:28" x14ac:dyDescent="0.25">
      <c r="C37" s="63"/>
      <c r="D37" s="72"/>
      <c r="E37" s="73"/>
      <c r="F37" s="34"/>
      <c r="G37" s="74"/>
      <c r="K37" s="51">
        <f t="shared" si="10"/>
        <v>14</v>
      </c>
      <c r="L37" s="93" t="str">
        <f t="shared" ca="1" si="6"/>
        <v>--</v>
      </c>
      <c r="M37" s="57" t="str">
        <f t="shared" ca="1" si="1"/>
        <v>--</v>
      </c>
      <c r="N37" s="53" t="str">
        <f t="shared" ca="1" si="2"/>
        <v>--</v>
      </c>
      <c r="O37" s="57" t="str">
        <f t="shared" ca="1" si="7"/>
        <v>--</v>
      </c>
      <c r="P37" s="53" t="str">
        <f t="shared" ca="1" si="0"/>
        <v>--</v>
      </c>
      <c r="Q37" s="53" t="e">
        <f t="shared" ca="1" si="3"/>
        <v>#VALUE!</v>
      </c>
      <c r="R37" s="53">
        <f t="shared" ca="1" si="8"/>
        <v>1</v>
      </c>
      <c r="S37" s="58" t="str">
        <f t="shared" ca="1" si="4"/>
        <v>--</v>
      </c>
      <c r="T37" s="59" t="str">
        <f t="shared" ca="1" si="9"/>
        <v>--</v>
      </c>
      <c r="U37" s="53" t="str">
        <f t="shared" ca="1" si="5"/>
        <v>--</v>
      </c>
      <c r="W37" s="4"/>
      <c r="X37" s="53"/>
      <c r="Y37" s="53"/>
      <c r="Z37" s="53"/>
      <c r="AA37" s="54"/>
      <c r="AB37" s="53"/>
    </row>
    <row r="38" spans="2:28" x14ac:dyDescent="0.25">
      <c r="H38" s="75"/>
      <c r="K38" s="51">
        <f t="shared" si="10"/>
        <v>15</v>
      </c>
      <c r="L38" s="93" t="str">
        <f t="shared" ca="1" si="6"/>
        <v>--</v>
      </c>
      <c r="M38" s="57" t="str">
        <f t="shared" ca="1" si="1"/>
        <v>--</v>
      </c>
      <c r="N38" s="53" t="str">
        <f t="shared" ca="1" si="2"/>
        <v>--</v>
      </c>
      <c r="O38" s="57" t="str">
        <f t="shared" ca="1" si="7"/>
        <v>--</v>
      </c>
      <c r="P38" s="53" t="str">
        <f t="shared" ca="1" si="0"/>
        <v>--</v>
      </c>
      <c r="Q38" s="53" t="e">
        <f t="shared" ca="1" si="3"/>
        <v>#VALUE!</v>
      </c>
      <c r="R38" s="53">
        <f t="shared" ca="1" si="8"/>
        <v>1</v>
      </c>
      <c r="S38" s="58" t="str">
        <f t="shared" ca="1" si="4"/>
        <v>--</v>
      </c>
      <c r="T38" s="59" t="str">
        <f t="shared" ca="1" si="9"/>
        <v>--</v>
      </c>
      <c r="U38" s="53" t="str">
        <f t="shared" ca="1" si="5"/>
        <v>--</v>
      </c>
      <c r="W38" s="4"/>
      <c r="X38" s="53"/>
      <c r="Y38" s="53"/>
      <c r="Z38" s="53"/>
      <c r="AA38" s="54"/>
      <c r="AB38" s="53"/>
    </row>
    <row r="39" spans="2:28" ht="15.75" thickBot="1" x14ac:dyDescent="0.3">
      <c r="D39" s="46"/>
      <c r="E39" s="34"/>
      <c r="F39" s="34"/>
      <c r="G39" s="76"/>
      <c r="K39" s="51">
        <f t="shared" si="10"/>
        <v>16</v>
      </c>
      <c r="L39" s="93" t="str">
        <f t="shared" ca="1" si="6"/>
        <v>--</v>
      </c>
      <c r="M39" s="57" t="str">
        <f t="shared" ca="1" si="1"/>
        <v>--</v>
      </c>
      <c r="N39" s="53" t="str">
        <f t="shared" ca="1" si="2"/>
        <v>--</v>
      </c>
      <c r="O39" s="57" t="str">
        <f t="shared" ca="1" si="7"/>
        <v>--</v>
      </c>
      <c r="P39" s="53" t="str">
        <f t="shared" ca="1" si="0"/>
        <v>--</v>
      </c>
      <c r="Q39" s="53" t="e">
        <f t="shared" ca="1" si="3"/>
        <v>#VALUE!</v>
      </c>
      <c r="R39" s="53">
        <f t="shared" ca="1" si="8"/>
        <v>1</v>
      </c>
      <c r="S39" s="58" t="str">
        <f t="shared" ca="1" si="4"/>
        <v>--</v>
      </c>
      <c r="T39" s="59" t="str">
        <f t="shared" ca="1" si="9"/>
        <v>--</v>
      </c>
      <c r="U39" s="53" t="str">
        <f t="shared" ca="1" si="5"/>
        <v>--</v>
      </c>
      <c r="W39" s="4"/>
      <c r="X39" s="53"/>
      <c r="Y39" s="53"/>
      <c r="Z39" s="53"/>
      <c r="AA39" s="54"/>
      <c r="AB39" s="53"/>
    </row>
    <row r="40" spans="2:28" ht="16.5" thickBot="1" x14ac:dyDescent="0.3">
      <c r="D40" s="46"/>
      <c r="E40" s="34"/>
      <c r="F40" s="34"/>
      <c r="G40" s="34"/>
      <c r="K40" s="51">
        <f t="shared" si="10"/>
        <v>17</v>
      </c>
      <c r="L40" s="93" t="str">
        <f t="shared" ca="1" si="6"/>
        <v>--</v>
      </c>
      <c r="M40" s="57" t="str">
        <f t="shared" ca="1" si="1"/>
        <v>--</v>
      </c>
      <c r="N40" s="53" t="str">
        <f t="shared" ca="1" si="2"/>
        <v>--</v>
      </c>
      <c r="O40" s="57" t="str">
        <f t="shared" ca="1" si="7"/>
        <v>--</v>
      </c>
      <c r="P40" s="53" t="str">
        <f t="shared" ca="1" si="0"/>
        <v>--</v>
      </c>
      <c r="Q40" s="53" t="e">
        <f t="shared" ca="1" si="3"/>
        <v>#VALUE!</v>
      </c>
      <c r="R40" s="53">
        <f t="shared" ca="1" si="8"/>
        <v>1</v>
      </c>
      <c r="S40" s="58" t="str">
        <f t="shared" ca="1" si="4"/>
        <v>--</v>
      </c>
      <c r="T40" s="59" t="str">
        <f t="shared" ca="1" si="9"/>
        <v>--</v>
      </c>
      <c r="U40" s="53" t="str">
        <f t="shared" ca="1" si="5"/>
        <v>--</v>
      </c>
      <c r="W40" s="77" t="s">
        <v>113</v>
      </c>
      <c r="X40" s="78" t="s">
        <v>114</v>
      </c>
      <c r="Y40" s="53"/>
      <c r="Z40" s="53"/>
      <c r="AA40" s="54"/>
      <c r="AB40" s="53"/>
    </row>
    <row r="41" spans="2:28" x14ac:dyDescent="0.25">
      <c r="G41" s="34"/>
      <c r="K41" s="51">
        <f t="shared" si="10"/>
        <v>18</v>
      </c>
      <c r="L41" s="93" t="str">
        <f t="shared" ca="1" si="6"/>
        <v>--</v>
      </c>
      <c r="M41" s="57" t="str">
        <f t="shared" ca="1" si="1"/>
        <v>--</v>
      </c>
      <c r="N41" s="53" t="str">
        <f t="shared" ca="1" si="2"/>
        <v>--</v>
      </c>
      <c r="O41" s="57" t="str">
        <f t="shared" ca="1" si="7"/>
        <v>--</v>
      </c>
      <c r="P41" s="53" t="str">
        <f t="shared" ca="1" si="0"/>
        <v>--</v>
      </c>
      <c r="Q41" s="53" t="e">
        <f t="shared" ca="1" si="3"/>
        <v>#VALUE!</v>
      </c>
      <c r="R41" s="53">
        <f t="shared" ca="1" si="8"/>
        <v>1</v>
      </c>
      <c r="S41" s="58" t="str">
        <f t="shared" ca="1" si="4"/>
        <v>--</v>
      </c>
      <c r="T41" s="59" t="str">
        <f t="shared" ca="1" si="9"/>
        <v>--</v>
      </c>
      <c r="U41" s="53" t="str">
        <f t="shared" ca="1" si="5"/>
        <v>--</v>
      </c>
      <c r="W41" s="79">
        <v>48925</v>
      </c>
      <c r="X41" s="80">
        <v>0.2</v>
      </c>
      <c r="Y41" s="53"/>
      <c r="Z41" s="53"/>
      <c r="AA41" s="54"/>
      <c r="AB41" s="53"/>
    </row>
    <row r="42" spans="2:28" x14ac:dyDescent="0.25">
      <c r="G42" s="34"/>
      <c r="K42" s="51">
        <f t="shared" si="10"/>
        <v>19</v>
      </c>
      <c r="L42" s="93" t="str">
        <f t="shared" ca="1" si="6"/>
        <v>--</v>
      </c>
      <c r="M42" s="57" t="str">
        <f t="shared" ca="1" si="1"/>
        <v>--</v>
      </c>
      <c r="N42" s="53" t="str">
        <f t="shared" ca="1" si="2"/>
        <v>--</v>
      </c>
      <c r="O42" s="57" t="str">
        <f t="shared" ca="1" si="7"/>
        <v>--</v>
      </c>
      <c r="P42" s="53" t="str">
        <f t="shared" ca="1" si="0"/>
        <v>--</v>
      </c>
      <c r="Q42" s="53" t="e">
        <f t="shared" ca="1" si="3"/>
        <v>#VALUE!</v>
      </c>
      <c r="R42" s="53">
        <f t="shared" ca="1" si="8"/>
        <v>1</v>
      </c>
      <c r="S42" s="58" t="str">
        <f t="shared" ca="1" si="4"/>
        <v>--</v>
      </c>
      <c r="T42" s="59" t="str">
        <f t="shared" ca="1" si="9"/>
        <v>--</v>
      </c>
      <c r="U42" s="53" t="str">
        <f t="shared" ca="1" si="5"/>
        <v>--</v>
      </c>
      <c r="W42" s="79">
        <v>49290</v>
      </c>
      <c r="X42" s="80">
        <v>0.2</v>
      </c>
      <c r="Y42" s="53"/>
      <c r="Z42" s="53"/>
      <c r="AA42" s="54"/>
      <c r="AB42" s="53"/>
    </row>
    <row r="43" spans="2:28" x14ac:dyDescent="0.25">
      <c r="G43" s="73"/>
      <c r="K43" s="51">
        <f t="shared" si="10"/>
        <v>20</v>
      </c>
      <c r="L43" s="93" t="str">
        <f t="shared" ca="1" si="6"/>
        <v>--</v>
      </c>
      <c r="M43" s="57" t="str">
        <f t="shared" ca="1" si="1"/>
        <v>--</v>
      </c>
      <c r="N43" s="53" t="str">
        <f t="shared" ca="1" si="2"/>
        <v>--</v>
      </c>
      <c r="O43" s="57" t="str">
        <f t="shared" ca="1" si="7"/>
        <v>--</v>
      </c>
      <c r="P43" s="53" t="str">
        <f t="shared" ca="1" si="0"/>
        <v>--</v>
      </c>
      <c r="Q43" s="53" t="e">
        <f t="shared" ca="1" si="3"/>
        <v>#VALUE!</v>
      </c>
      <c r="R43" s="53">
        <f t="shared" ca="1" si="8"/>
        <v>1</v>
      </c>
      <c r="S43" s="58" t="str">
        <f t="shared" ca="1" si="4"/>
        <v>--</v>
      </c>
      <c r="T43" s="59" t="str">
        <f t="shared" ca="1" si="9"/>
        <v>--</v>
      </c>
      <c r="U43" s="53" t="str">
        <f t="shared" ca="1" si="5"/>
        <v>--</v>
      </c>
      <c r="W43" s="79">
        <v>49655</v>
      </c>
      <c r="X43" s="80">
        <v>0.2</v>
      </c>
      <c r="Y43" s="53"/>
      <c r="Z43" s="53"/>
      <c r="AA43" s="54"/>
      <c r="AB43" s="53"/>
    </row>
    <row r="44" spans="2:28" x14ac:dyDescent="0.25">
      <c r="G44" s="73"/>
      <c r="K44" s="51">
        <f t="shared" si="10"/>
        <v>21</v>
      </c>
      <c r="L44" s="93" t="str">
        <f t="shared" ca="1" si="6"/>
        <v>--</v>
      </c>
      <c r="M44" s="57" t="str">
        <f t="shared" ca="1" si="1"/>
        <v>--</v>
      </c>
      <c r="N44" s="53" t="str">
        <f t="shared" ca="1" si="2"/>
        <v>--</v>
      </c>
      <c r="O44" s="57" t="str">
        <f t="shared" ca="1" si="7"/>
        <v>--</v>
      </c>
      <c r="P44" s="53" t="str">
        <f t="shared" ca="1" si="0"/>
        <v>--</v>
      </c>
      <c r="Q44" s="53" t="e">
        <f t="shared" ca="1" si="3"/>
        <v>#VALUE!</v>
      </c>
      <c r="R44" s="53">
        <f t="shared" ca="1" si="8"/>
        <v>1</v>
      </c>
      <c r="S44" s="58" t="str">
        <f t="shared" ca="1" si="4"/>
        <v>--</v>
      </c>
      <c r="T44" s="59" t="str">
        <f t="shared" ca="1" si="9"/>
        <v>--</v>
      </c>
      <c r="U44" s="53" t="str">
        <f t="shared" ca="1" si="5"/>
        <v>--</v>
      </c>
      <c r="W44" s="79">
        <v>50021</v>
      </c>
      <c r="X44" s="80">
        <v>0.2</v>
      </c>
      <c r="Y44" s="53"/>
      <c r="Z44" s="53"/>
      <c r="AA44" s="54"/>
      <c r="AB44" s="53"/>
    </row>
    <row r="45" spans="2:28" x14ac:dyDescent="0.25">
      <c r="C45" s="34"/>
      <c r="G45" s="34"/>
      <c r="K45" s="51">
        <f t="shared" si="10"/>
        <v>22</v>
      </c>
      <c r="L45" s="93" t="str">
        <f t="shared" ca="1" si="6"/>
        <v>--</v>
      </c>
      <c r="M45" s="57" t="str">
        <f t="shared" ca="1" si="1"/>
        <v>--</v>
      </c>
      <c r="N45" s="53" t="str">
        <f t="shared" ca="1" si="2"/>
        <v>--</v>
      </c>
      <c r="O45" s="57" t="str">
        <f t="shared" ca="1" si="7"/>
        <v>--</v>
      </c>
      <c r="P45" s="53" t="str">
        <f t="shared" ca="1" si="0"/>
        <v>--</v>
      </c>
      <c r="Q45" s="53" t="e">
        <f t="shared" ca="1" si="3"/>
        <v>#VALUE!</v>
      </c>
      <c r="R45" s="53">
        <f t="shared" ca="1" si="8"/>
        <v>1</v>
      </c>
      <c r="S45" s="58" t="str">
        <f t="shared" ca="1" si="4"/>
        <v>--</v>
      </c>
      <c r="T45" s="59" t="str">
        <f t="shared" ca="1" si="9"/>
        <v>--</v>
      </c>
      <c r="U45" s="53" t="str">
        <f t="shared" ca="1" si="5"/>
        <v>--</v>
      </c>
      <c r="W45" s="81">
        <v>50386</v>
      </c>
      <c r="X45" s="82">
        <v>0.2</v>
      </c>
      <c r="Y45" s="53"/>
      <c r="Z45" s="53"/>
      <c r="AA45" s="54"/>
      <c r="AB45" s="53"/>
    </row>
    <row r="46" spans="2:28" x14ac:dyDescent="0.25">
      <c r="C46" s="34"/>
      <c r="D46" s="46"/>
      <c r="E46" s="34"/>
      <c r="F46" s="34"/>
      <c r="G46" s="34"/>
      <c r="K46" s="51">
        <f t="shared" si="10"/>
        <v>23</v>
      </c>
      <c r="L46" s="93" t="str">
        <f t="shared" ca="1" si="6"/>
        <v>--</v>
      </c>
      <c r="M46" s="57" t="str">
        <f t="shared" ca="1" si="1"/>
        <v>--</v>
      </c>
      <c r="N46" s="53" t="str">
        <f t="shared" ca="1" si="2"/>
        <v>--</v>
      </c>
      <c r="O46" s="57" t="str">
        <f t="shared" ca="1" si="7"/>
        <v>--</v>
      </c>
      <c r="P46" s="53" t="str">
        <f t="shared" ca="1" si="0"/>
        <v>--</v>
      </c>
      <c r="Q46" s="53" t="e">
        <f t="shared" ca="1" si="3"/>
        <v>#VALUE!</v>
      </c>
      <c r="R46" s="53">
        <f t="shared" ca="1" si="8"/>
        <v>1</v>
      </c>
      <c r="S46" s="58" t="str">
        <f t="shared" ca="1" si="4"/>
        <v>--</v>
      </c>
      <c r="T46" s="59" t="str">
        <f t="shared" ca="1" si="9"/>
        <v>--</v>
      </c>
      <c r="U46" s="53" t="str">
        <f t="shared" ca="1" si="5"/>
        <v>--</v>
      </c>
      <c r="W46" s="4"/>
      <c r="X46" s="53"/>
      <c r="Y46" s="53"/>
      <c r="Z46" s="53"/>
      <c r="AA46" s="54"/>
      <c r="AB46" s="53"/>
    </row>
    <row r="47" spans="2:28" ht="15.75" x14ac:dyDescent="0.25">
      <c r="C47" s="83"/>
      <c r="D47" s="84"/>
      <c r="E47" s="34"/>
      <c r="F47" s="34"/>
      <c r="K47" s="51">
        <f t="shared" si="10"/>
        <v>24</v>
      </c>
      <c r="L47" s="93" t="str">
        <f t="shared" ca="1" si="6"/>
        <v>--</v>
      </c>
      <c r="M47" s="57" t="str">
        <f t="shared" ca="1" si="1"/>
        <v>--</v>
      </c>
      <c r="N47" s="53" t="str">
        <f t="shared" ca="1" si="2"/>
        <v>--</v>
      </c>
      <c r="O47" s="57" t="str">
        <f t="shared" ca="1" si="7"/>
        <v>--</v>
      </c>
      <c r="P47" s="53" t="str">
        <f t="shared" ca="1" si="0"/>
        <v>--</v>
      </c>
      <c r="Q47" s="53" t="e">
        <f t="shared" ca="1" si="3"/>
        <v>#VALUE!</v>
      </c>
      <c r="R47" s="53">
        <f t="shared" ca="1" si="8"/>
        <v>1</v>
      </c>
      <c r="S47" s="58" t="str">
        <f t="shared" ca="1" si="4"/>
        <v>--</v>
      </c>
      <c r="T47" s="59" t="str">
        <f t="shared" ca="1" si="9"/>
        <v>--</v>
      </c>
      <c r="U47" s="53" t="str">
        <f t="shared" ca="1" si="5"/>
        <v>--</v>
      </c>
      <c r="AB47" s="85"/>
    </row>
    <row r="48" spans="2:28" x14ac:dyDescent="0.25">
      <c r="C48" s="86"/>
      <c r="D48" s="46"/>
      <c r="E48" s="87"/>
      <c r="F48" s="87"/>
      <c r="K48" s="51">
        <f t="shared" si="10"/>
        <v>25</v>
      </c>
      <c r="L48" s="93" t="str">
        <f t="shared" ca="1" si="6"/>
        <v>--</v>
      </c>
      <c r="M48" s="57" t="str">
        <f t="shared" ca="1" si="1"/>
        <v>--</v>
      </c>
      <c r="N48" s="53" t="str">
        <f t="shared" ca="1" si="2"/>
        <v>--</v>
      </c>
      <c r="O48" s="57" t="str">
        <f t="shared" ca="1" si="7"/>
        <v>--</v>
      </c>
      <c r="P48" s="53" t="str">
        <f t="shared" ca="1" si="0"/>
        <v>--</v>
      </c>
      <c r="Q48" s="53" t="e">
        <f t="shared" ca="1" si="3"/>
        <v>#VALUE!</v>
      </c>
      <c r="R48" s="53">
        <f t="shared" ca="1" si="8"/>
        <v>1</v>
      </c>
      <c r="S48" s="58" t="str">
        <f t="shared" ca="1" si="4"/>
        <v>--</v>
      </c>
      <c r="T48" s="59" t="str">
        <f t="shared" ca="1" si="9"/>
        <v>--</v>
      </c>
      <c r="U48" s="53" t="str">
        <f t="shared" ca="1" si="5"/>
        <v>--</v>
      </c>
    </row>
    <row r="49" spans="3:28" x14ac:dyDescent="0.25">
      <c r="C49" s="73"/>
      <c r="D49" s="46"/>
      <c r="E49" s="87"/>
      <c r="F49" s="87"/>
      <c r="K49" s="51">
        <f t="shared" si="10"/>
        <v>26</v>
      </c>
      <c r="L49" s="93" t="str">
        <f t="shared" ca="1" si="6"/>
        <v>--</v>
      </c>
      <c r="M49" s="57" t="str">
        <f t="shared" ca="1" si="1"/>
        <v>--</v>
      </c>
      <c r="N49" s="53" t="str">
        <f t="shared" ca="1" si="2"/>
        <v>--</v>
      </c>
      <c r="O49" s="57" t="str">
        <f t="shared" ca="1" si="7"/>
        <v>--</v>
      </c>
      <c r="P49" s="53" t="str">
        <f t="shared" ca="1" si="0"/>
        <v>--</v>
      </c>
      <c r="Q49" s="53" t="e">
        <f t="shared" ca="1" si="3"/>
        <v>#VALUE!</v>
      </c>
      <c r="R49" s="53">
        <f t="shared" ca="1" si="8"/>
        <v>1</v>
      </c>
      <c r="S49" s="58" t="str">
        <f t="shared" ca="1" si="4"/>
        <v>--</v>
      </c>
      <c r="T49" s="59" t="str">
        <f t="shared" ca="1" si="9"/>
        <v>--</v>
      </c>
      <c r="U49" s="53" t="str">
        <f t="shared" ca="1" si="5"/>
        <v>--</v>
      </c>
      <c r="AB49" s="88"/>
    </row>
    <row r="50" spans="3:28" x14ac:dyDescent="0.25">
      <c r="C50" s="63"/>
      <c r="D50" s="72"/>
      <c r="E50" s="73"/>
      <c r="F50" s="73"/>
      <c r="K50" s="51">
        <f t="shared" si="10"/>
        <v>27</v>
      </c>
      <c r="L50" s="93" t="str">
        <f t="shared" ca="1" si="6"/>
        <v>--</v>
      </c>
      <c r="M50" s="57" t="str">
        <f t="shared" ca="1" si="1"/>
        <v>--</v>
      </c>
      <c r="N50" s="53" t="str">
        <f t="shared" ca="1" si="2"/>
        <v>--</v>
      </c>
      <c r="O50" s="57" t="str">
        <f t="shared" ca="1" si="7"/>
        <v>--</v>
      </c>
      <c r="P50" s="53" t="str">
        <f t="shared" ca="1" si="0"/>
        <v>--</v>
      </c>
      <c r="Q50" s="53" t="e">
        <f t="shared" ca="1" si="3"/>
        <v>#VALUE!</v>
      </c>
      <c r="R50" s="53">
        <f t="shared" ca="1" si="8"/>
        <v>1</v>
      </c>
      <c r="S50" s="58" t="str">
        <f t="shared" ca="1" si="4"/>
        <v>--</v>
      </c>
      <c r="T50" s="59" t="str">
        <f t="shared" ca="1" si="9"/>
        <v>--</v>
      </c>
      <c r="U50" s="53" t="str">
        <f t="shared" ca="1" si="5"/>
        <v>--</v>
      </c>
      <c r="AB50" s="89"/>
    </row>
    <row r="51" spans="3:28" x14ac:dyDescent="0.25">
      <c r="C51" s="90"/>
      <c r="D51" s="46"/>
      <c r="E51" s="76"/>
      <c r="F51" s="76"/>
      <c r="K51" s="51">
        <f t="shared" si="10"/>
        <v>28</v>
      </c>
      <c r="L51" s="93" t="str">
        <f t="shared" ca="1" si="6"/>
        <v>--</v>
      </c>
      <c r="M51" s="57" t="str">
        <f t="shared" ca="1" si="1"/>
        <v>--</v>
      </c>
      <c r="N51" s="53" t="str">
        <f t="shared" ca="1" si="2"/>
        <v>--</v>
      </c>
      <c r="O51" s="57" t="str">
        <f t="shared" ca="1" si="7"/>
        <v>--</v>
      </c>
      <c r="P51" s="53" t="str">
        <f t="shared" ca="1" si="0"/>
        <v>--</v>
      </c>
      <c r="Q51" s="53" t="e">
        <f t="shared" ca="1" si="3"/>
        <v>#VALUE!</v>
      </c>
      <c r="R51" s="53">
        <f t="shared" ca="1" si="8"/>
        <v>1</v>
      </c>
      <c r="S51" s="58" t="str">
        <f t="shared" ca="1" si="4"/>
        <v>--</v>
      </c>
      <c r="T51" s="59" t="str">
        <f t="shared" ca="1" si="9"/>
        <v>--</v>
      </c>
      <c r="U51" s="53" t="str">
        <f t="shared" ca="1" si="5"/>
        <v>--</v>
      </c>
    </row>
    <row r="52" spans="3:28" x14ac:dyDescent="0.25">
      <c r="C52" s="90"/>
      <c r="K52" s="51">
        <f t="shared" si="10"/>
        <v>29</v>
      </c>
      <c r="L52" s="93" t="str">
        <f t="shared" ca="1" si="6"/>
        <v>--</v>
      </c>
      <c r="M52" s="57" t="str">
        <f t="shared" ca="1" si="1"/>
        <v>--</v>
      </c>
      <c r="N52" s="53" t="str">
        <f t="shared" ca="1" si="2"/>
        <v>--</v>
      </c>
      <c r="O52" s="57" t="str">
        <f t="shared" ca="1" si="7"/>
        <v>--</v>
      </c>
      <c r="P52" s="53" t="str">
        <f t="shared" ca="1" si="0"/>
        <v>--</v>
      </c>
      <c r="Q52" s="53" t="e">
        <f t="shared" ca="1" si="3"/>
        <v>#VALUE!</v>
      </c>
      <c r="R52" s="53">
        <f t="shared" ca="1" si="8"/>
        <v>1</v>
      </c>
      <c r="S52" s="58" t="str">
        <f t="shared" ca="1" si="4"/>
        <v>--</v>
      </c>
      <c r="T52" s="59" t="str">
        <f t="shared" ca="1" si="9"/>
        <v>--</v>
      </c>
      <c r="U52" s="53" t="str">
        <f t="shared" ca="1" si="5"/>
        <v>--</v>
      </c>
    </row>
    <row r="53" spans="3:28" x14ac:dyDescent="0.25">
      <c r="C53" s="90"/>
      <c r="K53" s="51">
        <f t="shared" si="10"/>
        <v>30</v>
      </c>
      <c r="L53" s="93" t="str">
        <f t="shared" ca="1" si="6"/>
        <v>--</v>
      </c>
      <c r="M53" s="57" t="str">
        <f t="shared" ca="1" si="1"/>
        <v>--</v>
      </c>
      <c r="N53" s="53" t="str">
        <f t="shared" ca="1" si="2"/>
        <v>--</v>
      </c>
      <c r="O53" s="57" t="str">
        <f t="shared" ca="1" si="7"/>
        <v>--</v>
      </c>
      <c r="P53" s="53" t="str">
        <f t="shared" ca="1" si="0"/>
        <v>--</v>
      </c>
      <c r="Q53" s="53" t="e">
        <f t="shared" ca="1" si="3"/>
        <v>#VALUE!</v>
      </c>
      <c r="R53" s="53">
        <f t="shared" ca="1" si="8"/>
        <v>1</v>
      </c>
      <c r="S53" s="58" t="str">
        <f t="shared" ca="1" si="4"/>
        <v>--</v>
      </c>
      <c r="T53" s="59" t="str">
        <f t="shared" ca="1" si="9"/>
        <v>--</v>
      </c>
      <c r="U53" s="53" t="str">
        <f t="shared" ca="1" si="5"/>
        <v>--</v>
      </c>
    </row>
    <row r="54" spans="3:28" x14ac:dyDescent="0.25">
      <c r="K54" s="51">
        <f>+K53+1</f>
        <v>31</v>
      </c>
      <c r="L54" s="93" t="str">
        <f t="shared" ca="1" si="6"/>
        <v>--</v>
      </c>
      <c r="M54" s="57" t="str">
        <f t="shared" ca="1" si="1"/>
        <v>--</v>
      </c>
      <c r="N54" s="53" t="str">
        <f t="shared" ca="1" si="2"/>
        <v>--</v>
      </c>
      <c r="O54" s="57" t="str">
        <f t="shared" ca="1" si="7"/>
        <v>--</v>
      </c>
      <c r="P54" s="53" t="str">
        <f t="shared" ca="1" si="0"/>
        <v>--</v>
      </c>
      <c r="Q54" s="53" t="e">
        <f t="shared" ca="1" si="3"/>
        <v>#VALUE!</v>
      </c>
      <c r="R54" s="53">
        <f t="shared" ca="1" si="8"/>
        <v>1</v>
      </c>
      <c r="S54" s="58" t="str">
        <f t="shared" ca="1" si="4"/>
        <v>--</v>
      </c>
      <c r="T54" s="59" t="str">
        <f t="shared" ca="1" si="9"/>
        <v>--</v>
      </c>
      <c r="U54" s="53" t="str">
        <f t="shared" ca="1" si="5"/>
        <v>--</v>
      </c>
    </row>
    <row r="55" spans="3:28" x14ac:dyDescent="0.25">
      <c r="K55" s="51">
        <f t="shared" si="10"/>
        <v>32</v>
      </c>
      <c r="L55" s="93" t="str">
        <f t="shared" ca="1" si="6"/>
        <v>--</v>
      </c>
      <c r="M55" s="57" t="str">
        <f t="shared" ca="1" si="1"/>
        <v>--</v>
      </c>
      <c r="N55" s="53" t="str">
        <f t="shared" ca="1" si="2"/>
        <v>--</v>
      </c>
      <c r="O55" s="57" t="str">
        <f t="shared" ca="1" si="7"/>
        <v>--</v>
      </c>
      <c r="P55" s="53" t="str">
        <f t="shared" ca="1" si="0"/>
        <v>--</v>
      </c>
      <c r="Q55" s="53" t="e">
        <f t="shared" ca="1" si="3"/>
        <v>#VALUE!</v>
      </c>
      <c r="R55" s="53">
        <f t="shared" ca="1" si="8"/>
        <v>1</v>
      </c>
      <c r="S55" s="58" t="str">
        <f t="shared" ca="1" si="4"/>
        <v>--</v>
      </c>
      <c r="T55" s="59" t="str">
        <f t="shared" ca="1" si="9"/>
        <v>--</v>
      </c>
      <c r="U55" s="53" t="str">
        <f t="shared" ca="1" si="5"/>
        <v>--</v>
      </c>
    </row>
    <row r="56" spans="3:28" x14ac:dyDescent="0.25">
      <c r="K56" s="51">
        <f t="shared" si="10"/>
        <v>33</v>
      </c>
      <c r="L56" s="93" t="str">
        <f t="shared" ca="1" si="6"/>
        <v>--</v>
      </c>
      <c r="M56" s="57" t="str">
        <f t="shared" ca="1" si="1"/>
        <v>--</v>
      </c>
      <c r="N56" s="53" t="str">
        <f t="shared" ca="1" si="2"/>
        <v>--</v>
      </c>
      <c r="O56" s="57" t="str">
        <f t="shared" ca="1" si="7"/>
        <v>--</v>
      </c>
      <c r="P56" s="53" t="str">
        <f t="shared" ca="1" si="0"/>
        <v>--</v>
      </c>
      <c r="Q56" s="53" t="e">
        <f t="shared" ca="1" si="3"/>
        <v>#VALUE!</v>
      </c>
      <c r="R56" s="53">
        <f t="shared" ca="1" si="8"/>
        <v>1</v>
      </c>
      <c r="S56" s="58" t="str">
        <f t="shared" ca="1" si="4"/>
        <v>--</v>
      </c>
      <c r="T56" s="59" t="str">
        <f t="shared" ca="1" si="9"/>
        <v>--</v>
      </c>
      <c r="U56" s="53" t="str">
        <f t="shared" ca="1" si="5"/>
        <v>--</v>
      </c>
    </row>
    <row r="57" spans="3:28" x14ac:dyDescent="0.25">
      <c r="K57" s="51">
        <f t="shared" si="10"/>
        <v>34</v>
      </c>
      <c r="L57" s="93" t="str">
        <f t="shared" ca="1" si="6"/>
        <v>--</v>
      </c>
      <c r="M57" s="57" t="str">
        <f t="shared" ca="1" si="1"/>
        <v>--</v>
      </c>
      <c r="N57" s="53" t="str">
        <f t="shared" ca="1" si="2"/>
        <v>--</v>
      </c>
      <c r="O57" s="57" t="str">
        <f t="shared" ca="1" si="7"/>
        <v>--</v>
      </c>
      <c r="P57" s="53" t="str">
        <f t="shared" ca="1" si="0"/>
        <v>--</v>
      </c>
      <c r="Q57" s="53" t="e">
        <f t="shared" ca="1" si="3"/>
        <v>#VALUE!</v>
      </c>
      <c r="R57" s="53">
        <f t="shared" ca="1" si="8"/>
        <v>1</v>
      </c>
      <c r="S57" s="58" t="str">
        <f t="shared" ca="1" si="4"/>
        <v>--</v>
      </c>
      <c r="T57" s="59" t="str">
        <f t="shared" ca="1" si="9"/>
        <v>--</v>
      </c>
      <c r="U57" s="53" t="str">
        <f t="shared" ca="1" si="5"/>
        <v>--</v>
      </c>
    </row>
    <row r="58" spans="3:28" x14ac:dyDescent="0.25">
      <c r="K58" s="51">
        <f t="shared" si="10"/>
        <v>35</v>
      </c>
      <c r="L58" s="93" t="str">
        <f t="shared" ca="1" si="6"/>
        <v>--</v>
      </c>
      <c r="M58" s="57" t="str">
        <f t="shared" ca="1" si="1"/>
        <v>--</v>
      </c>
      <c r="N58" s="53" t="str">
        <f t="shared" ca="1" si="2"/>
        <v>--</v>
      </c>
      <c r="O58" s="57" t="str">
        <f t="shared" ca="1" si="7"/>
        <v>--</v>
      </c>
      <c r="P58" s="53" t="str">
        <f t="shared" ca="1" si="0"/>
        <v>--</v>
      </c>
      <c r="Q58" s="53" t="e">
        <f t="shared" ca="1" si="3"/>
        <v>#VALUE!</v>
      </c>
      <c r="R58" s="53">
        <f t="shared" ca="1" si="8"/>
        <v>1</v>
      </c>
      <c r="S58" s="58" t="str">
        <f t="shared" ca="1" si="4"/>
        <v>--</v>
      </c>
      <c r="T58" s="59" t="str">
        <f t="shared" ca="1" si="9"/>
        <v>--</v>
      </c>
      <c r="U58" s="53" t="str">
        <f t="shared" ca="1" si="5"/>
        <v>--</v>
      </c>
    </row>
    <row r="59" spans="3:28" x14ac:dyDescent="0.25">
      <c r="K59" s="51">
        <f t="shared" si="10"/>
        <v>36</v>
      </c>
      <c r="L59" s="93" t="str">
        <f t="shared" ca="1" si="6"/>
        <v>--</v>
      </c>
      <c r="M59" s="57" t="str">
        <f t="shared" ca="1" si="1"/>
        <v>--</v>
      </c>
      <c r="N59" s="53" t="str">
        <f t="shared" ca="1" si="2"/>
        <v>--</v>
      </c>
      <c r="O59" s="57" t="str">
        <f t="shared" ca="1" si="7"/>
        <v>--</v>
      </c>
      <c r="P59" s="53" t="str">
        <f t="shared" ca="1" si="0"/>
        <v>--</v>
      </c>
      <c r="Q59" s="53" t="e">
        <f t="shared" ca="1" si="3"/>
        <v>#VALUE!</v>
      </c>
      <c r="R59" s="53">
        <f t="shared" ca="1" si="8"/>
        <v>1</v>
      </c>
      <c r="S59" s="58" t="str">
        <f t="shared" ca="1" si="4"/>
        <v>--</v>
      </c>
      <c r="T59" s="59" t="str">
        <f t="shared" ca="1" si="9"/>
        <v>--</v>
      </c>
      <c r="U59" s="53" t="str">
        <f t="shared" ca="1" si="5"/>
        <v>--</v>
      </c>
    </row>
    <row r="60" spans="3:28" x14ac:dyDescent="0.25">
      <c r="K60" s="51">
        <f t="shared" si="10"/>
        <v>37</v>
      </c>
      <c r="L60" s="93" t="str">
        <f t="shared" ca="1" si="6"/>
        <v>--</v>
      </c>
      <c r="M60" s="57" t="str">
        <f t="shared" ca="1" si="1"/>
        <v>--</v>
      </c>
      <c r="N60" s="53" t="str">
        <f t="shared" ca="1" si="2"/>
        <v>--</v>
      </c>
      <c r="O60" s="57" t="str">
        <f t="shared" ca="1" si="7"/>
        <v>--</v>
      </c>
      <c r="P60" s="53" t="str">
        <f t="shared" ca="1" si="0"/>
        <v>--</v>
      </c>
      <c r="Q60" s="53" t="e">
        <f t="shared" ca="1" si="3"/>
        <v>#VALUE!</v>
      </c>
      <c r="R60" s="53">
        <f t="shared" ca="1" si="8"/>
        <v>1</v>
      </c>
      <c r="S60" s="58" t="str">
        <f t="shared" ca="1" si="4"/>
        <v>--</v>
      </c>
      <c r="T60" s="59" t="str">
        <f t="shared" ca="1" si="9"/>
        <v>--</v>
      </c>
      <c r="U60" s="53" t="str">
        <f t="shared" ca="1" si="5"/>
        <v>--</v>
      </c>
    </row>
    <row r="61" spans="3:28" x14ac:dyDescent="0.25">
      <c r="K61" s="51">
        <f t="shared" si="10"/>
        <v>38</v>
      </c>
      <c r="L61" s="93" t="str">
        <f t="shared" ca="1" si="6"/>
        <v>--</v>
      </c>
      <c r="M61" s="57" t="str">
        <f t="shared" ca="1" si="1"/>
        <v>--</v>
      </c>
      <c r="N61" s="53" t="str">
        <f t="shared" ca="1" si="2"/>
        <v>--</v>
      </c>
      <c r="O61" s="57" t="str">
        <f t="shared" ca="1" si="7"/>
        <v>--</v>
      </c>
      <c r="P61" s="53" t="str">
        <f t="shared" ca="1" si="0"/>
        <v>--</v>
      </c>
      <c r="Q61" s="53" t="e">
        <f t="shared" ca="1" si="3"/>
        <v>#VALUE!</v>
      </c>
      <c r="R61" s="53">
        <f t="shared" ca="1" si="8"/>
        <v>1</v>
      </c>
      <c r="S61" s="58" t="str">
        <f t="shared" ca="1" si="4"/>
        <v>--</v>
      </c>
      <c r="T61" s="59" t="str">
        <f t="shared" ca="1" si="9"/>
        <v>--</v>
      </c>
      <c r="U61" s="53" t="str">
        <f t="shared" ca="1" si="5"/>
        <v>--</v>
      </c>
    </row>
    <row r="62" spans="3:28" x14ac:dyDescent="0.25">
      <c r="K62" s="51">
        <f t="shared" si="10"/>
        <v>39</v>
      </c>
      <c r="L62" s="93" t="str">
        <f t="shared" ca="1" si="6"/>
        <v>--</v>
      </c>
      <c r="M62" s="57" t="str">
        <f t="shared" ca="1" si="1"/>
        <v>--</v>
      </c>
      <c r="N62" s="53" t="str">
        <f t="shared" ca="1" si="2"/>
        <v>--</v>
      </c>
      <c r="O62" s="57" t="str">
        <f t="shared" ca="1" si="7"/>
        <v>--</v>
      </c>
      <c r="P62" s="53" t="str">
        <f t="shared" ca="1" si="0"/>
        <v>--</v>
      </c>
      <c r="Q62" s="53" t="e">
        <f t="shared" ca="1" si="3"/>
        <v>#VALUE!</v>
      </c>
      <c r="R62" s="53">
        <f t="shared" ca="1" si="8"/>
        <v>1</v>
      </c>
      <c r="S62" s="58" t="str">
        <f t="shared" ca="1" si="4"/>
        <v>--</v>
      </c>
      <c r="T62" s="59" t="str">
        <f t="shared" ca="1" si="9"/>
        <v>--</v>
      </c>
      <c r="U62" s="53" t="str">
        <f t="shared" ca="1" si="5"/>
        <v>--</v>
      </c>
    </row>
    <row r="63" spans="3:28" x14ac:dyDescent="0.25">
      <c r="K63" s="51">
        <f t="shared" si="10"/>
        <v>40</v>
      </c>
      <c r="L63" s="93" t="str">
        <f t="shared" ca="1" si="6"/>
        <v>--</v>
      </c>
      <c r="M63" s="57" t="str">
        <f t="shared" ca="1" si="1"/>
        <v>--</v>
      </c>
      <c r="N63" s="53" t="str">
        <f t="shared" ca="1" si="2"/>
        <v>--</v>
      </c>
      <c r="O63" s="57" t="str">
        <f t="shared" ca="1" si="7"/>
        <v>--</v>
      </c>
      <c r="P63" s="53" t="str">
        <f t="shared" ca="1" si="0"/>
        <v>--</v>
      </c>
      <c r="Q63" s="53" t="e">
        <f t="shared" ca="1" si="3"/>
        <v>#VALUE!</v>
      </c>
      <c r="R63" s="53">
        <f t="shared" ca="1" si="8"/>
        <v>1</v>
      </c>
      <c r="S63" s="58" t="str">
        <f t="shared" ca="1" si="4"/>
        <v>--</v>
      </c>
      <c r="T63" s="59" t="str">
        <f t="shared" ca="1" si="9"/>
        <v>--</v>
      </c>
      <c r="U63" s="53" t="str">
        <f t="shared" ca="1" si="5"/>
        <v>--</v>
      </c>
    </row>
    <row r="64" spans="3:28" x14ac:dyDescent="0.25">
      <c r="K64" s="51">
        <f t="shared" si="10"/>
        <v>41</v>
      </c>
      <c r="L64" s="93" t="str">
        <f t="shared" ca="1" si="6"/>
        <v>--</v>
      </c>
      <c r="M64" s="57" t="str">
        <f t="shared" ca="1" si="1"/>
        <v>--</v>
      </c>
      <c r="N64" s="53" t="str">
        <f t="shared" ca="1" si="2"/>
        <v>--</v>
      </c>
      <c r="O64" s="57" t="str">
        <f t="shared" ca="1" si="7"/>
        <v>--</v>
      </c>
      <c r="P64" s="53" t="str">
        <f t="shared" ca="1" si="0"/>
        <v>--</v>
      </c>
      <c r="Q64" s="53" t="e">
        <f t="shared" ca="1" si="3"/>
        <v>#VALUE!</v>
      </c>
      <c r="R64" s="53">
        <f t="shared" ca="1" si="8"/>
        <v>1</v>
      </c>
      <c r="S64" s="58" t="str">
        <f t="shared" ca="1" si="4"/>
        <v>--</v>
      </c>
      <c r="T64" s="59" t="str">
        <f t="shared" ca="1" si="9"/>
        <v>--</v>
      </c>
      <c r="U64" s="53" t="str">
        <f t="shared" ca="1" si="5"/>
        <v>--</v>
      </c>
    </row>
    <row r="65" spans="11:21" x14ac:dyDescent="0.25">
      <c r="K65" s="51">
        <f t="shared" si="10"/>
        <v>42</v>
      </c>
      <c r="L65" s="93" t="str">
        <f t="shared" ca="1" si="6"/>
        <v>--</v>
      </c>
      <c r="M65" s="57" t="str">
        <f t="shared" ca="1" si="1"/>
        <v>--</v>
      </c>
      <c r="N65" s="53" t="str">
        <f t="shared" ca="1" si="2"/>
        <v>--</v>
      </c>
      <c r="O65" s="57" t="str">
        <f t="shared" ca="1" si="7"/>
        <v>--</v>
      </c>
      <c r="P65" s="53" t="str">
        <f t="shared" ca="1" si="0"/>
        <v>--</v>
      </c>
      <c r="Q65" s="53" t="e">
        <f t="shared" ca="1" si="3"/>
        <v>#VALUE!</v>
      </c>
      <c r="R65" s="53">
        <f t="shared" ca="1" si="8"/>
        <v>1</v>
      </c>
      <c r="S65" s="58" t="str">
        <f t="shared" ca="1" si="4"/>
        <v>--</v>
      </c>
      <c r="T65" s="59" t="str">
        <f t="shared" ca="1" si="9"/>
        <v>--</v>
      </c>
      <c r="U65" s="53" t="str">
        <f t="shared" ca="1" si="5"/>
        <v>--</v>
      </c>
    </row>
    <row r="66" spans="11:21" x14ac:dyDescent="0.25">
      <c r="K66" s="51">
        <f t="shared" si="10"/>
        <v>43</v>
      </c>
      <c r="L66" s="93" t="str">
        <f t="shared" ca="1" si="6"/>
        <v>--</v>
      </c>
      <c r="M66" s="57" t="str">
        <f t="shared" ca="1" si="1"/>
        <v>--</v>
      </c>
      <c r="N66" s="53" t="str">
        <f t="shared" ca="1" si="2"/>
        <v>--</v>
      </c>
      <c r="O66" s="57" t="str">
        <f t="shared" ca="1" si="7"/>
        <v>--</v>
      </c>
      <c r="P66" s="53" t="str">
        <f t="shared" ca="1" si="0"/>
        <v>--</v>
      </c>
      <c r="Q66" s="53" t="e">
        <f t="shared" ca="1" si="3"/>
        <v>#VALUE!</v>
      </c>
      <c r="R66" s="53">
        <f t="shared" ca="1" si="8"/>
        <v>1</v>
      </c>
      <c r="S66" s="58" t="str">
        <f t="shared" ca="1" si="4"/>
        <v>--</v>
      </c>
      <c r="T66" s="59" t="str">
        <f t="shared" ca="1" si="9"/>
        <v>--</v>
      </c>
      <c r="U66" s="53" t="str">
        <f t="shared" ca="1" si="5"/>
        <v>--</v>
      </c>
    </row>
    <row r="67" spans="11:21" x14ac:dyDescent="0.25">
      <c r="K67" s="51">
        <f t="shared" si="10"/>
        <v>44</v>
      </c>
      <c r="L67" s="93" t="str">
        <f t="shared" ca="1" si="6"/>
        <v>--</v>
      </c>
      <c r="M67" s="57" t="str">
        <f t="shared" ca="1" si="1"/>
        <v>--</v>
      </c>
      <c r="N67" s="53" t="str">
        <f t="shared" ca="1" si="2"/>
        <v>--</v>
      </c>
      <c r="O67" s="57" t="str">
        <f t="shared" ca="1" si="7"/>
        <v>--</v>
      </c>
      <c r="P67" s="53" t="str">
        <f t="shared" ca="1" si="0"/>
        <v>--</v>
      </c>
      <c r="Q67" s="53"/>
      <c r="R67" s="53"/>
      <c r="S67" s="58" t="str">
        <f t="shared" ca="1" si="4"/>
        <v>--</v>
      </c>
      <c r="T67" s="59" t="str">
        <f t="shared" ca="1" si="9"/>
        <v>--</v>
      </c>
      <c r="U67" s="53" t="str">
        <f t="shared" ca="1" si="5"/>
        <v>--</v>
      </c>
    </row>
    <row r="68" spans="11:21" x14ac:dyDescent="0.25">
      <c r="K68" s="51">
        <f t="shared" si="10"/>
        <v>45</v>
      </c>
      <c r="L68" s="93" t="str">
        <f t="shared" ca="1" si="6"/>
        <v>--</v>
      </c>
      <c r="M68" s="57" t="str">
        <f t="shared" ca="1" si="1"/>
        <v>--</v>
      </c>
      <c r="N68" s="53" t="str">
        <f t="shared" ca="1" si="2"/>
        <v>--</v>
      </c>
      <c r="O68" s="57" t="str">
        <f t="shared" ca="1" si="7"/>
        <v>--</v>
      </c>
      <c r="P68" s="53" t="str">
        <f t="shared" ca="1" si="0"/>
        <v>--</v>
      </c>
      <c r="Q68" s="53"/>
      <c r="R68" s="53"/>
      <c r="S68" s="58" t="str">
        <f t="shared" ca="1" si="4"/>
        <v>--</v>
      </c>
      <c r="T68" s="59" t="str">
        <f t="shared" ca="1" si="9"/>
        <v>--</v>
      </c>
      <c r="U68" s="53" t="str">
        <f t="shared" ca="1" si="5"/>
        <v>--</v>
      </c>
    </row>
    <row r="69" spans="11:21" x14ac:dyDescent="0.25">
      <c r="K69" s="51">
        <f t="shared" si="10"/>
        <v>46</v>
      </c>
      <c r="L69" s="93" t="str">
        <f t="shared" ca="1" si="6"/>
        <v>--</v>
      </c>
      <c r="M69" s="57" t="str">
        <f t="shared" ca="1" si="1"/>
        <v>--</v>
      </c>
      <c r="N69" s="53" t="str">
        <f t="shared" ca="1" si="2"/>
        <v>--</v>
      </c>
      <c r="O69" s="57" t="str">
        <f t="shared" ca="1" si="7"/>
        <v>--</v>
      </c>
      <c r="P69" s="53" t="str">
        <f t="shared" ca="1" si="0"/>
        <v>--</v>
      </c>
      <c r="Q69" s="53"/>
      <c r="R69" s="53"/>
      <c r="S69" s="58" t="str">
        <f t="shared" ca="1" si="4"/>
        <v>--</v>
      </c>
      <c r="T69" s="59" t="str">
        <f t="shared" ca="1" si="9"/>
        <v>--</v>
      </c>
      <c r="U69" s="53" t="str">
        <f t="shared" ca="1" si="5"/>
        <v>--</v>
      </c>
    </row>
    <row r="70" spans="11:21" x14ac:dyDescent="0.25">
      <c r="K70" s="51">
        <f t="shared" si="10"/>
        <v>47</v>
      </c>
      <c r="L70" s="93" t="str">
        <f t="shared" ca="1" si="6"/>
        <v>--</v>
      </c>
      <c r="M70" s="57" t="str">
        <f t="shared" ca="1" si="1"/>
        <v>--</v>
      </c>
      <c r="N70" s="53" t="str">
        <f t="shared" ca="1" si="2"/>
        <v>--</v>
      </c>
      <c r="O70" s="57" t="str">
        <f t="shared" ca="1" si="7"/>
        <v>--</v>
      </c>
      <c r="P70" s="53" t="str">
        <f t="shared" ca="1" si="0"/>
        <v>--</v>
      </c>
      <c r="Q70" s="53"/>
      <c r="R70" s="53"/>
      <c r="S70" s="58" t="str">
        <f t="shared" ca="1" si="4"/>
        <v>--</v>
      </c>
      <c r="T70" s="59" t="str">
        <f t="shared" ca="1" si="9"/>
        <v>--</v>
      </c>
      <c r="U70" s="53" t="str">
        <f t="shared" ca="1" si="5"/>
        <v>--</v>
      </c>
    </row>
    <row r="71" spans="11:21" x14ac:dyDescent="0.25">
      <c r="K71" s="51">
        <f t="shared" si="10"/>
        <v>48</v>
      </c>
      <c r="L71" s="93" t="str">
        <f t="shared" ca="1" si="6"/>
        <v>--</v>
      </c>
      <c r="M71" s="57" t="str">
        <f t="shared" ca="1" si="1"/>
        <v>--</v>
      </c>
      <c r="N71" s="53" t="str">
        <f t="shared" ca="1" si="2"/>
        <v>--</v>
      </c>
      <c r="O71" s="57" t="str">
        <f t="shared" ca="1" si="7"/>
        <v>--</v>
      </c>
      <c r="P71" s="53" t="str">
        <f t="shared" ca="1" si="0"/>
        <v>--</v>
      </c>
      <c r="Q71" s="53"/>
      <c r="R71" s="53"/>
      <c r="S71" s="58" t="str">
        <f t="shared" ca="1" si="4"/>
        <v>--</v>
      </c>
      <c r="T71" s="59" t="str">
        <f t="shared" ca="1" si="9"/>
        <v>--</v>
      </c>
      <c r="U71" s="53" t="str">
        <f t="shared" ca="1" si="5"/>
        <v>--</v>
      </c>
    </row>
    <row r="72" spans="11:21" x14ac:dyDescent="0.25">
      <c r="K72" s="51">
        <f t="shared" si="10"/>
        <v>49</v>
      </c>
      <c r="L72" s="93" t="str">
        <f t="shared" ca="1" si="6"/>
        <v>--</v>
      </c>
      <c r="M72" s="57" t="str">
        <f t="shared" ca="1" si="1"/>
        <v>--</v>
      </c>
      <c r="N72" s="53" t="str">
        <f t="shared" ca="1" si="2"/>
        <v>--</v>
      </c>
      <c r="O72" s="57" t="str">
        <f t="shared" ca="1" si="7"/>
        <v>--</v>
      </c>
      <c r="P72" s="53" t="str">
        <f t="shared" ca="1" si="0"/>
        <v>--</v>
      </c>
      <c r="Q72" s="53"/>
      <c r="R72" s="53"/>
      <c r="S72" s="58" t="str">
        <f t="shared" ca="1" si="4"/>
        <v>--</v>
      </c>
      <c r="T72" s="59" t="str">
        <f t="shared" ca="1" si="9"/>
        <v>--</v>
      </c>
      <c r="U72" s="53" t="str">
        <f t="shared" ca="1" si="5"/>
        <v>--</v>
      </c>
    </row>
    <row r="73" spans="11:21" x14ac:dyDescent="0.25">
      <c r="K73" s="51">
        <f t="shared" si="10"/>
        <v>50</v>
      </c>
      <c r="L73" s="93" t="str">
        <f t="shared" ca="1" si="6"/>
        <v>--</v>
      </c>
      <c r="M73" s="57" t="str">
        <f t="shared" ca="1" si="1"/>
        <v>--</v>
      </c>
      <c r="N73" s="53" t="str">
        <f t="shared" ca="1" si="2"/>
        <v>--</v>
      </c>
      <c r="O73" s="57" t="str">
        <f t="shared" ca="1" si="7"/>
        <v>--</v>
      </c>
      <c r="P73" s="53" t="str">
        <f t="shared" ca="1" si="0"/>
        <v>--</v>
      </c>
      <c r="Q73" s="53"/>
      <c r="R73" s="53"/>
      <c r="S73" s="58" t="str">
        <f t="shared" ca="1" si="4"/>
        <v>--</v>
      </c>
      <c r="T73" s="59" t="str">
        <f t="shared" ca="1" si="9"/>
        <v>--</v>
      </c>
      <c r="U73" s="53" t="str">
        <f t="shared" ca="1" si="5"/>
        <v>--</v>
      </c>
    </row>
    <row r="74" spans="11:21" x14ac:dyDescent="0.25">
      <c r="K74" s="51">
        <f t="shared" si="10"/>
        <v>51</v>
      </c>
      <c r="L74" s="93" t="str">
        <f t="shared" ca="1" si="6"/>
        <v>--</v>
      </c>
      <c r="M74" s="57" t="str">
        <f t="shared" ca="1" si="1"/>
        <v>--</v>
      </c>
      <c r="N74" s="53" t="str">
        <f t="shared" ca="1" si="2"/>
        <v>--</v>
      </c>
      <c r="O74" s="57" t="str">
        <f t="shared" ca="1" si="7"/>
        <v>--</v>
      </c>
      <c r="P74" s="53" t="str">
        <f t="shared" ca="1" si="0"/>
        <v>--</v>
      </c>
      <c r="Q74" s="53"/>
      <c r="R74" s="53"/>
      <c r="S74" s="58" t="str">
        <f t="shared" ca="1" si="4"/>
        <v>--</v>
      </c>
      <c r="T74" s="59" t="str">
        <f t="shared" ca="1" si="9"/>
        <v>--</v>
      </c>
      <c r="U74" s="53" t="str">
        <f t="shared" ca="1" si="5"/>
        <v>--</v>
      </c>
    </row>
    <row r="75" spans="11:21" x14ac:dyDescent="0.25">
      <c r="K75" s="51">
        <f t="shared" si="10"/>
        <v>52</v>
      </c>
      <c r="L75" s="93" t="str">
        <f t="shared" ca="1" si="6"/>
        <v>--</v>
      </c>
      <c r="M75" s="57" t="str">
        <f t="shared" ca="1" si="1"/>
        <v>--</v>
      </c>
      <c r="N75" s="53" t="str">
        <f t="shared" ca="1" si="2"/>
        <v>--</v>
      </c>
      <c r="O75" s="57" t="str">
        <f t="shared" ca="1" si="7"/>
        <v>--</v>
      </c>
      <c r="P75" s="53" t="str">
        <f t="shared" ca="1" si="0"/>
        <v>--</v>
      </c>
      <c r="Q75" s="53"/>
      <c r="R75" s="53"/>
      <c r="S75" s="58" t="str">
        <f t="shared" ca="1" si="4"/>
        <v>--</v>
      </c>
      <c r="T75" s="59" t="str">
        <f t="shared" ca="1" si="9"/>
        <v>--</v>
      </c>
      <c r="U75" s="53" t="str">
        <f t="shared" ca="1" si="5"/>
        <v>--</v>
      </c>
    </row>
    <row r="76" spans="11:21" x14ac:dyDescent="0.25">
      <c r="K76" s="51">
        <f t="shared" si="10"/>
        <v>53</v>
      </c>
      <c r="L76" s="93" t="str">
        <f t="shared" ca="1" si="6"/>
        <v>--</v>
      </c>
      <c r="M76" s="57" t="str">
        <f t="shared" ca="1" si="1"/>
        <v>--</v>
      </c>
      <c r="N76" s="53" t="str">
        <f t="shared" ca="1" si="2"/>
        <v>--</v>
      </c>
      <c r="O76" s="57" t="str">
        <f t="shared" ca="1" si="7"/>
        <v>--</v>
      </c>
      <c r="P76" s="53" t="str">
        <f t="shared" ca="1" si="0"/>
        <v>--</v>
      </c>
      <c r="Q76" s="53"/>
      <c r="R76" s="53"/>
      <c r="S76" s="58" t="str">
        <f t="shared" ca="1" si="4"/>
        <v>--</v>
      </c>
      <c r="T76" s="59" t="str">
        <f t="shared" ca="1" si="9"/>
        <v>--</v>
      </c>
      <c r="U76" s="53" t="str">
        <f t="shared" ca="1" si="5"/>
        <v>--</v>
      </c>
    </row>
    <row r="77" spans="11:21" x14ac:dyDescent="0.25">
      <c r="K77" s="51">
        <f t="shared" si="10"/>
        <v>54</v>
      </c>
      <c r="L77" s="93" t="str">
        <f t="shared" ca="1" si="6"/>
        <v>--</v>
      </c>
      <c r="M77" s="57" t="str">
        <f t="shared" ca="1" si="1"/>
        <v>--</v>
      </c>
      <c r="N77" s="53" t="str">
        <f t="shared" ca="1" si="2"/>
        <v>--</v>
      </c>
      <c r="O77" s="57" t="str">
        <f t="shared" ca="1" si="7"/>
        <v>--</v>
      </c>
      <c r="P77" s="53" t="str">
        <f t="shared" ca="1" si="0"/>
        <v>--</v>
      </c>
      <c r="Q77" s="53"/>
      <c r="R77" s="53"/>
      <c r="S77" s="58" t="str">
        <f t="shared" ca="1" si="4"/>
        <v>--</v>
      </c>
      <c r="T77" s="59" t="str">
        <f t="shared" ca="1" si="9"/>
        <v>--</v>
      </c>
      <c r="U77" s="53" t="str">
        <f t="shared" ca="1" si="5"/>
        <v>--</v>
      </c>
    </row>
    <row r="78" spans="11:21" x14ac:dyDescent="0.25">
      <c r="K78" s="51">
        <f t="shared" si="10"/>
        <v>55</v>
      </c>
      <c r="L78" s="93" t="str">
        <f t="shared" ca="1" si="6"/>
        <v>--</v>
      </c>
      <c r="M78" s="57" t="str">
        <f t="shared" ca="1" si="1"/>
        <v>--</v>
      </c>
      <c r="N78" s="53" t="str">
        <f t="shared" ca="1" si="2"/>
        <v>--</v>
      </c>
      <c r="O78" s="57" t="str">
        <f t="shared" ca="1" si="7"/>
        <v>--</v>
      </c>
      <c r="P78" s="53" t="str">
        <f t="shared" ca="1" si="0"/>
        <v>--</v>
      </c>
      <c r="Q78" s="53"/>
      <c r="R78" s="53"/>
      <c r="S78" s="58" t="str">
        <f t="shared" ca="1" si="4"/>
        <v>--</v>
      </c>
      <c r="T78" s="59" t="str">
        <f t="shared" ca="1" si="9"/>
        <v>--</v>
      </c>
      <c r="U78" s="53" t="str">
        <f t="shared" ca="1" si="5"/>
        <v>--</v>
      </c>
    </row>
    <row r="79" spans="11:21" x14ac:dyDescent="0.25">
      <c r="K79" s="51">
        <f t="shared" si="10"/>
        <v>56</v>
      </c>
      <c r="L79" s="93" t="str">
        <f t="shared" ca="1" si="6"/>
        <v>--</v>
      </c>
      <c r="M79" s="57" t="str">
        <f t="shared" ca="1" si="1"/>
        <v>--</v>
      </c>
      <c r="N79" s="53" t="str">
        <f t="shared" ca="1" si="2"/>
        <v>--</v>
      </c>
      <c r="O79" s="57" t="str">
        <f t="shared" ca="1" si="7"/>
        <v>--</v>
      </c>
      <c r="P79" s="53" t="str">
        <f t="shared" ca="1" si="0"/>
        <v>--</v>
      </c>
      <c r="Q79" s="53"/>
      <c r="R79" s="53"/>
      <c r="S79" s="58" t="str">
        <f t="shared" ca="1" si="4"/>
        <v>--</v>
      </c>
      <c r="T79" s="59" t="str">
        <f t="shared" ca="1" si="9"/>
        <v>--</v>
      </c>
      <c r="U79" s="53" t="str">
        <f t="shared" ca="1" si="5"/>
        <v>--</v>
      </c>
    </row>
    <row r="80" spans="11:21" x14ac:dyDescent="0.25">
      <c r="K80" s="51">
        <f t="shared" si="10"/>
        <v>57</v>
      </c>
      <c r="L80" s="93" t="str">
        <f t="shared" ca="1" si="6"/>
        <v>--</v>
      </c>
      <c r="M80" s="57" t="str">
        <f t="shared" ca="1" si="1"/>
        <v>--</v>
      </c>
      <c r="N80" s="53" t="str">
        <f t="shared" ca="1" si="2"/>
        <v>--</v>
      </c>
      <c r="O80" s="57" t="str">
        <f t="shared" ca="1" si="7"/>
        <v>--</v>
      </c>
      <c r="P80" s="53" t="str">
        <f t="shared" ca="1" si="0"/>
        <v>--</v>
      </c>
      <c r="Q80" s="53"/>
      <c r="R80" s="53"/>
      <c r="S80" s="58" t="str">
        <f t="shared" ca="1" si="4"/>
        <v>--</v>
      </c>
      <c r="T80" s="59" t="str">
        <f t="shared" ca="1" si="9"/>
        <v>--</v>
      </c>
      <c r="U80" s="53" t="str">
        <f t="shared" ca="1" si="5"/>
        <v>--</v>
      </c>
    </row>
    <row r="81" spans="11:21" x14ac:dyDescent="0.25">
      <c r="K81" s="51">
        <f t="shared" si="10"/>
        <v>58</v>
      </c>
      <c r="L81" s="93" t="str">
        <f t="shared" ca="1" si="6"/>
        <v>--</v>
      </c>
      <c r="M81" s="57" t="str">
        <f t="shared" ca="1" si="1"/>
        <v>--</v>
      </c>
      <c r="N81" s="53" t="str">
        <f t="shared" ca="1" si="2"/>
        <v>--</v>
      </c>
      <c r="O81" s="57" t="str">
        <f t="shared" ca="1" si="7"/>
        <v>--</v>
      </c>
      <c r="P81" s="53" t="str">
        <f t="shared" ca="1" si="0"/>
        <v>--</v>
      </c>
      <c r="Q81" s="53"/>
      <c r="R81" s="53"/>
      <c r="S81" s="58" t="str">
        <f t="shared" ca="1" si="4"/>
        <v>--</v>
      </c>
      <c r="T81" s="59" t="str">
        <f t="shared" ca="1" si="9"/>
        <v>--</v>
      </c>
      <c r="U81" s="53" t="str">
        <f t="shared" ca="1" si="5"/>
        <v>--</v>
      </c>
    </row>
    <row r="82" spans="11:21" x14ac:dyDescent="0.25">
      <c r="K82" s="51">
        <f t="shared" si="10"/>
        <v>59</v>
      </c>
      <c r="L82" s="93" t="str">
        <f t="shared" ca="1" si="6"/>
        <v>--</v>
      </c>
      <c r="M82" s="57" t="str">
        <f t="shared" ca="1" si="1"/>
        <v>--</v>
      </c>
      <c r="N82" s="53" t="str">
        <f t="shared" ca="1" si="2"/>
        <v>--</v>
      </c>
      <c r="O82" s="57" t="str">
        <f t="shared" ca="1" si="7"/>
        <v>--</v>
      </c>
      <c r="P82" s="53" t="str">
        <f t="shared" ca="1" si="0"/>
        <v>--</v>
      </c>
      <c r="Q82" s="53"/>
      <c r="R82" s="53"/>
      <c r="S82" s="58" t="str">
        <f t="shared" ca="1" si="4"/>
        <v>--</v>
      </c>
      <c r="T82" s="59" t="str">
        <f t="shared" ca="1" si="9"/>
        <v>--</v>
      </c>
      <c r="U82" s="53" t="str">
        <f t="shared" ca="1" si="5"/>
        <v>--</v>
      </c>
    </row>
    <row r="83" spans="11:21" x14ac:dyDescent="0.25">
      <c r="K83" s="51">
        <f t="shared" si="10"/>
        <v>60</v>
      </c>
      <c r="L83" s="93" t="str">
        <f t="shared" ca="1" si="6"/>
        <v>--</v>
      </c>
      <c r="M83" s="57" t="str">
        <f t="shared" ca="1" si="1"/>
        <v>--</v>
      </c>
      <c r="N83" s="53" t="str">
        <f t="shared" ca="1" si="2"/>
        <v>--</v>
      </c>
      <c r="O83" s="57" t="str">
        <f t="shared" ca="1" si="7"/>
        <v>--</v>
      </c>
      <c r="P83" s="53" t="str">
        <f t="shared" ca="1" si="0"/>
        <v>--</v>
      </c>
      <c r="Q83" s="53"/>
      <c r="R83" s="53"/>
      <c r="S83" s="58" t="str">
        <f t="shared" ca="1" si="4"/>
        <v>--</v>
      </c>
      <c r="T83" s="59" t="str">
        <f t="shared" ca="1" si="9"/>
        <v>--</v>
      </c>
      <c r="U83" s="53" t="str">
        <f t="shared" ca="1" si="5"/>
        <v>--</v>
      </c>
    </row>
    <row r="84" spans="11:21" x14ac:dyDescent="0.25">
      <c r="K84" s="51">
        <f t="shared" si="10"/>
        <v>61</v>
      </c>
      <c r="L84" s="93" t="str">
        <f t="shared" ca="1" si="6"/>
        <v>--</v>
      </c>
      <c r="M84" s="57" t="str">
        <f t="shared" ca="1" si="1"/>
        <v>--</v>
      </c>
      <c r="N84" s="53" t="str">
        <f t="shared" ca="1" si="2"/>
        <v>--</v>
      </c>
      <c r="O84" s="57" t="str">
        <f t="shared" ca="1" si="7"/>
        <v>--</v>
      </c>
      <c r="P84" s="53" t="str">
        <f t="shared" ca="1" si="0"/>
        <v>--</v>
      </c>
      <c r="Q84" s="53"/>
      <c r="R84" s="53"/>
      <c r="S84" s="58" t="str">
        <f t="shared" ca="1" si="4"/>
        <v>--</v>
      </c>
      <c r="T84" s="59" t="str">
        <f t="shared" ca="1" si="9"/>
        <v>--</v>
      </c>
      <c r="U84" s="53" t="str">
        <f t="shared" ca="1" si="5"/>
        <v>--</v>
      </c>
    </row>
    <row r="85" spans="11:21" x14ac:dyDescent="0.25">
      <c r="K85" s="51">
        <f t="shared" si="10"/>
        <v>62</v>
      </c>
      <c r="L85" s="93" t="str">
        <f t="shared" ca="1" si="6"/>
        <v>--</v>
      </c>
      <c r="M85" s="57" t="str">
        <f t="shared" ca="1" si="1"/>
        <v>--</v>
      </c>
      <c r="N85" s="53" t="str">
        <f t="shared" ca="1" si="2"/>
        <v>--</v>
      </c>
      <c r="O85" s="57" t="str">
        <f t="shared" ca="1" si="7"/>
        <v>--</v>
      </c>
      <c r="P85" s="53" t="str">
        <f t="shared" ca="1" si="0"/>
        <v>--</v>
      </c>
      <c r="Q85" s="53"/>
      <c r="R85" s="53"/>
      <c r="S85" s="58" t="str">
        <f t="shared" ca="1" si="4"/>
        <v>--</v>
      </c>
      <c r="T85" s="59" t="str">
        <f t="shared" ca="1" si="9"/>
        <v>--</v>
      </c>
      <c r="U85" s="53" t="str">
        <f t="shared" ca="1" si="5"/>
        <v>--</v>
      </c>
    </row>
    <row r="86" spans="11:21" x14ac:dyDescent="0.25">
      <c r="K86" s="51">
        <f t="shared" si="10"/>
        <v>63</v>
      </c>
      <c r="L86" s="93" t="str">
        <f t="shared" ca="1" si="6"/>
        <v>--</v>
      </c>
      <c r="M86" s="57" t="str">
        <f t="shared" ca="1" si="1"/>
        <v>--</v>
      </c>
      <c r="N86" s="53" t="str">
        <f t="shared" ca="1" si="2"/>
        <v>--</v>
      </c>
      <c r="O86" s="57" t="str">
        <f t="shared" ca="1" si="7"/>
        <v>--</v>
      </c>
      <c r="P86" s="53" t="str">
        <f t="shared" ca="1" si="0"/>
        <v>--</v>
      </c>
      <c r="Q86" s="53"/>
      <c r="R86" s="53"/>
      <c r="S86" s="58" t="str">
        <f t="shared" ca="1" si="4"/>
        <v>--</v>
      </c>
      <c r="T86" s="59" t="str">
        <f t="shared" ca="1" si="9"/>
        <v>--</v>
      </c>
      <c r="U86" s="53" t="str">
        <f t="shared" ca="1" si="5"/>
        <v>--</v>
      </c>
    </row>
    <row r="87" spans="11:21" x14ac:dyDescent="0.25">
      <c r="K87" s="51">
        <f t="shared" si="10"/>
        <v>64</v>
      </c>
      <c r="L87" s="93" t="str">
        <f t="shared" ca="1" si="6"/>
        <v>--</v>
      </c>
      <c r="M87" s="57" t="str">
        <f t="shared" ca="1" si="1"/>
        <v>--</v>
      </c>
      <c r="N87" s="53" t="str">
        <f t="shared" ca="1" si="2"/>
        <v>--</v>
      </c>
      <c r="O87" s="57" t="str">
        <f t="shared" ca="1" si="7"/>
        <v>--</v>
      </c>
      <c r="P87" s="53" t="str">
        <f t="shared" ca="1" si="0"/>
        <v>--</v>
      </c>
      <c r="Q87" s="53"/>
      <c r="R87" s="53"/>
      <c r="S87" s="58" t="str">
        <f t="shared" ca="1" si="4"/>
        <v>--</v>
      </c>
      <c r="T87" s="59" t="str">
        <f t="shared" ca="1" si="9"/>
        <v>--</v>
      </c>
      <c r="U87" s="53" t="str">
        <f t="shared" ca="1" si="5"/>
        <v>--</v>
      </c>
    </row>
    <row r="88" spans="11:21" x14ac:dyDescent="0.25">
      <c r="K88" s="51">
        <f t="shared" si="10"/>
        <v>65</v>
      </c>
      <c r="L88" s="93" t="str">
        <f t="shared" ca="1" si="6"/>
        <v>--</v>
      </c>
      <c r="M88" s="57" t="str">
        <f t="shared" ca="1" si="1"/>
        <v>--</v>
      </c>
      <c r="N88" s="53" t="str">
        <f t="shared" ca="1" si="2"/>
        <v>--</v>
      </c>
      <c r="O88" s="57" t="str">
        <f t="shared" ca="1" si="7"/>
        <v>--</v>
      </c>
      <c r="P88" s="53" t="str">
        <f t="shared" ref="P88:P135" ca="1" si="11">+IF(L88="--","--",IFERROR(VLOOKUP(L88,$W$41:$X$45,2,FALSE),0))</f>
        <v>--</v>
      </c>
      <c r="Q88" s="53"/>
      <c r="R88" s="53"/>
      <c r="S88" s="58" t="str">
        <f t="shared" ca="1" si="4"/>
        <v>--</v>
      </c>
      <c r="T88" s="59" t="str">
        <f t="shared" ca="1" si="9"/>
        <v>--</v>
      </c>
      <c r="U88" s="53" t="str">
        <f t="shared" ca="1" si="5"/>
        <v>--</v>
      </c>
    </row>
    <row r="89" spans="11:21" x14ac:dyDescent="0.25">
      <c r="K89" s="51">
        <f t="shared" si="10"/>
        <v>66</v>
      </c>
      <c r="L89" s="93" t="str">
        <f t="shared" ca="1" si="6"/>
        <v>--</v>
      </c>
      <c r="M89" s="57" t="str">
        <f t="shared" ref="M89:M135" ca="1" si="12">IF(L89="--","--",IF(AND($C$27="--",K89=1),(L89-$C$26)*$C$24/365,$C$24/$C$25))</f>
        <v>--</v>
      </c>
      <c r="N89" s="53" t="str">
        <f t="shared" ref="N89:N135" ca="1" si="13">+IF(L89=$C$23, 100%, "--")</f>
        <v>--</v>
      </c>
      <c r="O89" s="57" t="str">
        <f t="shared" ca="1" si="7"/>
        <v>--</v>
      </c>
      <c r="P89" s="53" t="str">
        <f t="shared" ca="1" si="11"/>
        <v>--</v>
      </c>
      <c r="Q89" s="53"/>
      <c r="R89" s="53"/>
      <c r="S89" s="58" t="str">
        <f t="shared" ref="S89:S135" ca="1" si="14">IF(L89="--","--",ROUND(IF($C$22="LBA37DA",SUM(O89:P89),SUM(M89:N89)),9))</f>
        <v>--</v>
      </c>
      <c r="T89" s="59" t="str">
        <f t="shared" ca="1" si="9"/>
        <v>--</v>
      </c>
      <c r="U89" s="53" t="str">
        <f t="shared" ref="U89:U135" ca="1" si="15">IFERROR(T89*S89,"--")</f>
        <v>--</v>
      </c>
    </row>
    <row r="90" spans="11:21" x14ac:dyDescent="0.25">
      <c r="K90" s="51">
        <f t="shared" si="10"/>
        <v>67</v>
      </c>
      <c r="L90" s="93" t="str">
        <f t="shared" ref="L90:L135" ca="1" si="16">+IF(L89&lt;$C$23, EDATE(L89,12/$C$25), IF(L89=$C$23, "--", IF(L89="--", "--")))</f>
        <v>--</v>
      </c>
      <c r="M90" s="57" t="str">
        <f t="shared" ca="1" si="12"/>
        <v>--</v>
      </c>
      <c r="N90" s="53" t="str">
        <f t="shared" ca="1" si="13"/>
        <v>--</v>
      </c>
      <c r="O90" s="57" t="str">
        <f t="shared" ref="O90:O135" ca="1" si="17">IFERROR(IF(K90=1,(L90-$C$27)*(Q90/100%)*$C$24/365,(L90-L89)*(Q90/100%)*$C$24/365),"--")</f>
        <v>--</v>
      </c>
      <c r="P90" s="53" t="str">
        <f t="shared" ca="1" si="11"/>
        <v>--</v>
      </c>
      <c r="Q90" s="53"/>
      <c r="R90" s="53"/>
      <c r="S90" s="58" t="str">
        <f t="shared" ca="1" si="14"/>
        <v>--</v>
      </c>
      <c r="T90" s="59" t="str">
        <f t="shared" ref="T90:T135" ca="1" si="18">IF(L90="--","--",1/(1+$C$31/$C$25)^($C$28*$C$25/365+K89))</f>
        <v>--</v>
      </c>
      <c r="U90" s="53" t="str">
        <f t="shared" ca="1" si="15"/>
        <v>--</v>
      </c>
    </row>
    <row r="91" spans="11:21" x14ac:dyDescent="0.25">
      <c r="K91" s="51">
        <f t="shared" si="10"/>
        <v>68</v>
      </c>
      <c r="L91" s="93" t="str">
        <f t="shared" ca="1" si="16"/>
        <v>--</v>
      </c>
      <c r="M91" s="57" t="str">
        <f t="shared" ca="1" si="12"/>
        <v>--</v>
      </c>
      <c r="N91" s="53" t="str">
        <f t="shared" ca="1" si="13"/>
        <v>--</v>
      </c>
      <c r="O91" s="57" t="str">
        <f t="shared" ca="1" si="17"/>
        <v>--</v>
      </c>
      <c r="P91" s="53" t="str">
        <f t="shared" ca="1" si="11"/>
        <v>--</v>
      </c>
      <c r="Q91" s="53"/>
      <c r="R91" s="53"/>
      <c r="S91" s="58" t="str">
        <f t="shared" ca="1" si="14"/>
        <v>--</v>
      </c>
      <c r="T91" s="59" t="str">
        <f t="shared" ca="1" si="18"/>
        <v>--</v>
      </c>
      <c r="U91" s="53" t="str">
        <f t="shared" ca="1" si="15"/>
        <v>--</v>
      </c>
    </row>
    <row r="92" spans="11:21" x14ac:dyDescent="0.25">
      <c r="K92" s="51">
        <f t="shared" ref="K92:K135" si="19">+K91+1</f>
        <v>69</v>
      </c>
      <c r="L92" s="93" t="str">
        <f t="shared" ca="1" si="16"/>
        <v>--</v>
      </c>
      <c r="M92" s="57" t="str">
        <f t="shared" ca="1" si="12"/>
        <v>--</v>
      </c>
      <c r="N92" s="53" t="str">
        <f t="shared" ca="1" si="13"/>
        <v>--</v>
      </c>
      <c r="O92" s="57" t="str">
        <f t="shared" ca="1" si="17"/>
        <v>--</v>
      </c>
      <c r="P92" s="53" t="str">
        <f t="shared" ca="1" si="11"/>
        <v>--</v>
      </c>
      <c r="Q92" s="53"/>
      <c r="R92" s="53"/>
      <c r="S92" s="58" t="str">
        <f t="shared" ca="1" si="14"/>
        <v>--</v>
      </c>
      <c r="T92" s="59" t="str">
        <f t="shared" ca="1" si="18"/>
        <v>--</v>
      </c>
      <c r="U92" s="53" t="str">
        <f t="shared" ca="1" si="15"/>
        <v>--</v>
      </c>
    </row>
    <row r="93" spans="11:21" x14ac:dyDescent="0.25">
      <c r="K93" s="51">
        <f t="shared" si="19"/>
        <v>70</v>
      </c>
      <c r="L93" s="93" t="str">
        <f t="shared" ca="1" si="16"/>
        <v>--</v>
      </c>
      <c r="M93" s="57" t="str">
        <f t="shared" ca="1" si="12"/>
        <v>--</v>
      </c>
      <c r="N93" s="53" t="str">
        <f t="shared" ca="1" si="13"/>
        <v>--</v>
      </c>
      <c r="O93" s="57" t="str">
        <f t="shared" ca="1" si="17"/>
        <v>--</v>
      </c>
      <c r="P93" s="53" t="str">
        <f t="shared" ca="1" si="11"/>
        <v>--</v>
      </c>
      <c r="Q93" s="53"/>
      <c r="R93" s="53"/>
      <c r="S93" s="58" t="str">
        <f t="shared" ca="1" si="14"/>
        <v>--</v>
      </c>
      <c r="T93" s="59" t="str">
        <f t="shared" ca="1" si="18"/>
        <v>--</v>
      </c>
      <c r="U93" s="53" t="str">
        <f t="shared" ca="1" si="15"/>
        <v>--</v>
      </c>
    </row>
    <row r="94" spans="11:21" x14ac:dyDescent="0.25">
      <c r="K94" s="51">
        <f t="shared" si="19"/>
        <v>71</v>
      </c>
      <c r="L94" s="93" t="str">
        <f t="shared" ca="1" si="16"/>
        <v>--</v>
      </c>
      <c r="M94" s="57" t="str">
        <f t="shared" ca="1" si="12"/>
        <v>--</v>
      </c>
      <c r="N94" s="53" t="str">
        <f t="shared" ca="1" si="13"/>
        <v>--</v>
      </c>
      <c r="O94" s="57" t="str">
        <f t="shared" ca="1" si="17"/>
        <v>--</v>
      </c>
      <c r="P94" s="53" t="str">
        <f t="shared" ca="1" si="11"/>
        <v>--</v>
      </c>
      <c r="Q94" s="53"/>
      <c r="R94" s="53"/>
      <c r="S94" s="58" t="str">
        <f t="shared" ca="1" si="14"/>
        <v>--</v>
      </c>
      <c r="T94" s="59" t="str">
        <f t="shared" ca="1" si="18"/>
        <v>--</v>
      </c>
      <c r="U94" s="53" t="str">
        <f t="shared" ca="1" si="15"/>
        <v>--</v>
      </c>
    </row>
    <row r="95" spans="11:21" x14ac:dyDescent="0.25">
      <c r="K95" s="51">
        <f t="shared" si="19"/>
        <v>72</v>
      </c>
      <c r="L95" s="93" t="str">
        <f t="shared" ca="1" si="16"/>
        <v>--</v>
      </c>
      <c r="M95" s="57" t="str">
        <f t="shared" ca="1" si="12"/>
        <v>--</v>
      </c>
      <c r="N95" s="53" t="str">
        <f t="shared" ca="1" si="13"/>
        <v>--</v>
      </c>
      <c r="O95" s="57" t="str">
        <f t="shared" ca="1" si="17"/>
        <v>--</v>
      </c>
      <c r="P95" s="53" t="str">
        <f t="shared" ca="1" si="11"/>
        <v>--</v>
      </c>
      <c r="Q95" s="53"/>
      <c r="R95" s="53"/>
      <c r="S95" s="58" t="str">
        <f t="shared" ca="1" si="14"/>
        <v>--</v>
      </c>
      <c r="T95" s="59" t="str">
        <f t="shared" ca="1" si="18"/>
        <v>--</v>
      </c>
      <c r="U95" s="53" t="str">
        <f t="shared" ca="1" si="15"/>
        <v>--</v>
      </c>
    </row>
    <row r="96" spans="11:21" x14ac:dyDescent="0.25">
      <c r="K96" s="51">
        <f t="shared" si="19"/>
        <v>73</v>
      </c>
      <c r="L96" s="93" t="str">
        <f t="shared" ca="1" si="16"/>
        <v>--</v>
      </c>
      <c r="M96" s="57" t="str">
        <f t="shared" ca="1" si="12"/>
        <v>--</v>
      </c>
      <c r="N96" s="53" t="str">
        <f t="shared" ca="1" si="13"/>
        <v>--</v>
      </c>
      <c r="O96" s="57" t="str">
        <f t="shared" ca="1" si="17"/>
        <v>--</v>
      </c>
      <c r="P96" s="53" t="str">
        <f t="shared" ca="1" si="11"/>
        <v>--</v>
      </c>
      <c r="Q96" s="53"/>
      <c r="R96" s="53"/>
      <c r="S96" s="58" t="str">
        <f t="shared" ca="1" si="14"/>
        <v>--</v>
      </c>
      <c r="T96" s="59" t="str">
        <f t="shared" ca="1" si="18"/>
        <v>--</v>
      </c>
      <c r="U96" s="53" t="str">
        <f t="shared" ca="1" si="15"/>
        <v>--</v>
      </c>
    </row>
    <row r="97" spans="11:21" x14ac:dyDescent="0.25">
      <c r="K97" s="51">
        <f t="shared" si="19"/>
        <v>74</v>
      </c>
      <c r="L97" s="93" t="str">
        <f t="shared" ca="1" si="16"/>
        <v>--</v>
      </c>
      <c r="M97" s="57" t="str">
        <f t="shared" ca="1" si="12"/>
        <v>--</v>
      </c>
      <c r="N97" s="53" t="str">
        <f t="shared" ca="1" si="13"/>
        <v>--</v>
      </c>
      <c r="O97" s="57" t="str">
        <f t="shared" ca="1" si="17"/>
        <v>--</v>
      </c>
      <c r="P97" s="53" t="str">
        <f t="shared" ca="1" si="11"/>
        <v>--</v>
      </c>
      <c r="Q97" s="53"/>
      <c r="R97" s="53"/>
      <c r="S97" s="58" t="str">
        <f t="shared" ca="1" si="14"/>
        <v>--</v>
      </c>
      <c r="T97" s="59" t="str">
        <f t="shared" ca="1" si="18"/>
        <v>--</v>
      </c>
      <c r="U97" s="53" t="str">
        <f t="shared" ca="1" si="15"/>
        <v>--</v>
      </c>
    </row>
    <row r="98" spans="11:21" x14ac:dyDescent="0.25">
      <c r="K98" s="51">
        <f t="shared" si="19"/>
        <v>75</v>
      </c>
      <c r="L98" s="93" t="str">
        <f t="shared" ca="1" si="16"/>
        <v>--</v>
      </c>
      <c r="M98" s="57" t="str">
        <f t="shared" ca="1" si="12"/>
        <v>--</v>
      </c>
      <c r="N98" s="53" t="str">
        <f t="shared" ca="1" si="13"/>
        <v>--</v>
      </c>
      <c r="O98" s="57" t="str">
        <f t="shared" ca="1" si="17"/>
        <v>--</v>
      </c>
      <c r="P98" s="53" t="str">
        <f t="shared" ca="1" si="11"/>
        <v>--</v>
      </c>
      <c r="Q98" s="53"/>
      <c r="R98" s="53"/>
      <c r="S98" s="58" t="str">
        <f t="shared" ca="1" si="14"/>
        <v>--</v>
      </c>
      <c r="T98" s="59" t="str">
        <f t="shared" ca="1" si="18"/>
        <v>--</v>
      </c>
      <c r="U98" s="53" t="str">
        <f t="shared" ca="1" si="15"/>
        <v>--</v>
      </c>
    </row>
    <row r="99" spans="11:21" x14ac:dyDescent="0.25">
      <c r="K99" s="51">
        <f t="shared" si="19"/>
        <v>76</v>
      </c>
      <c r="L99" s="93" t="str">
        <f t="shared" ca="1" si="16"/>
        <v>--</v>
      </c>
      <c r="M99" s="57" t="str">
        <f t="shared" ca="1" si="12"/>
        <v>--</v>
      </c>
      <c r="N99" s="53" t="str">
        <f t="shared" ca="1" si="13"/>
        <v>--</v>
      </c>
      <c r="O99" s="57" t="str">
        <f t="shared" ca="1" si="17"/>
        <v>--</v>
      </c>
      <c r="P99" s="53" t="str">
        <f t="shared" ca="1" si="11"/>
        <v>--</v>
      </c>
      <c r="Q99" s="53"/>
      <c r="R99" s="53"/>
      <c r="S99" s="58" t="str">
        <f t="shared" ca="1" si="14"/>
        <v>--</v>
      </c>
      <c r="T99" s="59" t="str">
        <f t="shared" ca="1" si="18"/>
        <v>--</v>
      </c>
      <c r="U99" s="53" t="str">
        <f t="shared" ca="1" si="15"/>
        <v>--</v>
      </c>
    </row>
    <row r="100" spans="11:21" x14ac:dyDescent="0.25">
      <c r="K100" s="51">
        <f t="shared" si="19"/>
        <v>77</v>
      </c>
      <c r="L100" s="93" t="str">
        <f t="shared" ca="1" si="16"/>
        <v>--</v>
      </c>
      <c r="M100" s="57" t="str">
        <f t="shared" ca="1" si="12"/>
        <v>--</v>
      </c>
      <c r="N100" s="53" t="str">
        <f t="shared" ca="1" si="13"/>
        <v>--</v>
      </c>
      <c r="O100" s="57" t="str">
        <f t="shared" ca="1" si="17"/>
        <v>--</v>
      </c>
      <c r="P100" s="53" t="str">
        <f t="shared" ca="1" si="11"/>
        <v>--</v>
      </c>
      <c r="Q100" s="53"/>
      <c r="R100" s="53"/>
      <c r="S100" s="58" t="str">
        <f t="shared" ca="1" si="14"/>
        <v>--</v>
      </c>
      <c r="T100" s="59" t="str">
        <f t="shared" ca="1" si="18"/>
        <v>--</v>
      </c>
      <c r="U100" s="53" t="str">
        <f t="shared" ca="1" si="15"/>
        <v>--</v>
      </c>
    </row>
    <row r="101" spans="11:21" x14ac:dyDescent="0.25">
      <c r="K101" s="51">
        <f t="shared" si="19"/>
        <v>78</v>
      </c>
      <c r="L101" s="93" t="str">
        <f t="shared" ca="1" si="16"/>
        <v>--</v>
      </c>
      <c r="M101" s="57" t="str">
        <f t="shared" ca="1" si="12"/>
        <v>--</v>
      </c>
      <c r="N101" s="53" t="str">
        <f t="shared" ca="1" si="13"/>
        <v>--</v>
      </c>
      <c r="O101" s="57" t="str">
        <f t="shared" ca="1" si="17"/>
        <v>--</v>
      </c>
      <c r="P101" s="53" t="str">
        <f t="shared" ca="1" si="11"/>
        <v>--</v>
      </c>
      <c r="Q101" s="53"/>
      <c r="R101" s="53"/>
      <c r="S101" s="58" t="str">
        <f t="shared" ca="1" si="14"/>
        <v>--</v>
      </c>
      <c r="T101" s="59" t="str">
        <f t="shared" ca="1" si="18"/>
        <v>--</v>
      </c>
      <c r="U101" s="53" t="str">
        <f t="shared" ca="1" si="15"/>
        <v>--</v>
      </c>
    </row>
    <row r="102" spans="11:21" x14ac:dyDescent="0.25">
      <c r="K102" s="51">
        <f t="shared" si="19"/>
        <v>79</v>
      </c>
      <c r="L102" s="93" t="str">
        <f t="shared" ca="1" si="16"/>
        <v>--</v>
      </c>
      <c r="M102" s="57" t="str">
        <f t="shared" ca="1" si="12"/>
        <v>--</v>
      </c>
      <c r="N102" s="53" t="str">
        <f t="shared" ca="1" si="13"/>
        <v>--</v>
      </c>
      <c r="O102" s="57" t="str">
        <f t="shared" ca="1" si="17"/>
        <v>--</v>
      </c>
      <c r="P102" s="53" t="str">
        <f t="shared" ca="1" si="11"/>
        <v>--</v>
      </c>
      <c r="Q102" s="53"/>
      <c r="R102" s="53"/>
      <c r="S102" s="58" t="str">
        <f t="shared" ca="1" si="14"/>
        <v>--</v>
      </c>
      <c r="T102" s="59" t="str">
        <f t="shared" ca="1" si="18"/>
        <v>--</v>
      </c>
      <c r="U102" s="53" t="str">
        <f t="shared" ca="1" si="15"/>
        <v>--</v>
      </c>
    </row>
    <row r="103" spans="11:21" x14ac:dyDescent="0.25">
      <c r="K103" s="51">
        <f t="shared" si="19"/>
        <v>80</v>
      </c>
      <c r="L103" s="93" t="str">
        <f t="shared" ca="1" si="16"/>
        <v>--</v>
      </c>
      <c r="M103" s="57" t="str">
        <f t="shared" ca="1" si="12"/>
        <v>--</v>
      </c>
      <c r="N103" s="53" t="str">
        <f t="shared" ca="1" si="13"/>
        <v>--</v>
      </c>
      <c r="O103" s="57" t="str">
        <f t="shared" ca="1" si="17"/>
        <v>--</v>
      </c>
      <c r="P103" s="53" t="str">
        <f t="shared" ca="1" si="11"/>
        <v>--</v>
      </c>
      <c r="Q103" s="53"/>
      <c r="R103" s="53"/>
      <c r="S103" s="58" t="str">
        <f t="shared" ca="1" si="14"/>
        <v>--</v>
      </c>
      <c r="T103" s="59" t="str">
        <f t="shared" ca="1" si="18"/>
        <v>--</v>
      </c>
      <c r="U103" s="53" t="str">
        <f t="shared" ca="1" si="15"/>
        <v>--</v>
      </c>
    </row>
    <row r="104" spans="11:21" x14ac:dyDescent="0.25">
      <c r="K104" s="51">
        <f t="shared" si="19"/>
        <v>81</v>
      </c>
      <c r="L104" s="93" t="str">
        <f t="shared" ca="1" si="16"/>
        <v>--</v>
      </c>
      <c r="M104" s="57" t="str">
        <f t="shared" ca="1" si="12"/>
        <v>--</v>
      </c>
      <c r="N104" s="53" t="str">
        <f t="shared" ca="1" si="13"/>
        <v>--</v>
      </c>
      <c r="O104" s="57" t="str">
        <f t="shared" ca="1" si="17"/>
        <v>--</v>
      </c>
      <c r="P104" s="53" t="str">
        <f t="shared" ca="1" si="11"/>
        <v>--</v>
      </c>
      <c r="Q104" s="53"/>
      <c r="R104" s="53"/>
      <c r="S104" s="58" t="str">
        <f t="shared" ca="1" si="14"/>
        <v>--</v>
      </c>
      <c r="T104" s="59" t="str">
        <f t="shared" ca="1" si="18"/>
        <v>--</v>
      </c>
      <c r="U104" s="53" t="str">
        <f t="shared" ca="1" si="15"/>
        <v>--</v>
      </c>
    </row>
    <row r="105" spans="11:21" x14ac:dyDescent="0.25">
      <c r="K105" s="51">
        <f t="shared" si="19"/>
        <v>82</v>
      </c>
      <c r="L105" s="93" t="str">
        <f t="shared" ca="1" si="16"/>
        <v>--</v>
      </c>
      <c r="M105" s="57" t="str">
        <f t="shared" ca="1" si="12"/>
        <v>--</v>
      </c>
      <c r="N105" s="53" t="str">
        <f t="shared" ca="1" si="13"/>
        <v>--</v>
      </c>
      <c r="O105" s="57" t="str">
        <f t="shared" ca="1" si="17"/>
        <v>--</v>
      </c>
      <c r="P105" s="53" t="str">
        <f t="shared" ca="1" si="11"/>
        <v>--</v>
      </c>
      <c r="Q105" s="53"/>
      <c r="R105" s="53"/>
      <c r="S105" s="58" t="str">
        <f t="shared" ca="1" si="14"/>
        <v>--</v>
      </c>
      <c r="T105" s="59" t="str">
        <f t="shared" ca="1" si="18"/>
        <v>--</v>
      </c>
      <c r="U105" s="53" t="str">
        <f t="shared" ca="1" si="15"/>
        <v>--</v>
      </c>
    </row>
    <row r="106" spans="11:21" x14ac:dyDescent="0.25">
      <c r="K106" s="51">
        <f t="shared" si="19"/>
        <v>83</v>
      </c>
      <c r="L106" s="93" t="str">
        <f t="shared" ca="1" si="16"/>
        <v>--</v>
      </c>
      <c r="M106" s="57" t="str">
        <f t="shared" ca="1" si="12"/>
        <v>--</v>
      </c>
      <c r="N106" s="53" t="str">
        <f t="shared" ca="1" si="13"/>
        <v>--</v>
      </c>
      <c r="O106" s="57" t="str">
        <f t="shared" ca="1" si="17"/>
        <v>--</v>
      </c>
      <c r="P106" s="53" t="str">
        <f t="shared" ca="1" si="11"/>
        <v>--</v>
      </c>
      <c r="Q106" s="53"/>
      <c r="R106" s="53"/>
      <c r="S106" s="58" t="str">
        <f t="shared" ca="1" si="14"/>
        <v>--</v>
      </c>
      <c r="T106" s="59" t="str">
        <f t="shared" ca="1" si="18"/>
        <v>--</v>
      </c>
      <c r="U106" s="53" t="str">
        <f t="shared" ca="1" si="15"/>
        <v>--</v>
      </c>
    </row>
    <row r="107" spans="11:21" x14ac:dyDescent="0.25">
      <c r="K107" s="51">
        <f t="shared" si="19"/>
        <v>84</v>
      </c>
      <c r="L107" s="93" t="str">
        <f t="shared" ca="1" si="16"/>
        <v>--</v>
      </c>
      <c r="M107" s="57" t="str">
        <f t="shared" ca="1" si="12"/>
        <v>--</v>
      </c>
      <c r="N107" s="53" t="str">
        <f t="shared" ca="1" si="13"/>
        <v>--</v>
      </c>
      <c r="O107" s="57" t="str">
        <f t="shared" ca="1" si="17"/>
        <v>--</v>
      </c>
      <c r="P107" s="53" t="str">
        <f t="shared" ca="1" si="11"/>
        <v>--</v>
      </c>
      <c r="Q107" s="53"/>
      <c r="R107" s="53"/>
      <c r="S107" s="58" t="str">
        <f t="shared" ca="1" si="14"/>
        <v>--</v>
      </c>
      <c r="T107" s="59" t="str">
        <f t="shared" ca="1" si="18"/>
        <v>--</v>
      </c>
      <c r="U107" s="53" t="str">
        <f t="shared" ca="1" si="15"/>
        <v>--</v>
      </c>
    </row>
    <row r="108" spans="11:21" x14ac:dyDescent="0.25">
      <c r="K108" s="51">
        <f t="shared" si="19"/>
        <v>85</v>
      </c>
      <c r="L108" s="93" t="str">
        <f t="shared" ca="1" si="16"/>
        <v>--</v>
      </c>
      <c r="M108" s="57" t="str">
        <f t="shared" ca="1" si="12"/>
        <v>--</v>
      </c>
      <c r="N108" s="53" t="str">
        <f t="shared" ca="1" si="13"/>
        <v>--</v>
      </c>
      <c r="O108" s="57" t="str">
        <f t="shared" ca="1" si="17"/>
        <v>--</v>
      </c>
      <c r="P108" s="53" t="str">
        <f t="shared" ca="1" si="11"/>
        <v>--</v>
      </c>
      <c r="Q108" s="53"/>
      <c r="R108" s="53"/>
      <c r="S108" s="58" t="str">
        <f t="shared" ca="1" si="14"/>
        <v>--</v>
      </c>
      <c r="T108" s="59" t="str">
        <f t="shared" ca="1" si="18"/>
        <v>--</v>
      </c>
      <c r="U108" s="53" t="str">
        <f t="shared" ca="1" si="15"/>
        <v>--</v>
      </c>
    </row>
    <row r="109" spans="11:21" x14ac:dyDescent="0.25">
      <c r="K109" s="51">
        <f t="shared" si="19"/>
        <v>86</v>
      </c>
      <c r="L109" s="93" t="str">
        <f t="shared" ca="1" si="16"/>
        <v>--</v>
      </c>
      <c r="M109" s="57" t="str">
        <f t="shared" ca="1" si="12"/>
        <v>--</v>
      </c>
      <c r="N109" s="53" t="str">
        <f t="shared" ca="1" si="13"/>
        <v>--</v>
      </c>
      <c r="O109" s="57" t="str">
        <f t="shared" ca="1" si="17"/>
        <v>--</v>
      </c>
      <c r="P109" s="53" t="str">
        <f t="shared" ca="1" si="11"/>
        <v>--</v>
      </c>
      <c r="Q109" s="53"/>
      <c r="R109" s="53"/>
      <c r="S109" s="58" t="str">
        <f t="shared" ca="1" si="14"/>
        <v>--</v>
      </c>
      <c r="T109" s="59" t="str">
        <f t="shared" ca="1" si="18"/>
        <v>--</v>
      </c>
      <c r="U109" s="53" t="str">
        <f t="shared" ca="1" si="15"/>
        <v>--</v>
      </c>
    </row>
    <row r="110" spans="11:21" x14ac:dyDescent="0.25">
      <c r="K110" s="51">
        <f t="shared" si="19"/>
        <v>87</v>
      </c>
      <c r="L110" s="93" t="str">
        <f t="shared" ca="1" si="16"/>
        <v>--</v>
      </c>
      <c r="M110" s="57" t="str">
        <f t="shared" ca="1" si="12"/>
        <v>--</v>
      </c>
      <c r="N110" s="53" t="str">
        <f t="shared" ca="1" si="13"/>
        <v>--</v>
      </c>
      <c r="O110" s="57" t="str">
        <f t="shared" ca="1" si="17"/>
        <v>--</v>
      </c>
      <c r="P110" s="53" t="str">
        <f t="shared" ca="1" si="11"/>
        <v>--</v>
      </c>
      <c r="Q110" s="53"/>
      <c r="R110" s="53"/>
      <c r="S110" s="58" t="str">
        <f t="shared" ca="1" si="14"/>
        <v>--</v>
      </c>
      <c r="T110" s="59" t="str">
        <f t="shared" ca="1" si="18"/>
        <v>--</v>
      </c>
      <c r="U110" s="53" t="str">
        <f t="shared" ca="1" si="15"/>
        <v>--</v>
      </c>
    </row>
    <row r="111" spans="11:21" x14ac:dyDescent="0.25">
      <c r="K111" s="51">
        <f t="shared" si="19"/>
        <v>88</v>
      </c>
      <c r="L111" s="93" t="str">
        <f t="shared" ca="1" si="16"/>
        <v>--</v>
      </c>
      <c r="M111" s="57" t="str">
        <f t="shared" ca="1" si="12"/>
        <v>--</v>
      </c>
      <c r="N111" s="53" t="str">
        <f t="shared" ca="1" si="13"/>
        <v>--</v>
      </c>
      <c r="O111" s="57" t="str">
        <f t="shared" ca="1" si="17"/>
        <v>--</v>
      </c>
      <c r="P111" s="53" t="str">
        <f t="shared" ca="1" si="11"/>
        <v>--</v>
      </c>
      <c r="Q111" s="53"/>
      <c r="R111" s="53"/>
      <c r="S111" s="58" t="str">
        <f t="shared" ca="1" si="14"/>
        <v>--</v>
      </c>
      <c r="T111" s="59" t="str">
        <f t="shared" ca="1" si="18"/>
        <v>--</v>
      </c>
      <c r="U111" s="53" t="str">
        <f t="shared" ca="1" si="15"/>
        <v>--</v>
      </c>
    </row>
    <row r="112" spans="11:21" x14ac:dyDescent="0.25">
      <c r="K112" s="51">
        <f t="shared" si="19"/>
        <v>89</v>
      </c>
      <c r="L112" s="93" t="str">
        <f t="shared" ca="1" si="16"/>
        <v>--</v>
      </c>
      <c r="M112" s="57" t="str">
        <f t="shared" ca="1" si="12"/>
        <v>--</v>
      </c>
      <c r="N112" s="53" t="str">
        <f t="shared" ca="1" si="13"/>
        <v>--</v>
      </c>
      <c r="O112" s="57" t="str">
        <f t="shared" ca="1" si="17"/>
        <v>--</v>
      </c>
      <c r="P112" s="53" t="str">
        <f t="shared" ca="1" si="11"/>
        <v>--</v>
      </c>
      <c r="Q112" s="53"/>
      <c r="R112" s="53"/>
      <c r="S112" s="58" t="str">
        <f t="shared" ca="1" si="14"/>
        <v>--</v>
      </c>
      <c r="T112" s="59" t="str">
        <f t="shared" ca="1" si="18"/>
        <v>--</v>
      </c>
      <c r="U112" s="53" t="str">
        <f t="shared" ca="1" si="15"/>
        <v>--</v>
      </c>
    </row>
    <row r="113" spans="11:21" x14ac:dyDescent="0.25">
      <c r="K113" s="51">
        <f t="shared" si="19"/>
        <v>90</v>
      </c>
      <c r="L113" s="93" t="str">
        <f t="shared" ca="1" si="16"/>
        <v>--</v>
      </c>
      <c r="M113" s="57" t="str">
        <f t="shared" ca="1" si="12"/>
        <v>--</v>
      </c>
      <c r="N113" s="53" t="str">
        <f t="shared" ca="1" si="13"/>
        <v>--</v>
      </c>
      <c r="O113" s="57" t="str">
        <f t="shared" ca="1" si="17"/>
        <v>--</v>
      </c>
      <c r="P113" s="53" t="str">
        <f t="shared" ca="1" si="11"/>
        <v>--</v>
      </c>
      <c r="Q113" s="53"/>
      <c r="R113" s="53"/>
      <c r="S113" s="58" t="str">
        <f t="shared" ca="1" si="14"/>
        <v>--</v>
      </c>
      <c r="T113" s="59" t="str">
        <f t="shared" ca="1" si="18"/>
        <v>--</v>
      </c>
      <c r="U113" s="53" t="str">
        <f t="shared" ca="1" si="15"/>
        <v>--</v>
      </c>
    </row>
    <row r="114" spans="11:21" x14ac:dyDescent="0.25">
      <c r="K114" s="51">
        <f t="shared" si="19"/>
        <v>91</v>
      </c>
      <c r="L114" s="93" t="str">
        <f t="shared" ca="1" si="16"/>
        <v>--</v>
      </c>
      <c r="M114" s="57" t="str">
        <f t="shared" ca="1" si="12"/>
        <v>--</v>
      </c>
      <c r="N114" s="53" t="str">
        <f t="shared" ca="1" si="13"/>
        <v>--</v>
      </c>
      <c r="O114" s="57" t="str">
        <f t="shared" ca="1" si="17"/>
        <v>--</v>
      </c>
      <c r="P114" s="53" t="str">
        <f t="shared" ca="1" si="11"/>
        <v>--</v>
      </c>
      <c r="Q114" s="53"/>
      <c r="R114" s="53"/>
      <c r="S114" s="58" t="str">
        <f t="shared" ca="1" si="14"/>
        <v>--</v>
      </c>
      <c r="T114" s="59" t="str">
        <f t="shared" ca="1" si="18"/>
        <v>--</v>
      </c>
      <c r="U114" s="53" t="str">
        <f t="shared" ca="1" si="15"/>
        <v>--</v>
      </c>
    </row>
    <row r="115" spans="11:21" x14ac:dyDescent="0.25">
      <c r="K115" s="51">
        <f t="shared" si="19"/>
        <v>92</v>
      </c>
      <c r="L115" s="93" t="str">
        <f t="shared" ca="1" si="16"/>
        <v>--</v>
      </c>
      <c r="M115" s="57" t="str">
        <f t="shared" ca="1" si="12"/>
        <v>--</v>
      </c>
      <c r="N115" s="53" t="str">
        <f t="shared" ca="1" si="13"/>
        <v>--</v>
      </c>
      <c r="O115" s="57" t="str">
        <f t="shared" ca="1" si="17"/>
        <v>--</v>
      </c>
      <c r="P115" s="53" t="str">
        <f t="shared" ca="1" si="11"/>
        <v>--</v>
      </c>
      <c r="Q115" s="53"/>
      <c r="R115" s="53"/>
      <c r="S115" s="58" t="str">
        <f t="shared" ca="1" si="14"/>
        <v>--</v>
      </c>
      <c r="T115" s="59" t="str">
        <f t="shared" ca="1" si="18"/>
        <v>--</v>
      </c>
      <c r="U115" s="53" t="str">
        <f t="shared" ca="1" si="15"/>
        <v>--</v>
      </c>
    </row>
    <row r="116" spans="11:21" x14ac:dyDescent="0.25">
      <c r="K116" s="51">
        <f t="shared" si="19"/>
        <v>93</v>
      </c>
      <c r="L116" s="93" t="str">
        <f t="shared" ca="1" si="16"/>
        <v>--</v>
      </c>
      <c r="M116" s="57" t="str">
        <f t="shared" ca="1" si="12"/>
        <v>--</v>
      </c>
      <c r="N116" s="53" t="str">
        <f t="shared" ca="1" si="13"/>
        <v>--</v>
      </c>
      <c r="O116" s="57" t="str">
        <f t="shared" ca="1" si="17"/>
        <v>--</v>
      </c>
      <c r="P116" s="53" t="str">
        <f t="shared" ca="1" si="11"/>
        <v>--</v>
      </c>
      <c r="Q116" s="53"/>
      <c r="R116" s="53"/>
      <c r="S116" s="58" t="str">
        <f t="shared" ca="1" si="14"/>
        <v>--</v>
      </c>
      <c r="T116" s="59" t="str">
        <f t="shared" ca="1" si="18"/>
        <v>--</v>
      </c>
      <c r="U116" s="53" t="str">
        <f t="shared" ca="1" si="15"/>
        <v>--</v>
      </c>
    </row>
    <row r="117" spans="11:21" x14ac:dyDescent="0.25">
      <c r="K117" s="51">
        <f t="shared" si="19"/>
        <v>94</v>
      </c>
      <c r="L117" s="93" t="str">
        <f t="shared" ca="1" si="16"/>
        <v>--</v>
      </c>
      <c r="M117" s="57" t="str">
        <f t="shared" ca="1" si="12"/>
        <v>--</v>
      </c>
      <c r="N117" s="53" t="str">
        <f t="shared" ca="1" si="13"/>
        <v>--</v>
      </c>
      <c r="O117" s="57" t="str">
        <f t="shared" ca="1" si="17"/>
        <v>--</v>
      </c>
      <c r="P117" s="53" t="str">
        <f t="shared" ca="1" si="11"/>
        <v>--</v>
      </c>
      <c r="Q117" s="53"/>
      <c r="R117" s="53"/>
      <c r="S117" s="58" t="str">
        <f t="shared" ca="1" si="14"/>
        <v>--</v>
      </c>
      <c r="T117" s="59" t="str">
        <f t="shared" ca="1" si="18"/>
        <v>--</v>
      </c>
      <c r="U117" s="53" t="str">
        <f t="shared" ca="1" si="15"/>
        <v>--</v>
      </c>
    </row>
    <row r="118" spans="11:21" x14ac:dyDescent="0.25">
      <c r="K118" s="51">
        <f t="shared" si="19"/>
        <v>95</v>
      </c>
      <c r="L118" s="93" t="str">
        <f t="shared" ca="1" si="16"/>
        <v>--</v>
      </c>
      <c r="M118" s="57" t="str">
        <f t="shared" ca="1" si="12"/>
        <v>--</v>
      </c>
      <c r="N118" s="53" t="str">
        <f t="shared" ca="1" si="13"/>
        <v>--</v>
      </c>
      <c r="O118" s="57" t="str">
        <f t="shared" ca="1" si="17"/>
        <v>--</v>
      </c>
      <c r="P118" s="53" t="str">
        <f t="shared" ca="1" si="11"/>
        <v>--</v>
      </c>
      <c r="Q118" s="53"/>
      <c r="R118" s="53"/>
      <c r="S118" s="58" t="str">
        <f t="shared" ca="1" si="14"/>
        <v>--</v>
      </c>
      <c r="T118" s="59" t="str">
        <f t="shared" ca="1" si="18"/>
        <v>--</v>
      </c>
      <c r="U118" s="53" t="str">
        <f t="shared" ca="1" si="15"/>
        <v>--</v>
      </c>
    </row>
    <row r="119" spans="11:21" x14ac:dyDescent="0.25">
      <c r="K119" s="51">
        <f t="shared" si="19"/>
        <v>96</v>
      </c>
      <c r="L119" s="93" t="str">
        <f t="shared" ca="1" si="16"/>
        <v>--</v>
      </c>
      <c r="M119" s="57" t="str">
        <f t="shared" ca="1" si="12"/>
        <v>--</v>
      </c>
      <c r="N119" s="53" t="str">
        <f t="shared" ca="1" si="13"/>
        <v>--</v>
      </c>
      <c r="O119" s="57" t="str">
        <f t="shared" ca="1" si="17"/>
        <v>--</v>
      </c>
      <c r="P119" s="53" t="str">
        <f t="shared" ca="1" si="11"/>
        <v>--</v>
      </c>
      <c r="Q119" s="53"/>
      <c r="R119" s="53"/>
      <c r="S119" s="58" t="str">
        <f t="shared" ca="1" si="14"/>
        <v>--</v>
      </c>
      <c r="T119" s="59" t="str">
        <f t="shared" ca="1" si="18"/>
        <v>--</v>
      </c>
      <c r="U119" s="53" t="str">
        <f t="shared" ca="1" si="15"/>
        <v>--</v>
      </c>
    </row>
    <row r="120" spans="11:21" x14ac:dyDescent="0.25">
      <c r="K120" s="51">
        <f t="shared" si="19"/>
        <v>97</v>
      </c>
      <c r="L120" s="93" t="str">
        <f t="shared" ca="1" si="16"/>
        <v>--</v>
      </c>
      <c r="M120" s="57" t="str">
        <f t="shared" ca="1" si="12"/>
        <v>--</v>
      </c>
      <c r="N120" s="53" t="str">
        <f t="shared" ca="1" si="13"/>
        <v>--</v>
      </c>
      <c r="O120" s="57" t="str">
        <f t="shared" ca="1" si="17"/>
        <v>--</v>
      </c>
      <c r="P120" s="53" t="str">
        <f t="shared" ca="1" si="11"/>
        <v>--</v>
      </c>
      <c r="Q120" s="53"/>
      <c r="R120" s="53"/>
      <c r="S120" s="58" t="str">
        <f t="shared" ca="1" si="14"/>
        <v>--</v>
      </c>
      <c r="T120" s="59" t="str">
        <f t="shared" ca="1" si="18"/>
        <v>--</v>
      </c>
      <c r="U120" s="53" t="str">
        <f t="shared" ca="1" si="15"/>
        <v>--</v>
      </c>
    </row>
    <row r="121" spans="11:21" x14ac:dyDescent="0.25">
      <c r="K121" s="51">
        <f t="shared" si="19"/>
        <v>98</v>
      </c>
      <c r="L121" s="93" t="str">
        <f t="shared" ca="1" si="16"/>
        <v>--</v>
      </c>
      <c r="M121" s="57" t="str">
        <f t="shared" ca="1" si="12"/>
        <v>--</v>
      </c>
      <c r="N121" s="53" t="str">
        <f t="shared" ca="1" si="13"/>
        <v>--</v>
      </c>
      <c r="O121" s="57" t="str">
        <f t="shared" ca="1" si="17"/>
        <v>--</v>
      </c>
      <c r="P121" s="53" t="str">
        <f t="shared" ca="1" si="11"/>
        <v>--</v>
      </c>
      <c r="Q121" s="53"/>
      <c r="R121" s="53"/>
      <c r="S121" s="58" t="str">
        <f t="shared" ca="1" si="14"/>
        <v>--</v>
      </c>
      <c r="T121" s="59" t="str">
        <f t="shared" ca="1" si="18"/>
        <v>--</v>
      </c>
      <c r="U121" s="53" t="str">
        <f t="shared" ca="1" si="15"/>
        <v>--</v>
      </c>
    </row>
    <row r="122" spans="11:21" x14ac:dyDescent="0.25">
      <c r="K122" s="51">
        <f t="shared" si="19"/>
        <v>99</v>
      </c>
      <c r="L122" s="93" t="str">
        <f t="shared" ca="1" si="16"/>
        <v>--</v>
      </c>
      <c r="M122" s="57" t="str">
        <f t="shared" ca="1" si="12"/>
        <v>--</v>
      </c>
      <c r="N122" s="53" t="str">
        <f t="shared" ca="1" si="13"/>
        <v>--</v>
      </c>
      <c r="O122" s="57" t="str">
        <f t="shared" ca="1" si="17"/>
        <v>--</v>
      </c>
      <c r="P122" s="53" t="str">
        <f t="shared" ca="1" si="11"/>
        <v>--</v>
      </c>
      <c r="Q122" s="53"/>
      <c r="R122" s="53"/>
      <c r="S122" s="58" t="str">
        <f t="shared" ca="1" si="14"/>
        <v>--</v>
      </c>
      <c r="T122" s="59" t="str">
        <f t="shared" ca="1" si="18"/>
        <v>--</v>
      </c>
      <c r="U122" s="53" t="str">
        <f t="shared" ca="1" si="15"/>
        <v>--</v>
      </c>
    </row>
    <row r="123" spans="11:21" x14ac:dyDescent="0.25">
      <c r="K123" s="51">
        <f t="shared" si="19"/>
        <v>100</v>
      </c>
      <c r="L123" s="93" t="str">
        <f t="shared" ca="1" si="16"/>
        <v>--</v>
      </c>
      <c r="M123" s="57" t="str">
        <f t="shared" ca="1" si="12"/>
        <v>--</v>
      </c>
      <c r="N123" s="53" t="str">
        <f t="shared" ca="1" si="13"/>
        <v>--</v>
      </c>
      <c r="O123" s="57" t="str">
        <f t="shared" ca="1" si="17"/>
        <v>--</v>
      </c>
      <c r="P123" s="53" t="str">
        <f t="shared" ca="1" si="11"/>
        <v>--</v>
      </c>
      <c r="Q123" s="53"/>
      <c r="R123" s="53"/>
      <c r="S123" s="58" t="str">
        <f t="shared" ca="1" si="14"/>
        <v>--</v>
      </c>
      <c r="T123" s="59" t="str">
        <f t="shared" ca="1" si="18"/>
        <v>--</v>
      </c>
      <c r="U123" s="53" t="str">
        <f t="shared" ca="1" si="15"/>
        <v>--</v>
      </c>
    </row>
    <row r="124" spans="11:21" x14ac:dyDescent="0.25">
      <c r="K124" s="51">
        <f t="shared" si="19"/>
        <v>101</v>
      </c>
      <c r="L124" s="93" t="str">
        <f t="shared" ca="1" si="16"/>
        <v>--</v>
      </c>
      <c r="M124" s="57" t="str">
        <f t="shared" ca="1" si="12"/>
        <v>--</v>
      </c>
      <c r="N124" s="53" t="str">
        <f t="shared" ca="1" si="13"/>
        <v>--</v>
      </c>
      <c r="O124" s="57" t="str">
        <f t="shared" ca="1" si="17"/>
        <v>--</v>
      </c>
      <c r="P124" s="53" t="str">
        <f t="shared" ca="1" si="11"/>
        <v>--</v>
      </c>
      <c r="Q124" s="53"/>
      <c r="R124" s="53"/>
      <c r="S124" s="58" t="str">
        <f t="shared" ca="1" si="14"/>
        <v>--</v>
      </c>
      <c r="T124" s="59" t="str">
        <f t="shared" ca="1" si="18"/>
        <v>--</v>
      </c>
      <c r="U124" s="53" t="str">
        <f t="shared" ca="1" si="15"/>
        <v>--</v>
      </c>
    </row>
    <row r="125" spans="11:21" x14ac:dyDescent="0.25">
      <c r="K125" s="51">
        <f t="shared" si="19"/>
        <v>102</v>
      </c>
      <c r="L125" s="93" t="str">
        <f t="shared" ca="1" si="16"/>
        <v>--</v>
      </c>
      <c r="M125" s="57" t="str">
        <f t="shared" ca="1" si="12"/>
        <v>--</v>
      </c>
      <c r="N125" s="53" t="str">
        <f t="shared" ca="1" si="13"/>
        <v>--</v>
      </c>
      <c r="O125" s="57" t="str">
        <f t="shared" ca="1" si="17"/>
        <v>--</v>
      </c>
      <c r="P125" s="53" t="str">
        <f t="shared" ca="1" si="11"/>
        <v>--</v>
      </c>
      <c r="Q125" s="53"/>
      <c r="R125" s="53"/>
      <c r="S125" s="58" t="str">
        <f t="shared" ca="1" si="14"/>
        <v>--</v>
      </c>
      <c r="T125" s="59" t="str">
        <f t="shared" ca="1" si="18"/>
        <v>--</v>
      </c>
      <c r="U125" s="53" t="str">
        <f t="shared" ca="1" si="15"/>
        <v>--</v>
      </c>
    </row>
    <row r="126" spans="11:21" x14ac:dyDescent="0.25">
      <c r="K126" s="51">
        <f t="shared" si="19"/>
        <v>103</v>
      </c>
      <c r="L126" s="93" t="str">
        <f t="shared" ca="1" si="16"/>
        <v>--</v>
      </c>
      <c r="M126" s="57" t="str">
        <f t="shared" ca="1" si="12"/>
        <v>--</v>
      </c>
      <c r="N126" s="53" t="str">
        <f t="shared" ca="1" si="13"/>
        <v>--</v>
      </c>
      <c r="O126" s="57" t="str">
        <f t="shared" ca="1" si="17"/>
        <v>--</v>
      </c>
      <c r="P126" s="53" t="str">
        <f t="shared" ca="1" si="11"/>
        <v>--</v>
      </c>
      <c r="Q126" s="53"/>
      <c r="R126" s="53"/>
      <c r="S126" s="58" t="str">
        <f t="shared" ca="1" si="14"/>
        <v>--</v>
      </c>
      <c r="T126" s="59" t="str">
        <f t="shared" ca="1" si="18"/>
        <v>--</v>
      </c>
      <c r="U126" s="53" t="str">
        <f t="shared" ca="1" si="15"/>
        <v>--</v>
      </c>
    </row>
    <row r="127" spans="11:21" x14ac:dyDescent="0.25">
      <c r="K127" s="51">
        <f t="shared" si="19"/>
        <v>104</v>
      </c>
      <c r="L127" s="93" t="str">
        <f t="shared" ca="1" si="16"/>
        <v>--</v>
      </c>
      <c r="M127" s="57" t="str">
        <f t="shared" ca="1" si="12"/>
        <v>--</v>
      </c>
      <c r="N127" s="53" t="str">
        <f t="shared" ca="1" si="13"/>
        <v>--</v>
      </c>
      <c r="O127" s="57" t="str">
        <f t="shared" ca="1" si="17"/>
        <v>--</v>
      </c>
      <c r="P127" s="53" t="str">
        <f t="shared" ca="1" si="11"/>
        <v>--</v>
      </c>
      <c r="Q127" s="53"/>
      <c r="R127" s="53"/>
      <c r="S127" s="58" t="str">
        <f t="shared" ca="1" si="14"/>
        <v>--</v>
      </c>
      <c r="T127" s="59" t="str">
        <f t="shared" ca="1" si="18"/>
        <v>--</v>
      </c>
      <c r="U127" s="53" t="str">
        <f t="shared" ca="1" si="15"/>
        <v>--</v>
      </c>
    </row>
    <row r="128" spans="11:21" x14ac:dyDescent="0.25">
      <c r="K128" s="51">
        <f t="shared" si="19"/>
        <v>105</v>
      </c>
      <c r="L128" s="93" t="str">
        <f t="shared" ca="1" si="16"/>
        <v>--</v>
      </c>
      <c r="M128" s="57" t="str">
        <f t="shared" ca="1" si="12"/>
        <v>--</v>
      </c>
      <c r="N128" s="53" t="str">
        <f t="shared" ca="1" si="13"/>
        <v>--</v>
      </c>
      <c r="O128" s="57" t="str">
        <f t="shared" ca="1" si="17"/>
        <v>--</v>
      </c>
      <c r="P128" s="53" t="str">
        <f t="shared" ca="1" si="11"/>
        <v>--</v>
      </c>
      <c r="Q128" s="53"/>
      <c r="R128" s="53"/>
      <c r="S128" s="58" t="str">
        <f t="shared" ca="1" si="14"/>
        <v>--</v>
      </c>
      <c r="T128" s="59" t="str">
        <f t="shared" ca="1" si="18"/>
        <v>--</v>
      </c>
      <c r="U128" s="53" t="str">
        <f t="shared" ca="1" si="15"/>
        <v>--</v>
      </c>
    </row>
    <row r="129" spans="11:21" x14ac:dyDescent="0.25">
      <c r="K129" s="51">
        <f t="shared" si="19"/>
        <v>106</v>
      </c>
      <c r="L129" s="93" t="str">
        <f t="shared" ca="1" si="16"/>
        <v>--</v>
      </c>
      <c r="M129" s="57" t="str">
        <f t="shared" ca="1" si="12"/>
        <v>--</v>
      </c>
      <c r="N129" s="53" t="str">
        <f t="shared" ca="1" si="13"/>
        <v>--</v>
      </c>
      <c r="O129" s="57" t="str">
        <f t="shared" ca="1" si="17"/>
        <v>--</v>
      </c>
      <c r="P129" s="53" t="str">
        <f t="shared" ca="1" si="11"/>
        <v>--</v>
      </c>
      <c r="Q129" s="53"/>
      <c r="R129" s="53"/>
      <c r="S129" s="58" t="str">
        <f t="shared" ca="1" si="14"/>
        <v>--</v>
      </c>
      <c r="T129" s="59" t="str">
        <f t="shared" ca="1" si="18"/>
        <v>--</v>
      </c>
      <c r="U129" s="53" t="str">
        <f t="shared" ca="1" si="15"/>
        <v>--</v>
      </c>
    </row>
    <row r="130" spans="11:21" x14ac:dyDescent="0.25">
      <c r="K130" s="51">
        <f t="shared" si="19"/>
        <v>107</v>
      </c>
      <c r="L130" s="93" t="str">
        <f t="shared" ca="1" si="16"/>
        <v>--</v>
      </c>
      <c r="M130" s="57" t="str">
        <f t="shared" ca="1" si="12"/>
        <v>--</v>
      </c>
      <c r="N130" s="53" t="str">
        <f t="shared" ca="1" si="13"/>
        <v>--</v>
      </c>
      <c r="O130" s="57" t="str">
        <f t="shared" ca="1" si="17"/>
        <v>--</v>
      </c>
      <c r="P130" s="53" t="str">
        <f t="shared" ca="1" si="11"/>
        <v>--</v>
      </c>
      <c r="Q130" s="53"/>
      <c r="R130" s="53"/>
      <c r="S130" s="58" t="str">
        <f t="shared" ca="1" si="14"/>
        <v>--</v>
      </c>
      <c r="T130" s="59" t="str">
        <f t="shared" ca="1" si="18"/>
        <v>--</v>
      </c>
      <c r="U130" s="53" t="str">
        <f t="shared" ca="1" si="15"/>
        <v>--</v>
      </c>
    </row>
    <row r="131" spans="11:21" x14ac:dyDescent="0.25">
      <c r="K131" s="51">
        <f t="shared" si="19"/>
        <v>108</v>
      </c>
      <c r="L131" s="93" t="str">
        <f t="shared" ca="1" si="16"/>
        <v>--</v>
      </c>
      <c r="M131" s="57" t="str">
        <f t="shared" ca="1" si="12"/>
        <v>--</v>
      </c>
      <c r="N131" s="53" t="str">
        <f t="shared" ca="1" si="13"/>
        <v>--</v>
      </c>
      <c r="O131" s="57" t="str">
        <f t="shared" ca="1" si="17"/>
        <v>--</v>
      </c>
      <c r="P131" s="53" t="str">
        <f t="shared" ca="1" si="11"/>
        <v>--</v>
      </c>
      <c r="Q131" s="53"/>
      <c r="R131" s="53"/>
      <c r="S131" s="58" t="str">
        <f t="shared" ca="1" si="14"/>
        <v>--</v>
      </c>
      <c r="T131" s="59" t="str">
        <f t="shared" ca="1" si="18"/>
        <v>--</v>
      </c>
      <c r="U131" s="53" t="str">
        <f t="shared" ca="1" si="15"/>
        <v>--</v>
      </c>
    </row>
    <row r="132" spans="11:21" x14ac:dyDescent="0.25">
      <c r="K132" s="51">
        <f t="shared" si="19"/>
        <v>109</v>
      </c>
      <c r="L132" s="93" t="str">
        <f t="shared" ca="1" si="16"/>
        <v>--</v>
      </c>
      <c r="M132" s="57" t="str">
        <f t="shared" ca="1" si="12"/>
        <v>--</v>
      </c>
      <c r="N132" s="53" t="str">
        <f t="shared" ca="1" si="13"/>
        <v>--</v>
      </c>
      <c r="O132" s="57" t="str">
        <f t="shared" ca="1" si="17"/>
        <v>--</v>
      </c>
      <c r="P132" s="53" t="str">
        <f t="shared" ca="1" si="11"/>
        <v>--</v>
      </c>
      <c r="Q132" s="53"/>
      <c r="R132" s="53"/>
      <c r="S132" s="58" t="str">
        <f t="shared" ca="1" si="14"/>
        <v>--</v>
      </c>
      <c r="T132" s="59" t="str">
        <f t="shared" ca="1" si="18"/>
        <v>--</v>
      </c>
      <c r="U132" s="53" t="str">
        <f t="shared" ca="1" si="15"/>
        <v>--</v>
      </c>
    </row>
    <row r="133" spans="11:21" x14ac:dyDescent="0.25">
      <c r="K133" s="51">
        <f t="shared" si="19"/>
        <v>110</v>
      </c>
      <c r="L133" s="93" t="str">
        <f t="shared" ca="1" si="16"/>
        <v>--</v>
      </c>
      <c r="M133" s="57" t="str">
        <f t="shared" ca="1" si="12"/>
        <v>--</v>
      </c>
      <c r="N133" s="53" t="str">
        <f t="shared" ca="1" si="13"/>
        <v>--</v>
      </c>
      <c r="O133" s="57" t="str">
        <f t="shared" ca="1" si="17"/>
        <v>--</v>
      </c>
      <c r="P133" s="53" t="str">
        <f t="shared" ca="1" si="11"/>
        <v>--</v>
      </c>
      <c r="Q133" s="53"/>
      <c r="R133" s="53"/>
      <c r="S133" s="58" t="str">
        <f t="shared" ca="1" si="14"/>
        <v>--</v>
      </c>
      <c r="T133" s="59" t="str">
        <f t="shared" ca="1" si="18"/>
        <v>--</v>
      </c>
      <c r="U133" s="53" t="str">
        <f t="shared" ca="1" si="15"/>
        <v>--</v>
      </c>
    </row>
    <row r="134" spans="11:21" x14ac:dyDescent="0.25">
      <c r="K134" s="51">
        <f t="shared" si="19"/>
        <v>111</v>
      </c>
      <c r="L134" s="93" t="str">
        <f t="shared" ca="1" si="16"/>
        <v>--</v>
      </c>
      <c r="M134" s="57" t="str">
        <f t="shared" ca="1" si="12"/>
        <v>--</v>
      </c>
      <c r="N134" s="53" t="str">
        <f t="shared" ca="1" si="13"/>
        <v>--</v>
      </c>
      <c r="O134" s="57" t="str">
        <f t="shared" ca="1" si="17"/>
        <v>--</v>
      </c>
      <c r="P134" s="53" t="str">
        <f t="shared" ca="1" si="11"/>
        <v>--</v>
      </c>
      <c r="Q134" s="53"/>
      <c r="R134" s="53"/>
      <c r="S134" s="58" t="str">
        <f t="shared" ca="1" si="14"/>
        <v>--</v>
      </c>
      <c r="T134" s="59" t="str">
        <f t="shared" ca="1" si="18"/>
        <v>--</v>
      </c>
      <c r="U134" s="53" t="str">
        <f t="shared" ca="1" si="15"/>
        <v>--</v>
      </c>
    </row>
    <row r="135" spans="11:21" x14ac:dyDescent="0.25">
      <c r="K135" s="51">
        <f t="shared" si="19"/>
        <v>112</v>
      </c>
      <c r="L135" s="93" t="str">
        <f t="shared" ca="1" si="16"/>
        <v>--</v>
      </c>
      <c r="M135" s="57" t="str">
        <f t="shared" ca="1" si="12"/>
        <v>--</v>
      </c>
      <c r="N135" s="53" t="str">
        <f t="shared" ca="1" si="13"/>
        <v>--</v>
      </c>
      <c r="O135" s="57" t="str">
        <f t="shared" ca="1" si="17"/>
        <v>--</v>
      </c>
      <c r="P135" s="53" t="str">
        <f t="shared" ca="1" si="11"/>
        <v>--</v>
      </c>
      <c r="Q135" s="53"/>
      <c r="R135" s="53"/>
      <c r="S135" s="58" t="str">
        <f t="shared" ca="1" si="14"/>
        <v>--</v>
      </c>
      <c r="T135" s="59" t="str">
        <f t="shared" ca="1" si="18"/>
        <v>--</v>
      </c>
      <c r="U135" s="53" t="str">
        <f t="shared" ca="1" si="15"/>
        <v>--</v>
      </c>
    </row>
    <row r="136" spans="11:21" x14ac:dyDescent="0.25">
      <c r="K136" s="51"/>
    </row>
    <row r="137" spans="11:21" x14ac:dyDescent="0.25">
      <c r="K137" s="51"/>
    </row>
    <row r="138" spans="11:21" x14ac:dyDescent="0.25">
      <c r="K138" s="51"/>
    </row>
    <row r="139" spans="11:21" x14ac:dyDescent="0.25">
      <c r="K139" s="51"/>
    </row>
    <row r="140" spans="11:21" x14ac:dyDescent="0.25">
      <c r="K140" s="51"/>
    </row>
    <row r="141" spans="11:21" x14ac:dyDescent="0.25">
      <c r="K141" s="51"/>
    </row>
    <row r="142" spans="11:21" x14ac:dyDescent="0.25">
      <c r="K142" s="51"/>
    </row>
    <row r="143" spans="11:21" x14ac:dyDescent="0.25">
      <c r="K143" s="51"/>
    </row>
    <row r="144" spans="11:21" x14ac:dyDescent="0.25">
      <c r="K144" s="51"/>
    </row>
    <row r="145" spans="11:11" x14ac:dyDescent="0.25">
      <c r="K145" s="51"/>
    </row>
    <row r="146" spans="11:11" x14ac:dyDescent="0.25">
      <c r="K146" s="51"/>
    </row>
    <row r="147" spans="11:11" x14ac:dyDescent="0.25">
      <c r="K147" s="51"/>
    </row>
    <row r="148" spans="11:11" x14ac:dyDescent="0.25">
      <c r="K148" s="51"/>
    </row>
    <row r="149" spans="11:11" x14ac:dyDescent="0.25">
      <c r="K149" s="51"/>
    </row>
    <row r="150" spans="11:11" x14ac:dyDescent="0.25">
      <c r="K150" s="51"/>
    </row>
    <row r="151" spans="11:11" x14ac:dyDescent="0.25">
      <c r="K151" s="51"/>
    </row>
    <row r="152" spans="11:11" x14ac:dyDescent="0.25">
      <c r="K152" s="51"/>
    </row>
    <row r="153" spans="11:11" x14ac:dyDescent="0.25">
      <c r="K153" s="51"/>
    </row>
    <row r="154" spans="11:11" x14ac:dyDescent="0.25">
      <c r="K154" s="51"/>
    </row>
    <row r="155" spans="11:11" x14ac:dyDescent="0.25">
      <c r="K155" s="51"/>
    </row>
    <row r="156" spans="11:11" x14ac:dyDescent="0.25">
      <c r="K156" s="51"/>
    </row>
    <row r="157" spans="11:11" x14ac:dyDescent="0.25">
      <c r="K157" s="51"/>
    </row>
    <row r="158" spans="11:11" x14ac:dyDescent="0.25">
      <c r="K158" s="51"/>
    </row>
    <row r="159" spans="11:11" x14ac:dyDescent="0.25">
      <c r="K159" s="51"/>
    </row>
    <row r="160" spans="11:11" x14ac:dyDescent="0.25">
      <c r="K160" s="51"/>
    </row>
    <row r="161" spans="11:11" x14ac:dyDescent="0.25">
      <c r="K161" s="51"/>
    </row>
    <row r="162" spans="11:11" x14ac:dyDescent="0.25">
      <c r="K162" s="51"/>
    </row>
    <row r="163" spans="11:11" x14ac:dyDescent="0.25">
      <c r="K163" s="51"/>
    </row>
    <row r="164" spans="11:11" x14ac:dyDescent="0.25">
      <c r="K164" s="51"/>
    </row>
    <row r="165" spans="11:11" x14ac:dyDescent="0.25">
      <c r="K165" s="51"/>
    </row>
    <row r="166" spans="11:11" x14ac:dyDescent="0.25">
      <c r="K166" s="51"/>
    </row>
  </sheetData>
  <sheetProtection selectLockedCells="1"/>
  <pageMargins left="0.75" right="0.75" top="1" bottom="1" header="0.3" footer="0.3"/>
  <pageSetup orientation="portrait" r:id="rId1"/>
  <headerFooter>
    <oddHeader>&amp;L&amp;"Arial"&amp;9&amp;KA80000CONFIDENTIAL&amp;1#</oddHeader>
    <oddFooter>&amp;LPUBLIC</oddFooter>
    <evenFooter>&amp;LPUBLIC</evenFooter>
    <firstFooter>&amp;LPUBLIC</first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16">
    <tabColor rgb="FF00B0F0"/>
  </sheetPr>
  <dimension ref="B12:AB166"/>
  <sheetViews>
    <sheetView showGridLines="0" topLeftCell="C6" zoomScale="85" zoomScaleNormal="85" workbookViewId="0">
      <selection activeCell="L26" sqref="L26"/>
    </sheetView>
  </sheetViews>
  <sheetFormatPr defaultColWidth="11.42578125" defaultRowHeight="15" x14ac:dyDescent="0.25"/>
  <cols>
    <col min="1" max="1" width="4.140625" style="5" customWidth="1"/>
    <col min="2" max="2" width="35.5703125" style="5" customWidth="1"/>
    <col min="3" max="3" width="18.42578125" style="5" bestFit="1" customWidth="1"/>
    <col min="4" max="7" width="10.42578125" style="5" customWidth="1"/>
    <col min="8" max="8" width="12.85546875" style="4" bestFit="1" customWidth="1"/>
    <col min="9" max="9" width="20.42578125" style="5" bestFit="1" customWidth="1"/>
    <col min="10" max="11" width="11.42578125" style="5" customWidth="1"/>
    <col min="12" max="12" width="10.42578125" style="5" bestFit="1" customWidth="1"/>
    <col min="13" max="13" width="11.42578125" style="5" bestFit="1" customWidth="1"/>
    <col min="14" max="14" width="18.85546875" style="5" customWidth="1"/>
    <col min="15" max="15" width="18.85546875" style="5" bestFit="1" customWidth="1"/>
    <col min="16" max="16" width="20.42578125" style="5" bestFit="1" customWidth="1"/>
    <col min="17" max="18" width="20.42578125" style="5" hidden="1" customWidth="1"/>
    <col min="19" max="19" width="15.42578125" style="5" bestFit="1" customWidth="1"/>
    <col min="20" max="20" width="28.42578125" style="5" bestFit="1" customWidth="1"/>
    <col min="21" max="21" width="13.5703125" style="5" bestFit="1" customWidth="1"/>
    <col min="22" max="22" width="11.42578125" style="5" customWidth="1"/>
    <col min="23" max="23" width="13.5703125" style="5" hidden="1" customWidth="1"/>
    <col min="24" max="24" width="18.42578125" style="5" hidden="1" customWidth="1"/>
    <col min="25" max="27" width="11.42578125" style="5" customWidth="1"/>
    <col min="28" max="28" width="13.140625" style="5" bestFit="1" customWidth="1"/>
    <col min="29" max="256" width="11.42578125" style="5"/>
    <col min="257" max="257" width="4.140625" style="5" customWidth="1"/>
    <col min="258" max="258" width="35.5703125" style="5" customWidth="1"/>
    <col min="259" max="259" width="18.42578125" style="5" bestFit="1" customWidth="1"/>
    <col min="260" max="263" width="10.42578125" style="5" customWidth="1"/>
    <col min="264" max="264" width="12.85546875" style="5" bestFit="1" customWidth="1"/>
    <col min="265" max="265" width="20.42578125" style="5" bestFit="1" customWidth="1"/>
    <col min="266" max="267" width="11.42578125" style="5" customWidth="1"/>
    <col min="268" max="268" width="10.42578125" style="5" bestFit="1" customWidth="1"/>
    <col min="269" max="269" width="11.42578125" style="5" bestFit="1" customWidth="1"/>
    <col min="270" max="270" width="18.85546875" style="5" customWidth="1"/>
    <col min="271" max="271" width="18.85546875" style="5" bestFit="1" customWidth="1"/>
    <col min="272" max="272" width="20.42578125" style="5" bestFit="1" customWidth="1"/>
    <col min="273" max="274" width="0" style="5" hidden="1" customWidth="1"/>
    <col min="275" max="275" width="15.42578125" style="5" bestFit="1" customWidth="1"/>
    <col min="276" max="276" width="28.42578125" style="5" bestFit="1" customWidth="1"/>
    <col min="277" max="277" width="13.5703125" style="5" bestFit="1" customWidth="1"/>
    <col min="278" max="278" width="11.42578125" style="5" customWidth="1"/>
    <col min="279" max="280" width="0" style="5" hidden="1" customWidth="1"/>
    <col min="281" max="283" width="11.42578125" style="5" customWidth="1"/>
    <col min="284" max="284" width="13.140625" style="5" bestFit="1" customWidth="1"/>
    <col min="285" max="512" width="11.42578125" style="5"/>
    <col min="513" max="513" width="4.140625" style="5" customWidth="1"/>
    <col min="514" max="514" width="35.5703125" style="5" customWidth="1"/>
    <col min="515" max="515" width="18.42578125" style="5" bestFit="1" customWidth="1"/>
    <col min="516" max="519" width="10.42578125" style="5" customWidth="1"/>
    <col min="520" max="520" width="12.85546875" style="5" bestFit="1" customWidth="1"/>
    <col min="521" max="521" width="20.42578125" style="5" bestFit="1" customWidth="1"/>
    <col min="522" max="523" width="11.42578125" style="5" customWidth="1"/>
    <col min="524" max="524" width="10.42578125" style="5" bestFit="1" customWidth="1"/>
    <col min="525" max="525" width="11.42578125" style="5" bestFit="1" customWidth="1"/>
    <col min="526" max="526" width="18.85546875" style="5" customWidth="1"/>
    <col min="527" max="527" width="18.85546875" style="5" bestFit="1" customWidth="1"/>
    <col min="528" max="528" width="20.42578125" style="5" bestFit="1" customWidth="1"/>
    <col min="529" max="530" width="0" style="5" hidden="1" customWidth="1"/>
    <col min="531" max="531" width="15.42578125" style="5" bestFit="1" customWidth="1"/>
    <col min="532" max="532" width="28.42578125" style="5" bestFit="1" customWidth="1"/>
    <col min="533" max="533" width="13.5703125" style="5" bestFit="1" customWidth="1"/>
    <col min="534" max="534" width="11.42578125" style="5" customWidth="1"/>
    <col min="535" max="536" width="0" style="5" hidden="1" customWidth="1"/>
    <col min="537" max="539" width="11.42578125" style="5" customWidth="1"/>
    <col min="540" max="540" width="13.140625" style="5" bestFit="1" customWidth="1"/>
    <col min="541" max="768" width="11.42578125" style="5"/>
    <col min="769" max="769" width="4.140625" style="5" customWidth="1"/>
    <col min="770" max="770" width="35.5703125" style="5" customWidth="1"/>
    <col min="771" max="771" width="18.42578125" style="5" bestFit="1" customWidth="1"/>
    <col min="772" max="775" width="10.42578125" style="5" customWidth="1"/>
    <col min="776" max="776" width="12.85546875" style="5" bestFit="1" customWidth="1"/>
    <col min="777" max="777" width="20.42578125" style="5" bestFit="1" customWidth="1"/>
    <col min="778" max="779" width="11.42578125" style="5" customWidth="1"/>
    <col min="780" max="780" width="10.42578125" style="5" bestFit="1" customWidth="1"/>
    <col min="781" max="781" width="11.42578125" style="5" bestFit="1" customWidth="1"/>
    <col min="782" max="782" width="18.85546875" style="5" customWidth="1"/>
    <col min="783" max="783" width="18.85546875" style="5" bestFit="1" customWidth="1"/>
    <col min="784" max="784" width="20.42578125" style="5" bestFit="1" customWidth="1"/>
    <col min="785" max="786" width="0" style="5" hidden="1" customWidth="1"/>
    <col min="787" max="787" width="15.42578125" style="5" bestFit="1" customWidth="1"/>
    <col min="788" max="788" width="28.42578125" style="5" bestFit="1" customWidth="1"/>
    <col min="789" max="789" width="13.5703125" style="5" bestFit="1" customWidth="1"/>
    <col min="790" max="790" width="11.42578125" style="5" customWidth="1"/>
    <col min="791" max="792" width="0" style="5" hidden="1" customWidth="1"/>
    <col min="793" max="795" width="11.42578125" style="5" customWidth="1"/>
    <col min="796" max="796" width="13.140625" style="5" bestFit="1" customWidth="1"/>
    <col min="797" max="1024" width="11.42578125" style="5"/>
    <col min="1025" max="1025" width="4.140625" style="5" customWidth="1"/>
    <col min="1026" max="1026" width="35.5703125" style="5" customWidth="1"/>
    <col min="1027" max="1027" width="18.42578125" style="5" bestFit="1" customWidth="1"/>
    <col min="1028" max="1031" width="10.42578125" style="5" customWidth="1"/>
    <col min="1032" max="1032" width="12.85546875" style="5" bestFit="1" customWidth="1"/>
    <col min="1033" max="1033" width="20.42578125" style="5" bestFit="1" customWidth="1"/>
    <col min="1034" max="1035" width="11.42578125" style="5" customWidth="1"/>
    <col min="1036" max="1036" width="10.42578125" style="5" bestFit="1" customWidth="1"/>
    <col min="1037" max="1037" width="11.42578125" style="5" bestFit="1" customWidth="1"/>
    <col min="1038" max="1038" width="18.85546875" style="5" customWidth="1"/>
    <col min="1039" max="1039" width="18.85546875" style="5" bestFit="1" customWidth="1"/>
    <col min="1040" max="1040" width="20.42578125" style="5" bestFit="1" customWidth="1"/>
    <col min="1041" max="1042" width="0" style="5" hidden="1" customWidth="1"/>
    <col min="1043" max="1043" width="15.42578125" style="5" bestFit="1" customWidth="1"/>
    <col min="1044" max="1044" width="28.42578125" style="5" bestFit="1" customWidth="1"/>
    <col min="1045" max="1045" width="13.5703125" style="5" bestFit="1" customWidth="1"/>
    <col min="1046" max="1046" width="11.42578125" style="5" customWidth="1"/>
    <col min="1047" max="1048" width="0" style="5" hidden="1" customWidth="1"/>
    <col min="1049" max="1051" width="11.42578125" style="5" customWidth="1"/>
    <col min="1052" max="1052" width="13.140625" style="5" bestFit="1" customWidth="1"/>
    <col min="1053" max="1280" width="11.42578125" style="5"/>
    <col min="1281" max="1281" width="4.140625" style="5" customWidth="1"/>
    <col min="1282" max="1282" width="35.5703125" style="5" customWidth="1"/>
    <col min="1283" max="1283" width="18.42578125" style="5" bestFit="1" customWidth="1"/>
    <col min="1284" max="1287" width="10.42578125" style="5" customWidth="1"/>
    <col min="1288" max="1288" width="12.85546875" style="5" bestFit="1" customWidth="1"/>
    <col min="1289" max="1289" width="20.42578125" style="5" bestFit="1" customWidth="1"/>
    <col min="1290" max="1291" width="11.42578125" style="5" customWidth="1"/>
    <col min="1292" max="1292" width="10.42578125" style="5" bestFit="1" customWidth="1"/>
    <col min="1293" max="1293" width="11.42578125" style="5" bestFit="1" customWidth="1"/>
    <col min="1294" max="1294" width="18.85546875" style="5" customWidth="1"/>
    <col min="1295" max="1295" width="18.85546875" style="5" bestFit="1" customWidth="1"/>
    <col min="1296" max="1296" width="20.42578125" style="5" bestFit="1" customWidth="1"/>
    <col min="1297" max="1298" width="0" style="5" hidden="1" customWidth="1"/>
    <col min="1299" max="1299" width="15.42578125" style="5" bestFit="1" customWidth="1"/>
    <col min="1300" max="1300" width="28.42578125" style="5" bestFit="1" customWidth="1"/>
    <col min="1301" max="1301" width="13.5703125" style="5" bestFit="1" customWidth="1"/>
    <col min="1302" max="1302" width="11.42578125" style="5" customWidth="1"/>
    <col min="1303" max="1304" width="0" style="5" hidden="1" customWidth="1"/>
    <col min="1305" max="1307" width="11.42578125" style="5" customWidth="1"/>
    <col min="1308" max="1308" width="13.140625" style="5" bestFit="1" customWidth="1"/>
    <col min="1309" max="1536" width="11.42578125" style="5"/>
    <col min="1537" max="1537" width="4.140625" style="5" customWidth="1"/>
    <col min="1538" max="1538" width="35.5703125" style="5" customWidth="1"/>
    <col min="1539" max="1539" width="18.42578125" style="5" bestFit="1" customWidth="1"/>
    <col min="1540" max="1543" width="10.42578125" style="5" customWidth="1"/>
    <col min="1544" max="1544" width="12.85546875" style="5" bestFit="1" customWidth="1"/>
    <col min="1545" max="1545" width="20.42578125" style="5" bestFit="1" customWidth="1"/>
    <col min="1546" max="1547" width="11.42578125" style="5" customWidth="1"/>
    <col min="1548" max="1548" width="10.42578125" style="5" bestFit="1" customWidth="1"/>
    <col min="1549" max="1549" width="11.42578125" style="5" bestFit="1" customWidth="1"/>
    <col min="1550" max="1550" width="18.85546875" style="5" customWidth="1"/>
    <col min="1551" max="1551" width="18.85546875" style="5" bestFit="1" customWidth="1"/>
    <col min="1552" max="1552" width="20.42578125" style="5" bestFit="1" customWidth="1"/>
    <col min="1553" max="1554" width="0" style="5" hidden="1" customWidth="1"/>
    <col min="1555" max="1555" width="15.42578125" style="5" bestFit="1" customWidth="1"/>
    <col min="1556" max="1556" width="28.42578125" style="5" bestFit="1" customWidth="1"/>
    <col min="1557" max="1557" width="13.5703125" style="5" bestFit="1" customWidth="1"/>
    <col min="1558" max="1558" width="11.42578125" style="5" customWidth="1"/>
    <col min="1559" max="1560" width="0" style="5" hidden="1" customWidth="1"/>
    <col min="1561" max="1563" width="11.42578125" style="5" customWidth="1"/>
    <col min="1564" max="1564" width="13.140625" style="5" bestFit="1" customWidth="1"/>
    <col min="1565" max="1792" width="11.42578125" style="5"/>
    <col min="1793" max="1793" width="4.140625" style="5" customWidth="1"/>
    <col min="1794" max="1794" width="35.5703125" style="5" customWidth="1"/>
    <col min="1795" max="1795" width="18.42578125" style="5" bestFit="1" customWidth="1"/>
    <col min="1796" max="1799" width="10.42578125" style="5" customWidth="1"/>
    <col min="1800" max="1800" width="12.85546875" style="5" bestFit="1" customWidth="1"/>
    <col min="1801" max="1801" width="20.42578125" style="5" bestFit="1" customWidth="1"/>
    <col min="1802" max="1803" width="11.42578125" style="5" customWidth="1"/>
    <col min="1804" max="1804" width="10.42578125" style="5" bestFit="1" customWidth="1"/>
    <col min="1805" max="1805" width="11.42578125" style="5" bestFit="1" customWidth="1"/>
    <col min="1806" max="1806" width="18.85546875" style="5" customWidth="1"/>
    <col min="1807" max="1807" width="18.85546875" style="5" bestFit="1" customWidth="1"/>
    <col min="1808" max="1808" width="20.42578125" style="5" bestFit="1" customWidth="1"/>
    <col min="1809" max="1810" width="0" style="5" hidden="1" customWidth="1"/>
    <col min="1811" max="1811" width="15.42578125" style="5" bestFit="1" customWidth="1"/>
    <col min="1812" max="1812" width="28.42578125" style="5" bestFit="1" customWidth="1"/>
    <col min="1813" max="1813" width="13.5703125" style="5" bestFit="1" customWidth="1"/>
    <col min="1814" max="1814" width="11.42578125" style="5" customWidth="1"/>
    <col min="1815" max="1816" width="0" style="5" hidden="1" customWidth="1"/>
    <col min="1817" max="1819" width="11.42578125" style="5" customWidth="1"/>
    <col min="1820" max="1820" width="13.140625" style="5" bestFit="1" customWidth="1"/>
    <col min="1821" max="2048" width="11.42578125" style="5"/>
    <col min="2049" max="2049" width="4.140625" style="5" customWidth="1"/>
    <col min="2050" max="2050" width="35.5703125" style="5" customWidth="1"/>
    <col min="2051" max="2051" width="18.42578125" style="5" bestFit="1" customWidth="1"/>
    <col min="2052" max="2055" width="10.42578125" style="5" customWidth="1"/>
    <col min="2056" max="2056" width="12.85546875" style="5" bestFit="1" customWidth="1"/>
    <col min="2057" max="2057" width="20.42578125" style="5" bestFit="1" customWidth="1"/>
    <col min="2058" max="2059" width="11.42578125" style="5" customWidth="1"/>
    <col min="2060" max="2060" width="10.42578125" style="5" bestFit="1" customWidth="1"/>
    <col min="2061" max="2061" width="11.42578125" style="5" bestFit="1" customWidth="1"/>
    <col min="2062" max="2062" width="18.85546875" style="5" customWidth="1"/>
    <col min="2063" max="2063" width="18.85546875" style="5" bestFit="1" customWidth="1"/>
    <col min="2064" max="2064" width="20.42578125" style="5" bestFit="1" customWidth="1"/>
    <col min="2065" max="2066" width="0" style="5" hidden="1" customWidth="1"/>
    <col min="2067" max="2067" width="15.42578125" style="5" bestFit="1" customWidth="1"/>
    <col min="2068" max="2068" width="28.42578125" style="5" bestFit="1" customWidth="1"/>
    <col min="2069" max="2069" width="13.5703125" style="5" bestFit="1" customWidth="1"/>
    <col min="2070" max="2070" width="11.42578125" style="5" customWidth="1"/>
    <col min="2071" max="2072" width="0" style="5" hidden="1" customWidth="1"/>
    <col min="2073" max="2075" width="11.42578125" style="5" customWidth="1"/>
    <col min="2076" max="2076" width="13.140625" style="5" bestFit="1" customWidth="1"/>
    <col min="2077" max="2304" width="11.42578125" style="5"/>
    <col min="2305" max="2305" width="4.140625" style="5" customWidth="1"/>
    <col min="2306" max="2306" width="35.5703125" style="5" customWidth="1"/>
    <col min="2307" max="2307" width="18.42578125" style="5" bestFit="1" customWidth="1"/>
    <col min="2308" max="2311" width="10.42578125" style="5" customWidth="1"/>
    <col min="2312" max="2312" width="12.85546875" style="5" bestFit="1" customWidth="1"/>
    <col min="2313" max="2313" width="20.42578125" style="5" bestFit="1" customWidth="1"/>
    <col min="2314" max="2315" width="11.42578125" style="5" customWidth="1"/>
    <col min="2316" max="2316" width="10.42578125" style="5" bestFit="1" customWidth="1"/>
    <col min="2317" max="2317" width="11.42578125" style="5" bestFit="1" customWidth="1"/>
    <col min="2318" max="2318" width="18.85546875" style="5" customWidth="1"/>
    <col min="2319" max="2319" width="18.85546875" style="5" bestFit="1" customWidth="1"/>
    <col min="2320" max="2320" width="20.42578125" style="5" bestFit="1" customWidth="1"/>
    <col min="2321" max="2322" width="0" style="5" hidden="1" customWidth="1"/>
    <col min="2323" max="2323" width="15.42578125" style="5" bestFit="1" customWidth="1"/>
    <col min="2324" max="2324" width="28.42578125" style="5" bestFit="1" customWidth="1"/>
    <col min="2325" max="2325" width="13.5703125" style="5" bestFit="1" customWidth="1"/>
    <col min="2326" max="2326" width="11.42578125" style="5" customWidth="1"/>
    <col min="2327" max="2328" width="0" style="5" hidden="1" customWidth="1"/>
    <col min="2329" max="2331" width="11.42578125" style="5" customWidth="1"/>
    <col min="2332" max="2332" width="13.140625" style="5" bestFit="1" customWidth="1"/>
    <col min="2333" max="2560" width="11.42578125" style="5"/>
    <col min="2561" max="2561" width="4.140625" style="5" customWidth="1"/>
    <col min="2562" max="2562" width="35.5703125" style="5" customWidth="1"/>
    <col min="2563" max="2563" width="18.42578125" style="5" bestFit="1" customWidth="1"/>
    <col min="2564" max="2567" width="10.42578125" style="5" customWidth="1"/>
    <col min="2568" max="2568" width="12.85546875" style="5" bestFit="1" customWidth="1"/>
    <col min="2569" max="2569" width="20.42578125" style="5" bestFit="1" customWidth="1"/>
    <col min="2570" max="2571" width="11.42578125" style="5" customWidth="1"/>
    <col min="2572" max="2572" width="10.42578125" style="5" bestFit="1" customWidth="1"/>
    <col min="2573" max="2573" width="11.42578125" style="5" bestFit="1" customWidth="1"/>
    <col min="2574" max="2574" width="18.85546875" style="5" customWidth="1"/>
    <col min="2575" max="2575" width="18.85546875" style="5" bestFit="1" customWidth="1"/>
    <col min="2576" max="2576" width="20.42578125" style="5" bestFit="1" customWidth="1"/>
    <col min="2577" max="2578" width="0" style="5" hidden="1" customWidth="1"/>
    <col min="2579" max="2579" width="15.42578125" style="5" bestFit="1" customWidth="1"/>
    <col min="2580" max="2580" width="28.42578125" style="5" bestFit="1" customWidth="1"/>
    <col min="2581" max="2581" width="13.5703125" style="5" bestFit="1" customWidth="1"/>
    <col min="2582" max="2582" width="11.42578125" style="5" customWidth="1"/>
    <col min="2583" max="2584" width="0" style="5" hidden="1" customWidth="1"/>
    <col min="2585" max="2587" width="11.42578125" style="5" customWidth="1"/>
    <col min="2588" max="2588" width="13.140625" style="5" bestFit="1" customWidth="1"/>
    <col min="2589" max="2816" width="11.42578125" style="5"/>
    <col min="2817" max="2817" width="4.140625" style="5" customWidth="1"/>
    <col min="2818" max="2818" width="35.5703125" style="5" customWidth="1"/>
    <col min="2819" max="2819" width="18.42578125" style="5" bestFit="1" customWidth="1"/>
    <col min="2820" max="2823" width="10.42578125" style="5" customWidth="1"/>
    <col min="2824" max="2824" width="12.85546875" style="5" bestFit="1" customWidth="1"/>
    <col min="2825" max="2825" width="20.42578125" style="5" bestFit="1" customWidth="1"/>
    <col min="2826" max="2827" width="11.42578125" style="5" customWidth="1"/>
    <col min="2828" max="2828" width="10.42578125" style="5" bestFit="1" customWidth="1"/>
    <col min="2829" max="2829" width="11.42578125" style="5" bestFit="1" customWidth="1"/>
    <col min="2830" max="2830" width="18.85546875" style="5" customWidth="1"/>
    <col min="2831" max="2831" width="18.85546875" style="5" bestFit="1" customWidth="1"/>
    <col min="2832" max="2832" width="20.42578125" style="5" bestFit="1" customWidth="1"/>
    <col min="2833" max="2834" width="0" style="5" hidden="1" customWidth="1"/>
    <col min="2835" max="2835" width="15.42578125" style="5" bestFit="1" customWidth="1"/>
    <col min="2836" max="2836" width="28.42578125" style="5" bestFit="1" customWidth="1"/>
    <col min="2837" max="2837" width="13.5703125" style="5" bestFit="1" customWidth="1"/>
    <col min="2838" max="2838" width="11.42578125" style="5" customWidth="1"/>
    <col min="2839" max="2840" width="0" style="5" hidden="1" customWidth="1"/>
    <col min="2841" max="2843" width="11.42578125" style="5" customWidth="1"/>
    <col min="2844" max="2844" width="13.140625" style="5" bestFit="1" customWidth="1"/>
    <col min="2845" max="3072" width="11.42578125" style="5"/>
    <col min="3073" max="3073" width="4.140625" style="5" customWidth="1"/>
    <col min="3074" max="3074" width="35.5703125" style="5" customWidth="1"/>
    <col min="3075" max="3075" width="18.42578125" style="5" bestFit="1" customWidth="1"/>
    <col min="3076" max="3079" width="10.42578125" style="5" customWidth="1"/>
    <col min="3080" max="3080" width="12.85546875" style="5" bestFit="1" customWidth="1"/>
    <col min="3081" max="3081" width="20.42578125" style="5" bestFit="1" customWidth="1"/>
    <col min="3082" max="3083" width="11.42578125" style="5" customWidth="1"/>
    <col min="3084" max="3084" width="10.42578125" style="5" bestFit="1" customWidth="1"/>
    <col min="3085" max="3085" width="11.42578125" style="5" bestFit="1" customWidth="1"/>
    <col min="3086" max="3086" width="18.85546875" style="5" customWidth="1"/>
    <col min="3087" max="3087" width="18.85546875" style="5" bestFit="1" customWidth="1"/>
    <col min="3088" max="3088" width="20.42578125" style="5" bestFit="1" customWidth="1"/>
    <col min="3089" max="3090" width="0" style="5" hidden="1" customWidth="1"/>
    <col min="3091" max="3091" width="15.42578125" style="5" bestFit="1" customWidth="1"/>
    <col min="3092" max="3092" width="28.42578125" style="5" bestFit="1" customWidth="1"/>
    <col min="3093" max="3093" width="13.5703125" style="5" bestFit="1" customWidth="1"/>
    <col min="3094" max="3094" width="11.42578125" style="5" customWidth="1"/>
    <col min="3095" max="3096" width="0" style="5" hidden="1" customWidth="1"/>
    <col min="3097" max="3099" width="11.42578125" style="5" customWidth="1"/>
    <col min="3100" max="3100" width="13.140625" style="5" bestFit="1" customWidth="1"/>
    <col min="3101" max="3328" width="11.42578125" style="5"/>
    <col min="3329" max="3329" width="4.140625" style="5" customWidth="1"/>
    <col min="3330" max="3330" width="35.5703125" style="5" customWidth="1"/>
    <col min="3331" max="3331" width="18.42578125" style="5" bestFit="1" customWidth="1"/>
    <col min="3332" max="3335" width="10.42578125" style="5" customWidth="1"/>
    <col min="3336" max="3336" width="12.85546875" style="5" bestFit="1" customWidth="1"/>
    <col min="3337" max="3337" width="20.42578125" style="5" bestFit="1" customWidth="1"/>
    <col min="3338" max="3339" width="11.42578125" style="5" customWidth="1"/>
    <col min="3340" max="3340" width="10.42578125" style="5" bestFit="1" customWidth="1"/>
    <col min="3341" max="3341" width="11.42578125" style="5" bestFit="1" customWidth="1"/>
    <col min="3342" max="3342" width="18.85546875" style="5" customWidth="1"/>
    <col min="3343" max="3343" width="18.85546875" style="5" bestFit="1" customWidth="1"/>
    <col min="3344" max="3344" width="20.42578125" style="5" bestFit="1" customWidth="1"/>
    <col min="3345" max="3346" width="0" style="5" hidden="1" customWidth="1"/>
    <col min="3347" max="3347" width="15.42578125" style="5" bestFit="1" customWidth="1"/>
    <col min="3348" max="3348" width="28.42578125" style="5" bestFit="1" customWidth="1"/>
    <col min="3349" max="3349" width="13.5703125" style="5" bestFit="1" customWidth="1"/>
    <col min="3350" max="3350" width="11.42578125" style="5" customWidth="1"/>
    <col min="3351" max="3352" width="0" style="5" hidden="1" customWidth="1"/>
    <col min="3353" max="3355" width="11.42578125" style="5" customWidth="1"/>
    <col min="3356" max="3356" width="13.140625" style="5" bestFit="1" customWidth="1"/>
    <col min="3357" max="3584" width="11.42578125" style="5"/>
    <col min="3585" max="3585" width="4.140625" style="5" customWidth="1"/>
    <col min="3586" max="3586" width="35.5703125" style="5" customWidth="1"/>
    <col min="3587" max="3587" width="18.42578125" style="5" bestFit="1" customWidth="1"/>
    <col min="3588" max="3591" width="10.42578125" style="5" customWidth="1"/>
    <col min="3592" max="3592" width="12.85546875" style="5" bestFit="1" customWidth="1"/>
    <col min="3593" max="3593" width="20.42578125" style="5" bestFit="1" customWidth="1"/>
    <col min="3594" max="3595" width="11.42578125" style="5" customWidth="1"/>
    <col min="3596" max="3596" width="10.42578125" style="5" bestFit="1" customWidth="1"/>
    <col min="3597" max="3597" width="11.42578125" style="5" bestFit="1" customWidth="1"/>
    <col min="3598" max="3598" width="18.85546875" style="5" customWidth="1"/>
    <col min="3599" max="3599" width="18.85546875" style="5" bestFit="1" customWidth="1"/>
    <col min="3600" max="3600" width="20.42578125" style="5" bestFit="1" customWidth="1"/>
    <col min="3601" max="3602" width="0" style="5" hidden="1" customWidth="1"/>
    <col min="3603" max="3603" width="15.42578125" style="5" bestFit="1" customWidth="1"/>
    <col min="3604" max="3604" width="28.42578125" style="5" bestFit="1" customWidth="1"/>
    <col min="3605" max="3605" width="13.5703125" style="5" bestFit="1" customWidth="1"/>
    <col min="3606" max="3606" width="11.42578125" style="5" customWidth="1"/>
    <col min="3607" max="3608" width="0" style="5" hidden="1" customWidth="1"/>
    <col min="3609" max="3611" width="11.42578125" style="5" customWidth="1"/>
    <col min="3612" max="3612" width="13.140625" style="5" bestFit="1" customWidth="1"/>
    <col min="3613" max="3840" width="11.42578125" style="5"/>
    <col min="3841" max="3841" width="4.140625" style="5" customWidth="1"/>
    <col min="3842" max="3842" width="35.5703125" style="5" customWidth="1"/>
    <col min="3843" max="3843" width="18.42578125" style="5" bestFit="1" customWidth="1"/>
    <col min="3844" max="3847" width="10.42578125" style="5" customWidth="1"/>
    <col min="3848" max="3848" width="12.85546875" style="5" bestFit="1" customWidth="1"/>
    <col min="3849" max="3849" width="20.42578125" style="5" bestFit="1" customWidth="1"/>
    <col min="3850" max="3851" width="11.42578125" style="5" customWidth="1"/>
    <col min="3852" max="3852" width="10.42578125" style="5" bestFit="1" customWidth="1"/>
    <col min="3853" max="3853" width="11.42578125" style="5" bestFit="1" customWidth="1"/>
    <col min="3854" max="3854" width="18.85546875" style="5" customWidth="1"/>
    <col min="3855" max="3855" width="18.85546875" style="5" bestFit="1" customWidth="1"/>
    <col min="3856" max="3856" width="20.42578125" style="5" bestFit="1" customWidth="1"/>
    <col min="3857" max="3858" width="0" style="5" hidden="1" customWidth="1"/>
    <col min="3859" max="3859" width="15.42578125" style="5" bestFit="1" customWidth="1"/>
    <col min="3860" max="3860" width="28.42578125" style="5" bestFit="1" customWidth="1"/>
    <col min="3861" max="3861" width="13.5703125" style="5" bestFit="1" customWidth="1"/>
    <col min="3862" max="3862" width="11.42578125" style="5" customWidth="1"/>
    <col min="3863" max="3864" width="0" style="5" hidden="1" customWidth="1"/>
    <col min="3865" max="3867" width="11.42578125" style="5" customWidth="1"/>
    <col min="3868" max="3868" width="13.140625" style="5" bestFit="1" customWidth="1"/>
    <col min="3869" max="4096" width="11.42578125" style="5"/>
    <col min="4097" max="4097" width="4.140625" style="5" customWidth="1"/>
    <col min="4098" max="4098" width="35.5703125" style="5" customWidth="1"/>
    <col min="4099" max="4099" width="18.42578125" style="5" bestFit="1" customWidth="1"/>
    <col min="4100" max="4103" width="10.42578125" style="5" customWidth="1"/>
    <col min="4104" max="4104" width="12.85546875" style="5" bestFit="1" customWidth="1"/>
    <col min="4105" max="4105" width="20.42578125" style="5" bestFit="1" customWidth="1"/>
    <col min="4106" max="4107" width="11.42578125" style="5" customWidth="1"/>
    <col min="4108" max="4108" width="10.42578125" style="5" bestFit="1" customWidth="1"/>
    <col min="4109" max="4109" width="11.42578125" style="5" bestFit="1" customWidth="1"/>
    <col min="4110" max="4110" width="18.85546875" style="5" customWidth="1"/>
    <col min="4111" max="4111" width="18.85546875" style="5" bestFit="1" customWidth="1"/>
    <col min="4112" max="4112" width="20.42578125" style="5" bestFit="1" customWidth="1"/>
    <col min="4113" max="4114" width="0" style="5" hidden="1" customWidth="1"/>
    <col min="4115" max="4115" width="15.42578125" style="5" bestFit="1" customWidth="1"/>
    <col min="4116" max="4116" width="28.42578125" style="5" bestFit="1" customWidth="1"/>
    <col min="4117" max="4117" width="13.5703125" style="5" bestFit="1" customWidth="1"/>
    <col min="4118" max="4118" width="11.42578125" style="5" customWidth="1"/>
    <col min="4119" max="4120" width="0" style="5" hidden="1" customWidth="1"/>
    <col min="4121" max="4123" width="11.42578125" style="5" customWidth="1"/>
    <col min="4124" max="4124" width="13.140625" style="5" bestFit="1" customWidth="1"/>
    <col min="4125" max="4352" width="11.42578125" style="5"/>
    <col min="4353" max="4353" width="4.140625" style="5" customWidth="1"/>
    <col min="4354" max="4354" width="35.5703125" style="5" customWidth="1"/>
    <col min="4355" max="4355" width="18.42578125" style="5" bestFit="1" customWidth="1"/>
    <col min="4356" max="4359" width="10.42578125" style="5" customWidth="1"/>
    <col min="4360" max="4360" width="12.85546875" style="5" bestFit="1" customWidth="1"/>
    <col min="4361" max="4361" width="20.42578125" style="5" bestFit="1" customWidth="1"/>
    <col min="4362" max="4363" width="11.42578125" style="5" customWidth="1"/>
    <col min="4364" max="4364" width="10.42578125" style="5" bestFit="1" customWidth="1"/>
    <col min="4365" max="4365" width="11.42578125" style="5" bestFit="1" customWidth="1"/>
    <col min="4366" max="4366" width="18.85546875" style="5" customWidth="1"/>
    <col min="4367" max="4367" width="18.85546875" style="5" bestFit="1" customWidth="1"/>
    <col min="4368" max="4368" width="20.42578125" style="5" bestFit="1" customWidth="1"/>
    <col min="4369" max="4370" width="0" style="5" hidden="1" customWidth="1"/>
    <col min="4371" max="4371" width="15.42578125" style="5" bestFit="1" customWidth="1"/>
    <col min="4372" max="4372" width="28.42578125" style="5" bestFit="1" customWidth="1"/>
    <col min="4373" max="4373" width="13.5703125" style="5" bestFit="1" customWidth="1"/>
    <col min="4374" max="4374" width="11.42578125" style="5" customWidth="1"/>
    <col min="4375" max="4376" width="0" style="5" hidden="1" customWidth="1"/>
    <col min="4377" max="4379" width="11.42578125" style="5" customWidth="1"/>
    <col min="4380" max="4380" width="13.140625" style="5" bestFit="1" customWidth="1"/>
    <col min="4381" max="4608" width="11.42578125" style="5"/>
    <col min="4609" max="4609" width="4.140625" style="5" customWidth="1"/>
    <col min="4610" max="4610" width="35.5703125" style="5" customWidth="1"/>
    <col min="4611" max="4611" width="18.42578125" style="5" bestFit="1" customWidth="1"/>
    <col min="4612" max="4615" width="10.42578125" style="5" customWidth="1"/>
    <col min="4616" max="4616" width="12.85546875" style="5" bestFit="1" customWidth="1"/>
    <col min="4617" max="4617" width="20.42578125" style="5" bestFit="1" customWidth="1"/>
    <col min="4618" max="4619" width="11.42578125" style="5" customWidth="1"/>
    <col min="4620" max="4620" width="10.42578125" style="5" bestFit="1" customWidth="1"/>
    <col min="4621" max="4621" width="11.42578125" style="5" bestFit="1" customWidth="1"/>
    <col min="4622" max="4622" width="18.85546875" style="5" customWidth="1"/>
    <col min="4623" max="4623" width="18.85546875" style="5" bestFit="1" customWidth="1"/>
    <col min="4624" max="4624" width="20.42578125" style="5" bestFit="1" customWidth="1"/>
    <col min="4625" max="4626" width="0" style="5" hidden="1" customWidth="1"/>
    <col min="4627" max="4627" width="15.42578125" style="5" bestFit="1" customWidth="1"/>
    <col min="4628" max="4628" width="28.42578125" style="5" bestFit="1" customWidth="1"/>
    <col min="4629" max="4629" width="13.5703125" style="5" bestFit="1" customWidth="1"/>
    <col min="4630" max="4630" width="11.42578125" style="5" customWidth="1"/>
    <col min="4631" max="4632" width="0" style="5" hidden="1" customWidth="1"/>
    <col min="4633" max="4635" width="11.42578125" style="5" customWidth="1"/>
    <col min="4636" max="4636" width="13.140625" style="5" bestFit="1" customWidth="1"/>
    <col min="4637" max="4864" width="11.42578125" style="5"/>
    <col min="4865" max="4865" width="4.140625" style="5" customWidth="1"/>
    <col min="4866" max="4866" width="35.5703125" style="5" customWidth="1"/>
    <col min="4867" max="4867" width="18.42578125" style="5" bestFit="1" customWidth="1"/>
    <col min="4868" max="4871" width="10.42578125" style="5" customWidth="1"/>
    <col min="4872" max="4872" width="12.85546875" style="5" bestFit="1" customWidth="1"/>
    <col min="4873" max="4873" width="20.42578125" style="5" bestFit="1" customWidth="1"/>
    <col min="4874" max="4875" width="11.42578125" style="5" customWidth="1"/>
    <col min="4876" max="4876" width="10.42578125" style="5" bestFit="1" customWidth="1"/>
    <col min="4877" max="4877" width="11.42578125" style="5" bestFit="1" customWidth="1"/>
    <col min="4878" max="4878" width="18.85546875" style="5" customWidth="1"/>
    <col min="4879" max="4879" width="18.85546875" style="5" bestFit="1" customWidth="1"/>
    <col min="4880" max="4880" width="20.42578125" style="5" bestFit="1" customWidth="1"/>
    <col min="4881" max="4882" width="0" style="5" hidden="1" customWidth="1"/>
    <col min="4883" max="4883" width="15.42578125" style="5" bestFit="1" customWidth="1"/>
    <col min="4884" max="4884" width="28.42578125" style="5" bestFit="1" customWidth="1"/>
    <col min="4885" max="4885" width="13.5703125" style="5" bestFit="1" customWidth="1"/>
    <col min="4886" max="4886" width="11.42578125" style="5" customWidth="1"/>
    <col min="4887" max="4888" width="0" style="5" hidden="1" customWidth="1"/>
    <col min="4889" max="4891" width="11.42578125" style="5" customWidth="1"/>
    <col min="4892" max="4892" width="13.140625" style="5" bestFit="1" customWidth="1"/>
    <col min="4893" max="5120" width="11.42578125" style="5"/>
    <col min="5121" max="5121" width="4.140625" style="5" customWidth="1"/>
    <col min="5122" max="5122" width="35.5703125" style="5" customWidth="1"/>
    <col min="5123" max="5123" width="18.42578125" style="5" bestFit="1" customWidth="1"/>
    <col min="5124" max="5127" width="10.42578125" style="5" customWidth="1"/>
    <col min="5128" max="5128" width="12.85546875" style="5" bestFit="1" customWidth="1"/>
    <col min="5129" max="5129" width="20.42578125" style="5" bestFit="1" customWidth="1"/>
    <col min="5130" max="5131" width="11.42578125" style="5" customWidth="1"/>
    <col min="5132" max="5132" width="10.42578125" style="5" bestFit="1" customWidth="1"/>
    <col min="5133" max="5133" width="11.42578125" style="5" bestFit="1" customWidth="1"/>
    <col min="5134" max="5134" width="18.85546875" style="5" customWidth="1"/>
    <col min="5135" max="5135" width="18.85546875" style="5" bestFit="1" customWidth="1"/>
    <col min="5136" max="5136" width="20.42578125" style="5" bestFit="1" customWidth="1"/>
    <col min="5137" max="5138" width="0" style="5" hidden="1" customWidth="1"/>
    <col min="5139" max="5139" width="15.42578125" style="5" bestFit="1" customWidth="1"/>
    <col min="5140" max="5140" width="28.42578125" style="5" bestFit="1" customWidth="1"/>
    <col min="5141" max="5141" width="13.5703125" style="5" bestFit="1" customWidth="1"/>
    <col min="5142" max="5142" width="11.42578125" style="5" customWidth="1"/>
    <col min="5143" max="5144" width="0" style="5" hidden="1" customWidth="1"/>
    <col min="5145" max="5147" width="11.42578125" style="5" customWidth="1"/>
    <col min="5148" max="5148" width="13.140625" style="5" bestFit="1" customWidth="1"/>
    <col min="5149" max="5376" width="11.42578125" style="5"/>
    <col min="5377" max="5377" width="4.140625" style="5" customWidth="1"/>
    <col min="5378" max="5378" width="35.5703125" style="5" customWidth="1"/>
    <col min="5379" max="5379" width="18.42578125" style="5" bestFit="1" customWidth="1"/>
    <col min="5380" max="5383" width="10.42578125" style="5" customWidth="1"/>
    <col min="5384" max="5384" width="12.85546875" style="5" bestFit="1" customWidth="1"/>
    <col min="5385" max="5385" width="20.42578125" style="5" bestFit="1" customWidth="1"/>
    <col min="5386" max="5387" width="11.42578125" style="5" customWidth="1"/>
    <col min="5388" max="5388" width="10.42578125" style="5" bestFit="1" customWidth="1"/>
    <col min="5389" max="5389" width="11.42578125" style="5" bestFit="1" customWidth="1"/>
    <col min="5390" max="5390" width="18.85546875" style="5" customWidth="1"/>
    <col min="5391" max="5391" width="18.85546875" style="5" bestFit="1" customWidth="1"/>
    <col min="5392" max="5392" width="20.42578125" style="5" bestFit="1" customWidth="1"/>
    <col min="5393" max="5394" width="0" style="5" hidden="1" customWidth="1"/>
    <col min="5395" max="5395" width="15.42578125" style="5" bestFit="1" customWidth="1"/>
    <col min="5396" max="5396" width="28.42578125" style="5" bestFit="1" customWidth="1"/>
    <col min="5397" max="5397" width="13.5703125" style="5" bestFit="1" customWidth="1"/>
    <col min="5398" max="5398" width="11.42578125" style="5" customWidth="1"/>
    <col min="5399" max="5400" width="0" style="5" hidden="1" customWidth="1"/>
    <col min="5401" max="5403" width="11.42578125" style="5" customWidth="1"/>
    <col min="5404" max="5404" width="13.140625" style="5" bestFit="1" customWidth="1"/>
    <col min="5405" max="5632" width="11.42578125" style="5"/>
    <col min="5633" max="5633" width="4.140625" style="5" customWidth="1"/>
    <col min="5634" max="5634" width="35.5703125" style="5" customWidth="1"/>
    <col min="5635" max="5635" width="18.42578125" style="5" bestFit="1" customWidth="1"/>
    <col min="5636" max="5639" width="10.42578125" style="5" customWidth="1"/>
    <col min="5640" max="5640" width="12.85546875" style="5" bestFit="1" customWidth="1"/>
    <col min="5641" max="5641" width="20.42578125" style="5" bestFit="1" customWidth="1"/>
    <col min="5642" max="5643" width="11.42578125" style="5" customWidth="1"/>
    <col min="5644" max="5644" width="10.42578125" style="5" bestFit="1" customWidth="1"/>
    <col min="5645" max="5645" width="11.42578125" style="5" bestFit="1" customWidth="1"/>
    <col min="5646" max="5646" width="18.85546875" style="5" customWidth="1"/>
    <col min="5647" max="5647" width="18.85546875" style="5" bestFit="1" customWidth="1"/>
    <col min="5648" max="5648" width="20.42578125" style="5" bestFit="1" customWidth="1"/>
    <col min="5649" max="5650" width="0" style="5" hidden="1" customWidth="1"/>
    <col min="5651" max="5651" width="15.42578125" style="5" bestFit="1" customWidth="1"/>
    <col min="5652" max="5652" width="28.42578125" style="5" bestFit="1" customWidth="1"/>
    <col min="5653" max="5653" width="13.5703125" style="5" bestFit="1" customWidth="1"/>
    <col min="5654" max="5654" width="11.42578125" style="5" customWidth="1"/>
    <col min="5655" max="5656" width="0" style="5" hidden="1" customWidth="1"/>
    <col min="5657" max="5659" width="11.42578125" style="5" customWidth="1"/>
    <col min="5660" max="5660" width="13.140625" style="5" bestFit="1" customWidth="1"/>
    <col min="5661" max="5888" width="11.42578125" style="5"/>
    <col min="5889" max="5889" width="4.140625" style="5" customWidth="1"/>
    <col min="5890" max="5890" width="35.5703125" style="5" customWidth="1"/>
    <col min="5891" max="5891" width="18.42578125" style="5" bestFit="1" customWidth="1"/>
    <col min="5892" max="5895" width="10.42578125" style="5" customWidth="1"/>
    <col min="5896" max="5896" width="12.85546875" style="5" bestFit="1" customWidth="1"/>
    <col min="5897" max="5897" width="20.42578125" style="5" bestFit="1" customWidth="1"/>
    <col min="5898" max="5899" width="11.42578125" style="5" customWidth="1"/>
    <col min="5900" max="5900" width="10.42578125" style="5" bestFit="1" customWidth="1"/>
    <col min="5901" max="5901" width="11.42578125" style="5" bestFit="1" customWidth="1"/>
    <col min="5902" max="5902" width="18.85546875" style="5" customWidth="1"/>
    <col min="5903" max="5903" width="18.85546875" style="5" bestFit="1" customWidth="1"/>
    <col min="5904" max="5904" width="20.42578125" style="5" bestFit="1" customWidth="1"/>
    <col min="5905" max="5906" width="0" style="5" hidden="1" customWidth="1"/>
    <col min="5907" max="5907" width="15.42578125" style="5" bestFit="1" customWidth="1"/>
    <col min="5908" max="5908" width="28.42578125" style="5" bestFit="1" customWidth="1"/>
    <col min="5909" max="5909" width="13.5703125" style="5" bestFit="1" customWidth="1"/>
    <col min="5910" max="5910" width="11.42578125" style="5" customWidth="1"/>
    <col min="5911" max="5912" width="0" style="5" hidden="1" customWidth="1"/>
    <col min="5913" max="5915" width="11.42578125" style="5" customWidth="1"/>
    <col min="5916" max="5916" width="13.140625" style="5" bestFit="1" customWidth="1"/>
    <col min="5917" max="6144" width="11.42578125" style="5"/>
    <col min="6145" max="6145" width="4.140625" style="5" customWidth="1"/>
    <col min="6146" max="6146" width="35.5703125" style="5" customWidth="1"/>
    <col min="6147" max="6147" width="18.42578125" style="5" bestFit="1" customWidth="1"/>
    <col min="6148" max="6151" width="10.42578125" style="5" customWidth="1"/>
    <col min="6152" max="6152" width="12.85546875" style="5" bestFit="1" customWidth="1"/>
    <col min="6153" max="6153" width="20.42578125" style="5" bestFit="1" customWidth="1"/>
    <col min="6154" max="6155" width="11.42578125" style="5" customWidth="1"/>
    <col min="6156" max="6156" width="10.42578125" style="5" bestFit="1" customWidth="1"/>
    <col min="6157" max="6157" width="11.42578125" style="5" bestFit="1" customWidth="1"/>
    <col min="6158" max="6158" width="18.85546875" style="5" customWidth="1"/>
    <col min="6159" max="6159" width="18.85546875" style="5" bestFit="1" customWidth="1"/>
    <col min="6160" max="6160" width="20.42578125" style="5" bestFit="1" customWidth="1"/>
    <col min="6161" max="6162" width="0" style="5" hidden="1" customWidth="1"/>
    <col min="6163" max="6163" width="15.42578125" style="5" bestFit="1" customWidth="1"/>
    <col min="6164" max="6164" width="28.42578125" style="5" bestFit="1" customWidth="1"/>
    <col min="6165" max="6165" width="13.5703125" style="5" bestFit="1" customWidth="1"/>
    <col min="6166" max="6166" width="11.42578125" style="5" customWidth="1"/>
    <col min="6167" max="6168" width="0" style="5" hidden="1" customWidth="1"/>
    <col min="6169" max="6171" width="11.42578125" style="5" customWidth="1"/>
    <col min="6172" max="6172" width="13.140625" style="5" bestFit="1" customWidth="1"/>
    <col min="6173" max="6400" width="11.42578125" style="5"/>
    <col min="6401" max="6401" width="4.140625" style="5" customWidth="1"/>
    <col min="6402" max="6402" width="35.5703125" style="5" customWidth="1"/>
    <col min="6403" max="6403" width="18.42578125" style="5" bestFit="1" customWidth="1"/>
    <col min="6404" max="6407" width="10.42578125" style="5" customWidth="1"/>
    <col min="6408" max="6408" width="12.85546875" style="5" bestFit="1" customWidth="1"/>
    <col min="6409" max="6409" width="20.42578125" style="5" bestFit="1" customWidth="1"/>
    <col min="6410" max="6411" width="11.42578125" style="5" customWidth="1"/>
    <col min="6412" max="6412" width="10.42578125" style="5" bestFit="1" customWidth="1"/>
    <col min="6413" max="6413" width="11.42578125" style="5" bestFit="1" customWidth="1"/>
    <col min="6414" max="6414" width="18.85546875" style="5" customWidth="1"/>
    <col min="6415" max="6415" width="18.85546875" style="5" bestFit="1" customWidth="1"/>
    <col min="6416" max="6416" width="20.42578125" style="5" bestFit="1" customWidth="1"/>
    <col min="6417" max="6418" width="0" style="5" hidden="1" customWidth="1"/>
    <col min="6419" max="6419" width="15.42578125" style="5" bestFit="1" customWidth="1"/>
    <col min="6420" max="6420" width="28.42578125" style="5" bestFit="1" customWidth="1"/>
    <col min="6421" max="6421" width="13.5703125" style="5" bestFit="1" customWidth="1"/>
    <col min="6422" max="6422" width="11.42578125" style="5" customWidth="1"/>
    <col min="6423" max="6424" width="0" style="5" hidden="1" customWidth="1"/>
    <col min="6425" max="6427" width="11.42578125" style="5" customWidth="1"/>
    <col min="6428" max="6428" width="13.140625" style="5" bestFit="1" customWidth="1"/>
    <col min="6429" max="6656" width="11.42578125" style="5"/>
    <col min="6657" max="6657" width="4.140625" style="5" customWidth="1"/>
    <col min="6658" max="6658" width="35.5703125" style="5" customWidth="1"/>
    <col min="6659" max="6659" width="18.42578125" style="5" bestFit="1" customWidth="1"/>
    <col min="6660" max="6663" width="10.42578125" style="5" customWidth="1"/>
    <col min="6664" max="6664" width="12.85546875" style="5" bestFit="1" customWidth="1"/>
    <col min="6665" max="6665" width="20.42578125" style="5" bestFit="1" customWidth="1"/>
    <col min="6666" max="6667" width="11.42578125" style="5" customWidth="1"/>
    <col min="6668" max="6668" width="10.42578125" style="5" bestFit="1" customWidth="1"/>
    <col min="6669" max="6669" width="11.42578125" style="5" bestFit="1" customWidth="1"/>
    <col min="6670" max="6670" width="18.85546875" style="5" customWidth="1"/>
    <col min="6671" max="6671" width="18.85546875" style="5" bestFit="1" customWidth="1"/>
    <col min="6672" max="6672" width="20.42578125" style="5" bestFit="1" customWidth="1"/>
    <col min="6673" max="6674" width="0" style="5" hidden="1" customWidth="1"/>
    <col min="6675" max="6675" width="15.42578125" style="5" bestFit="1" customWidth="1"/>
    <col min="6676" max="6676" width="28.42578125" style="5" bestFit="1" customWidth="1"/>
    <col min="6677" max="6677" width="13.5703125" style="5" bestFit="1" customWidth="1"/>
    <col min="6678" max="6678" width="11.42578125" style="5" customWidth="1"/>
    <col min="6679" max="6680" width="0" style="5" hidden="1" customWidth="1"/>
    <col min="6681" max="6683" width="11.42578125" style="5" customWidth="1"/>
    <col min="6684" max="6684" width="13.140625" style="5" bestFit="1" customWidth="1"/>
    <col min="6685" max="6912" width="11.42578125" style="5"/>
    <col min="6913" max="6913" width="4.140625" style="5" customWidth="1"/>
    <col min="6914" max="6914" width="35.5703125" style="5" customWidth="1"/>
    <col min="6915" max="6915" width="18.42578125" style="5" bestFit="1" customWidth="1"/>
    <col min="6916" max="6919" width="10.42578125" style="5" customWidth="1"/>
    <col min="6920" max="6920" width="12.85546875" style="5" bestFit="1" customWidth="1"/>
    <col min="6921" max="6921" width="20.42578125" style="5" bestFit="1" customWidth="1"/>
    <col min="6922" max="6923" width="11.42578125" style="5" customWidth="1"/>
    <col min="6924" max="6924" width="10.42578125" style="5" bestFit="1" customWidth="1"/>
    <col min="6925" max="6925" width="11.42578125" style="5" bestFit="1" customWidth="1"/>
    <col min="6926" max="6926" width="18.85546875" style="5" customWidth="1"/>
    <col min="6927" max="6927" width="18.85546875" style="5" bestFit="1" customWidth="1"/>
    <col min="6928" max="6928" width="20.42578125" style="5" bestFit="1" customWidth="1"/>
    <col min="6929" max="6930" width="0" style="5" hidden="1" customWidth="1"/>
    <col min="6931" max="6931" width="15.42578125" style="5" bestFit="1" customWidth="1"/>
    <col min="6932" max="6932" width="28.42578125" style="5" bestFit="1" customWidth="1"/>
    <col min="6933" max="6933" width="13.5703125" style="5" bestFit="1" customWidth="1"/>
    <col min="6934" max="6934" width="11.42578125" style="5" customWidth="1"/>
    <col min="6935" max="6936" width="0" style="5" hidden="1" customWidth="1"/>
    <col min="6937" max="6939" width="11.42578125" style="5" customWidth="1"/>
    <col min="6940" max="6940" width="13.140625" style="5" bestFit="1" customWidth="1"/>
    <col min="6941" max="7168" width="11.42578125" style="5"/>
    <col min="7169" max="7169" width="4.140625" style="5" customWidth="1"/>
    <col min="7170" max="7170" width="35.5703125" style="5" customWidth="1"/>
    <col min="7171" max="7171" width="18.42578125" style="5" bestFit="1" customWidth="1"/>
    <col min="7172" max="7175" width="10.42578125" style="5" customWidth="1"/>
    <col min="7176" max="7176" width="12.85546875" style="5" bestFit="1" customWidth="1"/>
    <col min="7177" max="7177" width="20.42578125" style="5" bestFit="1" customWidth="1"/>
    <col min="7178" max="7179" width="11.42578125" style="5" customWidth="1"/>
    <col min="7180" max="7180" width="10.42578125" style="5" bestFit="1" customWidth="1"/>
    <col min="7181" max="7181" width="11.42578125" style="5" bestFit="1" customWidth="1"/>
    <col min="7182" max="7182" width="18.85546875" style="5" customWidth="1"/>
    <col min="7183" max="7183" width="18.85546875" style="5" bestFit="1" customWidth="1"/>
    <col min="7184" max="7184" width="20.42578125" style="5" bestFit="1" customWidth="1"/>
    <col min="7185" max="7186" width="0" style="5" hidden="1" customWidth="1"/>
    <col min="7187" max="7187" width="15.42578125" style="5" bestFit="1" customWidth="1"/>
    <col min="7188" max="7188" width="28.42578125" style="5" bestFit="1" customWidth="1"/>
    <col min="7189" max="7189" width="13.5703125" style="5" bestFit="1" customWidth="1"/>
    <col min="7190" max="7190" width="11.42578125" style="5" customWidth="1"/>
    <col min="7191" max="7192" width="0" style="5" hidden="1" customWidth="1"/>
    <col min="7193" max="7195" width="11.42578125" style="5" customWidth="1"/>
    <col min="7196" max="7196" width="13.140625" style="5" bestFit="1" customWidth="1"/>
    <col min="7197" max="7424" width="11.42578125" style="5"/>
    <col min="7425" max="7425" width="4.140625" style="5" customWidth="1"/>
    <col min="7426" max="7426" width="35.5703125" style="5" customWidth="1"/>
    <col min="7427" max="7427" width="18.42578125" style="5" bestFit="1" customWidth="1"/>
    <col min="7428" max="7431" width="10.42578125" style="5" customWidth="1"/>
    <col min="7432" max="7432" width="12.85546875" style="5" bestFit="1" customWidth="1"/>
    <col min="7433" max="7433" width="20.42578125" style="5" bestFit="1" customWidth="1"/>
    <col min="7434" max="7435" width="11.42578125" style="5" customWidth="1"/>
    <col min="7436" max="7436" width="10.42578125" style="5" bestFit="1" customWidth="1"/>
    <col min="7437" max="7437" width="11.42578125" style="5" bestFit="1" customWidth="1"/>
    <col min="7438" max="7438" width="18.85546875" style="5" customWidth="1"/>
    <col min="7439" max="7439" width="18.85546875" style="5" bestFit="1" customWidth="1"/>
    <col min="7440" max="7440" width="20.42578125" style="5" bestFit="1" customWidth="1"/>
    <col min="7441" max="7442" width="0" style="5" hidden="1" customWidth="1"/>
    <col min="7443" max="7443" width="15.42578125" style="5" bestFit="1" customWidth="1"/>
    <col min="7444" max="7444" width="28.42578125" style="5" bestFit="1" customWidth="1"/>
    <col min="7445" max="7445" width="13.5703125" style="5" bestFit="1" customWidth="1"/>
    <col min="7446" max="7446" width="11.42578125" style="5" customWidth="1"/>
    <col min="7447" max="7448" width="0" style="5" hidden="1" customWidth="1"/>
    <col min="7449" max="7451" width="11.42578125" style="5" customWidth="1"/>
    <col min="7452" max="7452" width="13.140625" style="5" bestFit="1" customWidth="1"/>
    <col min="7453" max="7680" width="11.42578125" style="5"/>
    <col min="7681" max="7681" width="4.140625" style="5" customWidth="1"/>
    <col min="7682" max="7682" width="35.5703125" style="5" customWidth="1"/>
    <col min="7683" max="7683" width="18.42578125" style="5" bestFit="1" customWidth="1"/>
    <col min="7684" max="7687" width="10.42578125" style="5" customWidth="1"/>
    <col min="7688" max="7688" width="12.85546875" style="5" bestFit="1" customWidth="1"/>
    <col min="7689" max="7689" width="20.42578125" style="5" bestFit="1" customWidth="1"/>
    <col min="7690" max="7691" width="11.42578125" style="5" customWidth="1"/>
    <col min="7692" max="7692" width="10.42578125" style="5" bestFit="1" customWidth="1"/>
    <col min="7693" max="7693" width="11.42578125" style="5" bestFit="1" customWidth="1"/>
    <col min="7694" max="7694" width="18.85546875" style="5" customWidth="1"/>
    <col min="7695" max="7695" width="18.85546875" style="5" bestFit="1" customWidth="1"/>
    <col min="7696" max="7696" width="20.42578125" style="5" bestFit="1" customWidth="1"/>
    <col min="7697" max="7698" width="0" style="5" hidden="1" customWidth="1"/>
    <col min="7699" max="7699" width="15.42578125" style="5" bestFit="1" customWidth="1"/>
    <col min="7700" max="7700" width="28.42578125" style="5" bestFit="1" customWidth="1"/>
    <col min="7701" max="7701" width="13.5703125" style="5" bestFit="1" customWidth="1"/>
    <col min="7702" max="7702" width="11.42578125" style="5" customWidth="1"/>
    <col min="7703" max="7704" width="0" style="5" hidden="1" customWidth="1"/>
    <col min="7705" max="7707" width="11.42578125" style="5" customWidth="1"/>
    <col min="7708" max="7708" width="13.140625" style="5" bestFit="1" customWidth="1"/>
    <col min="7709" max="7936" width="11.42578125" style="5"/>
    <col min="7937" max="7937" width="4.140625" style="5" customWidth="1"/>
    <col min="7938" max="7938" width="35.5703125" style="5" customWidth="1"/>
    <col min="7939" max="7939" width="18.42578125" style="5" bestFit="1" customWidth="1"/>
    <col min="7940" max="7943" width="10.42578125" style="5" customWidth="1"/>
    <col min="7944" max="7944" width="12.85546875" style="5" bestFit="1" customWidth="1"/>
    <col min="7945" max="7945" width="20.42578125" style="5" bestFit="1" customWidth="1"/>
    <col min="7946" max="7947" width="11.42578125" style="5" customWidth="1"/>
    <col min="7948" max="7948" width="10.42578125" style="5" bestFit="1" customWidth="1"/>
    <col min="7949" max="7949" width="11.42578125" style="5" bestFit="1" customWidth="1"/>
    <col min="7950" max="7950" width="18.85546875" style="5" customWidth="1"/>
    <col min="7951" max="7951" width="18.85546875" style="5" bestFit="1" customWidth="1"/>
    <col min="7952" max="7952" width="20.42578125" style="5" bestFit="1" customWidth="1"/>
    <col min="7953" max="7954" width="0" style="5" hidden="1" customWidth="1"/>
    <col min="7955" max="7955" width="15.42578125" style="5" bestFit="1" customWidth="1"/>
    <col min="7956" max="7956" width="28.42578125" style="5" bestFit="1" customWidth="1"/>
    <col min="7957" max="7957" width="13.5703125" style="5" bestFit="1" customWidth="1"/>
    <col min="7958" max="7958" width="11.42578125" style="5" customWidth="1"/>
    <col min="7959" max="7960" width="0" style="5" hidden="1" customWidth="1"/>
    <col min="7961" max="7963" width="11.42578125" style="5" customWidth="1"/>
    <col min="7964" max="7964" width="13.140625" style="5" bestFit="1" customWidth="1"/>
    <col min="7965" max="8192" width="11.42578125" style="5"/>
    <col min="8193" max="8193" width="4.140625" style="5" customWidth="1"/>
    <col min="8194" max="8194" width="35.5703125" style="5" customWidth="1"/>
    <col min="8195" max="8195" width="18.42578125" style="5" bestFit="1" customWidth="1"/>
    <col min="8196" max="8199" width="10.42578125" style="5" customWidth="1"/>
    <col min="8200" max="8200" width="12.85546875" style="5" bestFit="1" customWidth="1"/>
    <col min="8201" max="8201" width="20.42578125" style="5" bestFit="1" customWidth="1"/>
    <col min="8202" max="8203" width="11.42578125" style="5" customWidth="1"/>
    <col min="8204" max="8204" width="10.42578125" style="5" bestFit="1" customWidth="1"/>
    <col min="8205" max="8205" width="11.42578125" style="5" bestFit="1" customWidth="1"/>
    <col min="8206" max="8206" width="18.85546875" style="5" customWidth="1"/>
    <col min="8207" max="8207" width="18.85546875" style="5" bestFit="1" customWidth="1"/>
    <col min="8208" max="8208" width="20.42578125" style="5" bestFit="1" customWidth="1"/>
    <col min="8209" max="8210" width="0" style="5" hidden="1" customWidth="1"/>
    <col min="8211" max="8211" width="15.42578125" style="5" bestFit="1" customWidth="1"/>
    <col min="8212" max="8212" width="28.42578125" style="5" bestFit="1" customWidth="1"/>
    <col min="8213" max="8213" width="13.5703125" style="5" bestFit="1" customWidth="1"/>
    <col min="8214" max="8214" width="11.42578125" style="5" customWidth="1"/>
    <col min="8215" max="8216" width="0" style="5" hidden="1" customWidth="1"/>
    <col min="8217" max="8219" width="11.42578125" style="5" customWidth="1"/>
    <col min="8220" max="8220" width="13.140625" style="5" bestFit="1" customWidth="1"/>
    <col min="8221" max="8448" width="11.42578125" style="5"/>
    <col min="8449" max="8449" width="4.140625" style="5" customWidth="1"/>
    <col min="8450" max="8450" width="35.5703125" style="5" customWidth="1"/>
    <col min="8451" max="8451" width="18.42578125" style="5" bestFit="1" customWidth="1"/>
    <col min="8452" max="8455" width="10.42578125" style="5" customWidth="1"/>
    <col min="8456" max="8456" width="12.85546875" style="5" bestFit="1" customWidth="1"/>
    <col min="8457" max="8457" width="20.42578125" style="5" bestFit="1" customWidth="1"/>
    <col min="8458" max="8459" width="11.42578125" style="5" customWidth="1"/>
    <col min="8460" max="8460" width="10.42578125" style="5" bestFit="1" customWidth="1"/>
    <col min="8461" max="8461" width="11.42578125" style="5" bestFit="1" customWidth="1"/>
    <col min="8462" max="8462" width="18.85546875" style="5" customWidth="1"/>
    <col min="8463" max="8463" width="18.85546875" style="5" bestFit="1" customWidth="1"/>
    <col min="8464" max="8464" width="20.42578125" style="5" bestFit="1" customWidth="1"/>
    <col min="8465" max="8466" width="0" style="5" hidden="1" customWidth="1"/>
    <col min="8467" max="8467" width="15.42578125" style="5" bestFit="1" customWidth="1"/>
    <col min="8468" max="8468" width="28.42578125" style="5" bestFit="1" customWidth="1"/>
    <col min="8469" max="8469" width="13.5703125" style="5" bestFit="1" customWidth="1"/>
    <col min="8470" max="8470" width="11.42578125" style="5" customWidth="1"/>
    <col min="8471" max="8472" width="0" style="5" hidden="1" customWidth="1"/>
    <col min="8473" max="8475" width="11.42578125" style="5" customWidth="1"/>
    <col min="8476" max="8476" width="13.140625" style="5" bestFit="1" customWidth="1"/>
    <col min="8477" max="8704" width="11.42578125" style="5"/>
    <col min="8705" max="8705" width="4.140625" style="5" customWidth="1"/>
    <col min="8706" max="8706" width="35.5703125" style="5" customWidth="1"/>
    <col min="8707" max="8707" width="18.42578125" style="5" bestFit="1" customWidth="1"/>
    <col min="8708" max="8711" width="10.42578125" style="5" customWidth="1"/>
    <col min="8712" max="8712" width="12.85546875" style="5" bestFit="1" customWidth="1"/>
    <col min="8713" max="8713" width="20.42578125" style="5" bestFit="1" customWidth="1"/>
    <col min="8714" max="8715" width="11.42578125" style="5" customWidth="1"/>
    <col min="8716" max="8716" width="10.42578125" style="5" bestFit="1" customWidth="1"/>
    <col min="8717" max="8717" width="11.42578125" style="5" bestFit="1" customWidth="1"/>
    <col min="8718" max="8718" width="18.85546875" style="5" customWidth="1"/>
    <col min="8719" max="8719" width="18.85546875" style="5" bestFit="1" customWidth="1"/>
    <col min="8720" max="8720" width="20.42578125" style="5" bestFit="1" customWidth="1"/>
    <col min="8721" max="8722" width="0" style="5" hidden="1" customWidth="1"/>
    <col min="8723" max="8723" width="15.42578125" style="5" bestFit="1" customWidth="1"/>
    <col min="8724" max="8724" width="28.42578125" style="5" bestFit="1" customWidth="1"/>
    <col min="8725" max="8725" width="13.5703125" style="5" bestFit="1" customWidth="1"/>
    <col min="8726" max="8726" width="11.42578125" style="5" customWidth="1"/>
    <col min="8727" max="8728" width="0" style="5" hidden="1" customWidth="1"/>
    <col min="8729" max="8731" width="11.42578125" style="5" customWidth="1"/>
    <col min="8732" max="8732" width="13.140625" style="5" bestFit="1" customWidth="1"/>
    <col min="8733" max="8960" width="11.42578125" style="5"/>
    <col min="8961" max="8961" width="4.140625" style="5" customWidth="1"/>
    <col min="8962" max="8962" width="35.5703125" style="5" customWidth="1"/>
    <col min="8963" max="8963" width="18.42578125" style="5" bestFit="1" customWidth="1"/>
    <col min="8964" max="8967" width="10.42578125" style="5" customWidth="1"/>
    <col min="8968" max="8968" width="12.85546875" style="5" bestFit="1" customWidth="1"/>
    <col min="8969" max="8969" width="20.42578125" style="5" bestFit="1" customWidth="1"/>
    <col min="8970" max="8971" width="11.42578125" style="5" customWidth="1"/>
    <col min="8972" max="8972" width="10.42578125" style="5" bestFit="1" customWidth="1"/>
    <col min="8973" max="8973" width="11.42578125" style="5" bestFit="1" customWidth="1"/>
    <col min="8974" max="8974" width="18.85546875" style="5" customWidth="1"/>
    <col min="8975" max="8975" width="18.85546875" style="5" bestFit="1" customWidth="1"/>
    <col min="8976" max="8976" width="20.42578125" style="5" bestFit="1" customWidth="1"/>
    <col min="8977" max="8978" width="0" style="5" hidden="1" customWidth="1"/>
    <col min="8979" max="8979" width="15.42578125" style="5" bestFit="1" customWidth="1"/>
    <col min="8980" max="8980" width="28.42578125" style="5" bestFit="1" customWidth="1"/>
    <col min="8981" max="8981" width="13.5703125" style="5" bestFit="1" customWidth="1"/>
    <col min="8982" max="8982" width="11.42578125" style="5" customWidth="1"/>
    <col min="8983" max="8984" width="0" style="5" hidden="1" customWidth="1"/>
    <col min="8985" max="8987" width="11.42578125" style="5" customWidth="1"/>
    <col min="8988" max="8988" width="13.140625" style="5" bestFit="1" customWidth="1"/>
    <col min="8989" max="9216" width="11.42578125" style="5"/>
    <col min="9217" max="9217" width="4.140625" style="5" customWidth="1"/>
    <col min="9218" max="9218" width="35.5703125" style="5" customWidth="1"/>
    <col min="9219" max="9219" width="18.42578125" style="5" bestFit="1" customWidth="1"/>
    <col min="9220" max="9223" width="10.42578125" style="5" customWidth="1"/>
    <col min="9224" max="9224" width="12.85546875" style="5" bestFit="1" customWidth="1"/>
    <col min="9225" max="9225" width="20.42578125" style="5" bestFit="1" customWidth="1"/>
    <col min="9226" max="9227" width="11.42578125" style="5" customWidth="1"/>
    <col min="9228" max="9228" width="10.42578125" style="5" bestFit="1" customWidth="1"/>
    <col min="9229" max="9229" width="11.42578125" style="5" bestFit="1" customWidth="1"/>
    <col min="9230" max="9230" width="18.85546875" style="5" customWidth="1"/>
    <col min="9231" max="9231" width="18.85546875" style="5" bestFit="1" customWidth="1"/>
    <col min="9232" max="9232" width="20.42578125" style="5" bestFit="1" customWidth="1"/>
    <col min="9233" max="9234" width="0" style="5" hidden="1" customWidth="1"/>
    <col min="9235" max="9235" width="15.42578125" style="5" bestFit="1" customWidth="1"/>
    <col min="9236" max="9236" width="28.42578125" style="5" bestFit="1" customWidth="1"/>
    <col min="9237" max="9237" width="13.5703125" style="5" bestFit="1" customWidth="1"/>
    <col min="9238" max="9238" width="11.42578125" style="5" customWidth="1"/>
    <col min="9239" max="9240" width="0" style="5" hidden="1" customWidth="1"/>
    <col min="9241" max="9243" width="11.42578125" style="5" customWidth="1"/>
    <col min="9244" max="9244" width="13.140625" style="5" bestFit="1" customWidth="1"/>
    <col min="9245" max="9472" width="11.42578125" style="5"/>
    <col min="9473" max="9473" width="4.140625" style="5" customWidth="1"/>
    <col min="9474" max="9474" width="35.5703125" style="5" customWidth="1"/>
    <col min="9475" max="9475" width="18.42578125" style="5" bestFit="1" customWidth="1"/>
    <col min="9476" max="9479" width="10.42578125" style="5" customWidth="1"/>
    <col min="9480" max="9480" width="12.85546875" style="5" bestFit="1" customWidth="1"/>
    <col min="9481" max="9481" width="20.42578125" style="5" bestFit="1" customWidth="1"/>
    <col min="9482" max="9483" width="11.42578125" style="5" customWidth="1"/>
    <col min="9484" max="9484" width="10.42578125" style="5" bestFit="1" customWidth="1"/>
    <col min="9485" max="9485" width="11.42578125" style="5" bestFit="1" customWidth="1"/>
    <col min="9486" max="9486" width="18.85546875" style="5" customWidth="1"/>
    <col min="9487" max="9487" width="18.85546875" style="5" bestFit="1" customWidth="1"/>
    <col min="9488" max="9488" width="20.42578125" style="5" bestFit="1" customWidth="1"/>
    <col min="9489" max="9490" width="0" style="5" hidden="1" customWidth="1"/>
    <col min="9491" max="9491" width="15.42578125" style="5" bestFit="1" customWidth="1"/>
    <col min="9492" max="9492" width="28.42578125" style="5" bestFit="1" customWidth="1"/>
    <col min="9493" max="9493" width="13.5703125" style="5" bestFit="1" customWidth="1"/>
    <col min="9494" max="9494" width="11.42578125" style="5" customWidth="1"/>
    <col min="9495" max="9496" width="0" style="5" hidden="1" customWidth="1"/>
    <col min="9497" max="9499" width="11.42578125" style="5" customWidth="1"/>
    <col min="9500" max="9500" width="13.140625" style="5" bestFit="1" customWidth="1"/>
    <col min="9501" max="9728" width="11.42578125" style="5"/>
    <col min="9729" max="9729" width="4.140625" style="5" customWidth="1"/>
    <col min="9730" max="9730" width="35.5703125" style="5" customWidth="1"/>
    <col min="9731" max="9731" width="18.42578125" style="5" bestFit="1" customWidth="1"/>
    <col min="9732" max="9735" width="10.42578125" style="5" customWidth="1"/>
    <col min="9736" max="9736" width="12.85546875" style="5" bestFit="1" customWidth="1"/>
    <col min="9737" max="9737" width="20.42578125" style="5" bestFit="1" customWidth="1"/>
    <col min="9738" max="9739" width="11.42578125" style="5" customWidth="1"/>
    <col min="9740" max="9740" width="10.42578125" style="5" bestFit="1" customWidth="1"/>
    <col min="9741" max="9741" width="11.42578125" style="5" bestFit="1" customWidth="1"/>
    <col min="9742" max="9742" width="18.85546875" style="5" customWidth="1"/>
    <col min="9743" max="9743" width="18.85546875" style="5" bestFit="1" customWidth="1"/>
    <col min="9744" max="9744" width="20.42578125" style="5" bestFit="1" customWidth="1"/>
    <col min="9745" max="9746" width="0" style="5" hidden="1" customWidth="1"/>
    <col min="9747" max="9747" width="15.42578125" style="5" bestFit="1" customWidth="1"/>
    <col min="9748" max="9748" width="28.42578125" style="5" bestFit="1" customWidth="1"/>
    <col min="9749" max="9749" width="13.5703125" style="5" bestFit="1" customWidth="1"/>
    <col min="9750" max="9750" width="11.42578125" style="5" customWidth="1"/>
    <col min="9751" max="9752" width="0" style="5" hidden="1" customWidth="1"/>
    <col min="9753" max="9755" width="11.42578125" style="5" customWidth="1"/>
    <col min="9756" max="9756" width="13.140625" style="5" bestFit="1" customWidth="1"/>
    <col min="9757" max="9984" width="11.42578125" style="5"/>
    <col min="9985" max="9985" width="4.140625" style="5" customWidth="1"/>
    <col min="9986" max="9986" width="35.5703125" style="5" customWidth="1"/>
    <col min="9987" max="9987" width="18.42578125" style="5" bestFit="1" customWidth="1"/>
    <col min="9988" max="9991" width="10.42578125" style="5" customWidth="1"/>
    <col min="9992" max="9992" width="12.85546875" style="5" bestFit="1" customWidth="1"/>
    <col min="9993" max="9993" width="20.42578125" style="5" bestFit="1" customWidth="1"/>
    <col min="9994" max="9995" width="11.42578125" style="5" customWidth="1"/>
    <col min="9996" max="9996" width="10.42578125" style="5" bestFit="1" customWidth="1"/>
    <col min="9997" max="9997" width="11.42578125" style="5" bestFit="1" customWidth="1"/>
    <col min="9998" max="9998" width="18.85546875" style="5" customWidth="1"/>
    <col min="9999" max="9999" width="18.85546875" style="5" bestFit="1" customWidth="1"/>
    <col min="10000" max="10000" width="20.42578125" style="5" bestFit="1" customWidth="1"/>
    <col min="10001" max="10002" width="0" style="5" hidden="1" customWidth="1"/>
    <col min="10003" max="10003" width="15.42578125" style="5" bestFit="1" customWidth="1"/>
    <col min="10004" max="10004" width="28.42578125" style="5" bestFit="1" customWidth="1"/>
    <col min="10005" max="10005" width="13.5703125" style="5" bestFit="1" customWidth="1"/>
    <col min="10006" max="10006" width="11.42578125" style="5" customWidth="1"/>
    <col min="10007" max="10008" width="0" style="5" hidden="1" customWidth="1"/>
    <col min="10009" max="10011" width="11.42578125" style="5" customWidth="1"/>
    <col min="10012" max="10012" width="13.140625" style="5" bestFit="1" customWidth="1"/>
    <col min="10013" max="10240" width="11.42578125" style="5"/>
    <col min="10241" max="10241" width="4.140625" style="5" customWidth="1"/>
    <col min="10242" max="10242" width="35.5703125" style="5" customWidth="1"/>
    <col min="10243" max="10243" width="18.42578125" style="5" bestFit="1" customWidth="1"/>
    <col min="10244" max="10247" width="10.42578125" style="5" customWidth="1"/>
    <col min="10248" max="10248" width="12.85546875" style="5" bestFit="1" customWidth="1"/>
    <col min="10249" max="10249" width="20.42578125" style="5" bestFit="1" customWidth="1"/>
    <col min="10250" max="10251" width="11.42578125" style="5" customWidth="1"/>
    <col min="10252" max="10252" width="10.42578125" style="5" bestFit="1" customWidth="1"/>
    <col min="10253" max="10253" width="11.42578125" style="5" bestFit="1" customWidth="1"/>
    <col min="10254" max="10254" width="18.85546875" style="5" customWidth="1"/>
    <col min="10255" max="10255" width="18.85546875" style="5" bestFit="1" customWidth="1"/>
    <col min="10256" max="10256" width="20.42578125" style="5" bestFit="1" customWidth="1"/>
    <col min="10257" max="10258" width="0" style="5" hidden="1" customWidth="1"/>
    <col min="10259" max="10259" width="15.42578125" style="5" bestFit="1" customWidth="1"/>
    <col min="10260" max="10260" width="28.42578125" style="5" bestFit="1" customWidth="1"/>
    <col min="10261" max="10261" width="13.5703125" style="5" bestFit="1" customWidth="1"/>
    <col min="10262" max="10262" width="11.42578125" style="5" customWidth="1"/>
    <col min="10263" max="10264" width="0" style="5" hidden="1" customWidth="1"/>
    <col min="10265" max="10267" width="11.42578125" style="5" customWidth="1"/>
    <col min="10268" max="10268" width="13.140625" style="5" bestFit="1" customWidth="1"/>
    <col min="10269" max="10496" width="11.42578125" style="5"/>
    <col min="10497" max="10497" width="4.140625" style="5" customWidth="1"/>
    <col min="10498" max="10498" width="35.5703125" style="5" customWidth="1"/>
    <col min="10499" max="10499" width="18.42578125" style="5" bestFit="1" customWidth="1"/>
    <col min="10500" max="10503" width="10.42578125" style="5" customWidth="1"/>
    <col min="10504" max="10504" width="12.85546875" style="5" bestFit="1" customWidth="1"/>
    <col min="10505" max="10505" width="20.42578125" style="5" bestFit="1" customWidth="1"/>
    <col min="10506" max="10507" width="11.42578125" style="5" customWidth="1"/>
    <col min="10508" max="10508" width="10.42578125" style="5" bestFit="1" customWidth="1"/>
    <col min="10509" max="10509" width="11.42578125" style="5" bestFit="1" customWidth="1"/>
    <col min="10510" max="10510" width="18.85546875" style="5" customWidth="1"/>
    <col min="10511" max="10511" width="18.85546875" style="5" bestFit="1" customWidth="1"/>
    <col min="10512" max="10512" width="20.42578125" style="5" bestFit="1" customWidth="1"/>
    <col min="10513" max="10514" width="0" style="5" hidden="1" customWidth="1"/>
    <col min="10515" max="10515" width="15.42578125" style="5" bestFit="1" customWidth="1"/>
    <col min="10516" max="10516" width="28.42578125" style="5" bestFit="1" customWidth="1"/>
    <col min="10517" max="10517" width="13.5703125" style="5" bestFit="1" customWidth="1"/>
    <col min="10518" max="10518" width="11.42578125" style="5" customWidth="1"/>
    <col min="10519" max="10520" width="0" style="5" hidden="1" customWidth="1"/>
    <col min="10521" max="10523" width="11.42578125" style="5" customWidth="1"/>
    <col min="10524" max="10524" width="13.140625" style="5" bestFit="1" customWidth="1"/>
    <col min="10525" max="10752" width="11.42578125" style="5"/>
    <col min="10753" max="10753" width="4.140625" style="5" customWidth="1"/>
    <col min="10754" max="10754" width="35.5703125" style="5" customWidth="1"/>
    <col min="10755" max="10755" width="18.42578125" style="5" bestFit="1" customWidth="1"/>
    <col min="10756" max="10759" width="10.42578125" style="5" customWidth="1"/>
    <col min="10760" max="10760" width="12.85546875" style="5" bestFit="1" customWidth="1"/>
    <col min="10761" max="10761" width="20.42578125" style="5" bestFit="1" customWidth="1"/>
    <col min="10762" max="10763" width="11.42578125" style="5" customWidth="1"/>
    <col min="10764" max="10764" width="10.42578125" style="5" bestFit="1" customWidth="1"/>
    <col min="10765" max="10765" width="11.42578125" style="5" bestFit="1" customWidth="1"/>
    <col min="10766" max="10766" width="18.85546875" style="5" customWidth="1"/>
    <col min="10767" max="10767" width="18.85546875" style="5" bestFit="1" customWidth="1"/>
    <col min="10768" max="10768" width="20.42578125" style="5" bestFit="1" customWidth="1"/>
    <col min="10769" max="10770" width="0" style="5" hidden="1" customWidth="1"/>
    <col min="10771" max="10771" width="15.42578125" style="5" bestFit="1" customWidth="1"/>
    <col min="10772" max="10772" width="28.42578125" style="5" bestFit="1" customWidth="1"/>
    <col min="10773" max="10773" width="13.5703125" style="5" bestFit="1" customWidth="1"/>
    <col min="10774" max="10774" width="11.42578125" style="5" customWidth="1"/>
    <col min="10775" max="10776" width="0" style="5" hidden="1" customWidth="1"/>
    <col min="10777" max="10779" width="11.42578125" style="5" customWidth="1"/>
    <col min="10780" max="10780" width="13.140625" style="5" bestFit="1" customWidth="1"/>
    <col min="10781" max="11008" width="11.42578125" style="5"/>
    <col min="11009" max="11009" width="4.140625" style="5" customWidth="1"/>
    <col min="11010" max="11010" width="35.5703125" style="5" customWidth="1"/>
    <col min="11011" max="11011" width="18.42578125" style="5" bestFit="1" customWidth="1"/>
    <col min="11012" max="11015" width="10.42578125" style="5" customWidth="1"/>
    <col min="11016" max="11016" width="12.85546875" style="5" bestFit="1" customWidth="1"/>
    <col min="11017" max="11017" width="20.42578125" style="5" bestFit="1" customWidth="1"/>
    <col min="11018" max="11019" width="11.42578125" style="5" customWidth="1"/>
    <col min="11020" max="11020" width="10.42578125" style="5" bestFit="1" customWidth="1"/>
    <col min="11021" max="11021" width="11.42578125" style="5" bestFit="1" customWidth="1"/>
    <col min="11022" max="11022" width="18.85546875" style="5" customWidth="1"/>
    <col min="11023" max="11023" width="18.85546875" style="5" bestFit="1" customWidth="1"/>
    <col min="11024" max="11024" width="20.42578125" style="5" bestFit="1" customWidth="1"/>
    <col min="11025" max="11026" width="0" style="5" hidden="1" customWidth="1"/>
    <col min="11027" max="11027" width="15.42578125" style="5" bestFit="1" customWidth="1"/>
    <col min="11028" max="11028" width="28.42578125" style="5" bestFit="1" customWidth="1"/>
    <col min="11029" max="11029" width="13.5703125" style="5" bestFit="1" customWidth="1"/>
    <col min="11030" max="11030" width="11.42578125" style="5" customWidth="1"/>
    <col min="11031" max="11032" width="0" style="5" hidden="1" customWidth="1"/>
    <col min="11033" max="11035" width="11.42578125" style="5" customWidth="1"/>
    <col min="11036" max="11036" width="13.140625" style="5" bestFit="1" customWidth="1"/>
    <col min="11037" max="11264" width="11.42578125" style="5"/>
    <col min="11265" max="11265" width="4.140625" style="5" customWidth="1"/>
    <col min="11266" max="11266" width="35.5703125" style="5" customWidth="1"/>
    <col min="11267" max="11267" width="18.42578125" style="5" bestFit="1" customWidth="1"/>
    <col min="11268" max="11271" width="10.42578125" style="5" customWidth="1"/>
    <col min="11272" max="11272" width="12.85546875" style="5" bestFit="1" customWidth="1"/>
    <col min="11273" max="11273" width="20.42578125" style="5" bestFit="1" customWidth="1"/>
    <col min="11274" max="11275" width="11.42578125" style="5" customWidth="1"/>
    <col min="11276" max="11276" width="10.42578125" style="5" bestFit="1" customWidth="1"/>
    <col min="11277" max="11277" width="11.42578125" style="5" bestFit="1" customWidth="1"/>
    <col min="11278" max="11278" width="18.85546875" style="5" customWidth="1"/>
    <col min="11279" max="11279" width="18.85546875" style="5" bestFit="1" customWidth="1"/>
    <col min="11280" max="11280" width="20.42578125" style="5" bestFit="1" customWidth="1"/>
    <col min="11281" max="11282" width="0" style="5" hidden="1" customWidth="1"/>
    <col min="11283" max="11283" width="15.42578125" style="5" bestFit="1" customWidth="1"/>
    <col min="11284" max="11284" width="28.42578125" style="5" bestFit="1" customWidth="1"/>
    <col min="11285" max="11285" width="13.5703125" style="5" bestFit="1" customWidth="1"/>
    <col min="11286" max="11286" width="11.42578125" style="5" customWidth="1"/>
    <col min="11287" max="11288" width="0" style="5" hidden="1" customWidth="1"/>
    <col min="11289" max="11291" width="11.42578125" style="5" customWidth="1"/>
    <col min="11292" max="11292" width="13.140625" style="5" bestFit="1" customWidth="1"/>
    <col min="11293" max="11520" width="11.42578125" style="5"/>
    <col min="11521" max="11521" width="4.140625" style="5" customWidth="1"/>
    <col min="11522" max="11522" width="35.5703125" style="5" customWidth="1"/>
    <col min="11523" max="11523" width="18.42578125" style="5" bestFit="1" customWidth="1"/>
    <col min="11524" max="11527" width="10.42578125" style="5" customWidth="1"/>
    <col min="11528" max="11528" width="12.85546875" style="5" bestFit="1" customWidth="1"/>
    <col min="11529" max="11529" width="20.42578125" style="5" bestFit="1" customWidth="1"/>
    <col min="11530" max="11531" width="11.42578125" style="5" customWidth="1"/>
    <col min="11532" max="11532" width="10.42578125" style="5" bestFit="1" customWidth="1"/>
    <col min="11533" max="11533" width="11.42578125" style="5" bestFit="1" customWidth="1"/>
    <col min="11534" max="11534" width="18.85546875" style="5" customWidth="1"/>
    <col min="11535" max="11535" width="18.85546875" style="5" bestFit="1" customWidth="1"/>
    <col min="11536" max="11536" width="20.42578125" style="5" bestFit="1" customWidth="1"/>
    <col min="11537" max="11538" width="0" style="5" hidden="1" customWidth="1"/>
    <col min="11539" max="11539" width="15.42578125" style="5" bestFit="1" customWidth="1"/>
    <col min="11540" max="11540" width="28.42578125" style="5" bestFit="1" customWidth="1"/>
    <col min="11541" max="11541" width="13.5703125" style="5" bestFit="1" customWidth="1"/>
    <col min="11542" max="11542" width="11.42578125" style="5" customWidth="1"/>
    <col min="11543" max="11544" width="0" style="5" hidden="1" customWidth="1"/>
    <col min="11545" max="11547" width="11.42578125" style="5" customWidth="1"/>
    <col min="11548" max="11548" width="13.140625" style="5" bestFit="1" customWidth="1"/>
    <col min="11549" max="11776" width="11.42578125" style="5"/>
    <col min="11777" max="11777" width="4.140625" style="5" customWidth="1"/>
    <col min="11778" max="11778" width="35.5703125" style="5" customWidth="1"/>
    <col min="11779" max="11779" width="18.42578125" style="5" bestFit="1" customWidth="1"/>
    <col min="11780" max="11783" width="10.42578125" style="5" customWidth="1"/>
    <col min="11784" max="11784" width="12.85546875" style="5" bestFit="1" customWidth="1"/>
    <col min="11785" max="11785" width="20.42578125" style="5" bestFit="1" customWidth="1"/>
    <col min="11786" max="11787" width="11.42578125" style="5" customWidth="1"/>
    <col min="11788" max="11788" width="10.42578125" style="5" bestFit="1" customWidth="1"/>
    <col min="11789" max="11789" width="11.42578125" style="5" bestFit="1" customWidth="1"/>
    <col min="11790" max="11790" width="18.85546875" style="5" customWidth="1"/>
    <col min="11791" max="11791" width="18.85546875" style="5" bestFit="1" customWidth="1"/>
    <col min="11792" max="11792" width="20.42578125" style="5" bestFit="1" customWidth="1"/>
    <col min="11793" max="11794" width="0" style="5" hidden="1" customWidth="1"/>
    <col min="11795" max="11795" width="15.42578125" style="5" bestFit="1" customWidth="1"/>
    <col min="11796" max="11796" width="28.42578125" style="5" bestFit="1" customWidth="1"/>
    <col min="11797" max="11797" width="13.5703125" style="5" bestFit="1" customWidth="1"/>
    <col min="11798" max="11798" width="11.42578125" style="5" customWidth="1"/>
    <col min="11799" max="11800" width="0" style="5" hidden="1" customWidth="1"/>
    <col min="11801" max="11803" width="11.42578125" style="5" customWidth="1"/>
    <col min="11804" max="11804" width="13.140625" style="5" bestFit="1" customWidth="1"/>
    <col min="11805" max="12032" width="11.42578125" style="5"/>
    <col min="12033" max="12033" width="4.140625" style="5" customWidth="1"/>
    <col min="12034" max="12034" width="35.5703125" style="5" customWidth="1"/>
    <col min="12035" max="12035" width="18.42578125" style="5" bestFit="1" customWidth="1"/>
    <col min="12036" max="12039" width="10.42578125" style="5" customWidth="1"/>
    <col min="12040" max="12040" width="12.85546875" style="5" bestFit="1" customWidth="1"/>
    <col min="12041" max="12041" width="20.42578125" style="5" bestFit="1" customWidth="1"/>
    <col min="12042" max="12043" width="11.42578125" style="5" customWidth="1"/>
    <col min="12044" max="12044" width="10.42578125" style="5" bestFit="1" customWidth="1"/>
    <col min="12045" max="12045" width="11.42578125" style="5" bestFit="1" customWidth="1"/>
    <col min="12046" max="12046" width="18.85546875" style="5" customWidth="1"/>
    <col min="12047" max="12047" width="18.85546875" style="5" bestFit="1" customWidth="1"/>
    <col min="12048" max="12048" width="20.42578125" style="5" bestFit="1" customWidth="1"/>
    <col min="12049" max="12050" width="0" style="5" hidden="1" customWidth="1"/>
    <col min="12051" max="12051" width="15.42578125" style="5" bestFit="1" customWidth="1"/>
    <col min="12052" max="12052" width="28.42578125" style="5" bestFit="1" customWidth="1"/>
    <col min="12053" max="12053" width="13.5703125" style="5" bestFit="1" customWidth="1"/>
    <col min="12054" max="12054" width="11.42578125" style="5" customWidth="1"/>
    <col min="12055" max="12056" width="0" style="5" hidden="1" customWidth="1"/>
    <col min="12057" max="12059" width="11.42578125" style="5" customWidth="1"/>
    <col min="12060" max="12060" width="13.140625" style="5" bestFit="1" customWidth="1"/>
    <col min="12061" max="12288" width="11.42578125" style="5"/>
    <col min="12289" max="12289" width="4.140625" style="5" customWidth="1"/>
    <col min="12290" max="12290" width="35.5703125" style="5" customWidth="1"/>
    <col min="12291" max="12291" width="18.42578125" style="5" bestFit="1" customWidth="1"/>
    <col min="12292" max="12295" width="10.42578125" style="5" customWidth="1"/>
    <col min="12296" max="12296" width="12.85546875" style="5" bestFit="1" customWidth="1"/>
    <col min="12297" max="12297" width="20.42578125" style="5" bestFit="1" customWidth="1"/>
    <col min="12298" max="12299" width="11.42578125" style="5" customWidth="1"/>
    <col min="12300" max="12300" width="10.42578125" style="5" bestFit="1" customWidth="1"/>
    <col min="12301" max="12301" width="11.42578125" style="5" bestFit="1" customWidth="1"/>
    <col min="12302" max="12302" width="18.85546875" style="5" customWidth="1"/>
    <col min="12303" max="12303" width="18.85546875" style="5" bestFit="1" customWidth="1"/>
    <col min="12304" max="12304" width="20.42578125" style="5" bestFit="1" customWidth="1"/>
    <col min="12305" max="12306" width="0" style="5" hidden="1" customWidth="1"/>
    <col min="12307" max="12307" width="15.42578125" style="5" bestFit="1" customWidth="1"/>
    <col min="12308" max="12308" width="28.42578125" style="5" bestFit="1" customWidth="1"/>
    <col min="12309" max="12309" width="13.5703125" style="5" bestFit="1" customWidth="1"/>
    <col min="12310" max="12310" width="11.42578125" style="5" customWidth="1"/>
    <col min="12311" max="12312" width="0" style="5" hidden="1" customWidth="1"/>
    <col min="12313" max="12315" width="11.42578125" style="5" customWidth="1"/>
    <col min="12316" max="12316" width="13.140625" style="5" bestFit="1" customWidth="1"/>
    <col min="12317" max="12544" width="11.42578125" style="5"/>
    <col min="12545" max="12545" width="4.140625" style="5" customWidth="1"/>
    <col min="12546" max="12546" width="35.5703125" style="5" customWidth="1"/>
    <col min="12547" max="12547" width="18.42578125" style="5" bestFit="1" customWidth="1"/>
    <col min="12548" max="12551" width="10.42578125" style="5" customWidth="1"/>
    <col min="12552" max="12552" width="12.85546875" style="5" bestFit="1" customWidth="1"/>
    <col min="12553" max="12553" width="20.42578125" style="5" bestFit="1" customWidth="1"/>
    <col min="12554" max="12555" width="11.42578125" style="5" customWidth="1"/>
    <col min="12556" max="12556" width="10.42578125" style="5" bestFit="1" customWidth="1"/>
    <col min="12557" max="12557" width="11.42578125" style="5" bestFit="1" customWidth="1"/>
    <col min="12558" max="12558" width="18.85546875" style="5" customWidth="1"/>
    <col min="12559" max="12559" width="18.85546875" style="5" bestFit="1" customWidth="1"/>
    <col min="12560" max="12560" width="20.42578125" style="5" bestFit="1" customWidth="1"/>
    <col min="12561" max="12562" width="0" style="5" hidden="1" customWidth="1"/>
    <col min="12563" max="12563" width="15.42578125" style="5" bestFit="1" customWidth="1"/>
    <col min="12564" max="12564" width="28.42578125" style="5" bestFit="1" customWidth="1"/>
    <col min="12565" max="12565" width="13.5703125" style="5" bestFit="1" customWidth="1"/>
    <col min="12566" max="12566" width="11.42578125" style="5" customWidth="1"/>
    <col min="12567" max="12568" width="0" style="5" hidden="1" customWidth="1"/>
    <col min="12569" max="12571" width="11.42578125" style="5" customWidth="1"/>
    <col min="12572" max="12572" width="13.140625" style="5" bestFit="1" customWidth="1"/>
    <col min="12573" max="12800" width="11.42578125" style="5"/>
    <col min="12801" max="12801" width="4.140625" style="5" customWidth="1"/>
    <col min="12802" max="12802" width="35.5703125" style="5" customWidth="1"/>
    <col min="12803" max="12803" width="18.42578125" style="5" bestFit="1" customWidth="1"/>
    <col min="12804" max="12807" width="10.42578125" style="5" customWidth="1"/>
    <col min="12808" max="12808" width="12.85546875" style="5" bestFit="1" customWidth="1"/>
    <col min="12809" max="12809" width="20.42578125" style="5" bestFit="1" customWidth="1"/>
    <col min="12810" max="12811" width="11.42578125" style="5" customWidth="1"/>
    <col min="12812" max="12812" width="10.42578125" style="5" bestFit="1" customWidth="1"/>
    <col min="12813" max="12813" width="11.42578125" style="5" bestFit="1" customWidth="1"/>
    <col min="12814" max="12814" width="18.85546875" style="5" customWidth="1"/>
    <col min="12815" max="12815" width="18.85546875" style="5" bestFit="1" customWidth="1"/>
    <col min="12816" max="12816" width="20.42578125" style="5" bestFit="1" customWidth="1"/>
    <col min="12817" max="12818" width="0" style="5" hidden="1" customWidth="1"/>
    <col min="12819" max="12819" width="15.42578125" style="5" bestFit="1" customWidth="1"/>
    <col min="12820" max="12820" width="28.42578125" style="5" bestFit="1" customWidth="1"/>
    <col min="12821" max="12821" width="13.5703125" style="5" bestFit="1" customWidth="1"/>
    <col min="12822" max="12822" width="11.42578125" style="5" customWidth="1"/>
    <col min="12823" max="12824" width="0" style="5" hidden="1" customWidth="1"/>
    <col min="12825" max="12827" width="11.42578125" style="5" customWidth="1"/>
    <col min="12828" max="12828" width="13.140625" style="5" bestFit="1" customWidth="1"/>
    <col min="12829" max="13056" width="11.42578125" style="5"/>
    <col min="13057" max="13057" width="4.140625" style="5" customWidth="1"/>
    <col min="13058" max="13058" width="35.5703125" style="5" customWidth="1"/>
    <col min="13059" max="13059" width="18.42578125" style="5" bestFit="1" customWidth="1"/>
    <col min="13060" max="13063" width="10.42578125" style="5" customWidth="1"/>
    <col min="13064" max="13064" width="12.85546875" style="5" bestFit="1" customWidth="1"/>
    <col min="13065" max="13065" width="20.42578125" style="5" bestFit="1" customWidth="1"/>
    <col min="13066" max="13067" width="11.42578125" style="5" customWidth="1"/>
    <col min="13068" max="13068" width="10.42578125" style="5" bestFit="1" customWidth="1"/>
    <col min="13069" max="13069" width="11.42578125" style="5" bestFit="1" customWidth="1"/>
    <col min="13070" max="13070" width="18.85546875" style="5" customWidth="1"/>
    <col min="13071" max="13071" width="18.85546875" style="5" bestFit="1" customWidth="1"/>
    <col min="13072" max="13072" width="20.42578125" style="5" bestFit="1" customWidth="1"/>
    <col min="13073" max="13074" width="0" style="5" hidden="1" customWidth="1"/>
    <col min="13075" max="13075" width="15.42578125" style="5" bestFit="1" customWidth="1"/>
    <col min="13076" max="13076" width="28.42578125" style="5" bestFit="1" customWidth="1"/>
    <col min="13077" max="13077" width="13.5703125" style="5" bestFit="1" customWidth="1"/>
    <col min="13078" max="13078" width="11.42578125" style="5" customWidth="1"/>
    <col min="13079" max="13080" width="0" style="5" hidden="1" customWidth="1"/>
    <col min="13081" max="13083" width="11.42578125" style="5" customWidth="1"/>
    <col min="13084" max="13084" width="13.140625" style="5" bestFit="1" customWidth="1"/>
    <col min="13085" max="13312" width="11.42578125" style="5"/>
    <col min="13313" max="13313" width="4.140625" style="5" customWidth="1"/>
    <col min="13314" max="13314" width="35.5703125" style="5" customWidth="1"/>
    <col min="13315" max="13315" width="18.42578125" style="5" bestFit="1" customWidth="1"/>
    <col min="13316" max="13319" width="10.42578125" style="5" customWidth="1"/>
    <col min="13320" max="13320" width="12.85546875" style="5" bestFit="1" customWidth="1"/>
    <col min="13321" max="13321" width="20.42578125" style="5" bestFit="1" customWidth="1"/>
    <col min="13322" max="13323" width="11.42578125" style="5" customWidth="1"/>
    <col min="13324" max="13324" width="10.42578125" style="5" bestFit="1" customWidth="1"/>
    <col min="13325" max="13325" width="11.42578125" style="5" bestFit="1" customWidth="1"/>
    <col min="13326" max="13326" width="18.85546875" style="5" customWidth="1"/>
    <col min="13327" max="13327" width="18.85546875" style="5" bestFit="1" customWidth="1"/>
    <col min="13328" max="13328" width="20.42578125" style="5" bestFit="1" customWidth="1"/>
    <col min="13329" max="13330" width="0" style="5" hidden="1" customWidth="1"/>
    <col min="13331" max="13331" width="15.42578125" style="5" bestFit="1" customWidth="1"/>
    <col min="13332" max="13332" width="28.42578125" style="5" bestFit="1" customWidth="1"/>
    <col min="13333" max="13333" width="13.5703125" style="5" bestFit="1" customWidth="1"/>
    <col min="13334" max="13334" width="11.42578125" style="5" customWidth="1"/>
    <col min="13335" max="13336" width="0" style="5" hidden="1" customWidth="1"/>
    <col min="13337" max="13339" width="11.42578125" style="5" customWidth="1"/>
    <col min="13340" max="13340" width="13.140625" style="5" bestFit="1" customWidth="1"/>
    <col min="13341" max="13568" width="11.42578125" style="5"/>
    <col min="13569" max="13569" width="4.140625" style="5" customWidth="1"/>
    <col min="13570" max="13570" width="35.5703125" style="5" customWidth="1"/>
    <col min="13571" max="13571" width="18.42578125" style="5" bestFit="1" customWidth="1"/>
    <col min="13572" max="13575" width="10.42578125" style="5" customWidth="1"/>
    <col min="13576" max="13576" width="12.85546875" style="5" bestFit="1" customWidth="1"/>
    <col min="13577" max="13577" width="20.42578125" style="5" bestFit="1" customWidth="1"/>
    <col min="13578" max="13579" width="11.42578125" style="5" customWidth="1"/>
    <col min="13580" max="13580" width="10.42578125" style="5" bestFit="1" customWidth="1"/>
    <col min="13581" max="13581" width="11.42578125" style="5" bestFit="1" customWidth="1"/>
    <col min="13582" max="13582" width="18.85546875" style="5" customWidth="1"/>
    <col min="13583" max="13583" width="18.85546875" style="5" bestFit="1" customWidth="1"/>
    <col min="13584" max="13584" width="20.42578125" style="5" bestFit="1" customWidth="1"/>
    <col min="13585" max="13586" width="0" style="5" hidden="1" customWidth="1"/>
    <col min="13587" max="13587" width="15.42578125" style="5" bestFit="1" customWidth="1"/>
    <col min="13588" max="13588" width="28.42578125" style="5" bestFit="1" customWidth="1"/>
    <col min="13589" max="13589" width="13.5703125" style="5" bestFit="1" customWidth="1"/>
    <col min="13590" max="13590" width="11.42578125" style="5" customWidth="1"/>
    <col min="13591" max="13592" width="0" style="5" hidden="1" customWidth="1"/>
    <col min="13593" max="13595" width="11.42578125" style="5" customWidth="1"/>
    <col min="13596" max="13596" width="13.140625" style="5" bestFit="1" customWidth="1"/>
    <col min="13597" max="13824" width="11.42578125" style="5"/>
    <col min="13825" max="13825" width="4.140625" style="5" customWidth="1"/>
    <col min="13826" max="13826" width="35.5703125" style="5" customWidth="1"/>
    <col min="13827" max="13827" width="18.42578125" style="5" bestFit="1" customWidth="1"/>
    <col min="13828" max="13831" width="10.42578125" style="5" customWidth="1"/>
    <col min="13832" max="13832" width="12.85546875" style="5" bestFit="1" customWidth="1"/>
    <col min="13833" max="13833" width="20.42578125" style="5" bestFit="1" customWidth="1"/>
    <col min="13834" max="13835" width="11.42578125" style="5" customWidth="1"/>
    <col min="13836" max="13836" width="10.42578125" style="5" bestFit="1" customWidth="1"/>
    <col min="13837" max="13837" width="11.42578125" style="5" bestFit="1" customWidth="1"/>
    <col min="13838" max="13838" width="18.85546875" style="5" customWidth="1"/>
    <col min="13839" max="13839" width="18.85546875" style="5" bestFit="1" customWidth="1"/>
    <col min="13840" max="13840" width="20.42578125" style="5" bestFit="1" customWidth="1"/>
    <col min="13841" max="13842" width="0" style="5" hidden="1" customWidth="1"/>
    <col min="13843" max="13843" width="15.42578125" style="5" bestFit="1" customWidth="1"/>
    <col min="13844" max="13844" width="28.42578125" style="5" bestFit="1" customWidth="1"/>
    <col min="13845" max="13845" width="13.5703125" style="5" bestFit="1" customWidth="1"/>
    <col min="13846" max="13846" width="11.42578125" style="5" customWidth="1"/>
    <col min="13847" max="13848" width="0" style="5" hidden="1" customWidth="1"/>
    <col min="13849" max="13851" width="11.42578125" style="5" customWidth="1"/>
    <col min="13852" max="13852" width="13.140625" style="5" bestFit="1" customWidth="1"/>
    <col min="13853" max="14080" width="11.42578125" style="5"/>
    <col min="14081" max="14081" width="4.140625" style="5" customWidth="1"/>
    <col min="14082" max="14082" width="35.5703125" style="5" customWidth="1"/>
    <col min="14083" max="14083" width="18.42578125" style="5" bestFit="1" customWidth="1"/>
    <col min="14084" max="14087" width="10.42578125" style="5" customWidth="1"/>
    <col min="14088" max="14088" width="12.85546875" style="5" bestFit="1" customWidth="1"/>
    <col min="14089" max="14089" width="20.42578125" style="5" bestFit="1" customWidth="1"/>
    <col min="14090" max="14091" width="11.42578125" style="5" customWidth="1"/>
    <col min="14092" max="14092" width="10.42578125" style="5" bestFit="1" customWidth="1"/>
    <col min="14093" max="14093" width="11.42578125" style="5" bestFit="1" customWidth="1"/>
    <col min="14094" max="14094" width="18.85546875" style="5" customWidth="1"/>
    <col min="14095" max="14095" width="18.85546875" style="5" bestFit="1" customWidth="1"/>
    <col min="14096" max="14096" width="20.42578125" style="5" bestFit="1" customWidth="1"/>
    <col min="14097" max="14098" width="0" style="5" hidden="1" customWidth="1"/>
    <col min="14099" max="14099" width="15.42578125" style="5" bestFit="1" customWidth="1"/>
    <col min="14100" max="14100" width="28.42578125" style="5" bestFit="1" customWidth="1"/>
    <col min="14101" max="14101" width="13.5703125" style="5" bestFit="1" customWidth="1"/>
    <col min="14102" max="14102" width="11.42578125" style="5" customWidth="1"/>
    <col min="14103" max="14104" width="0" style="5" hidden="1" customWidth="1"/>
    <col min="14105" max="14107" width="11.42578125" style="5" customWidth="1"/>
    <col min="14108" max="14108" width="13.140625" style="5" bestFit="1" customWidth="1"/>
    <col min="14109" max="14336" width="11.42578125" style="5"/>
    <col min="14337" max="14337" width="4.140625" style="5" customWidth="1"/>
    <col min="14338" max="14338" width="35.5703125" style="5" customWidth="1"/>
    <col min="14339" max="14339" width="18.42578125" style="5" bestFit="1" customWidth="1"/>
    <col min="14340" max="14343" width="10.42578125" style="5" customWidth="1"/>
    <col min="14344" max="14344" width="12.85546875" style="5" bestFit="1" customWidth="1"/>
    <col min="14345" max="14345" width="20.42578125" style="5" bestFit="1" customWidth="1"/>
    <col min="14346" max="14347" width="11.42578125" style="5" customWidth="1"/>
    <col min="14348" max="14348" width="10.42578125" style="5" bestFit="1" customWidth="1"/>
    <col min="14349" max="14349" width="11.42578125" style="5" bestFit="1" customWidth="1"/>
    <col min="14350" max="14350" width="18.85546875" style="5" customWidth="1"/>
    <col min="14351" max="14351" width="18.85546875" style="5" bestFit="1" customWidth="1"/>
    <col min="14352" max="14352" width="20.42578125" style="5" bestFit="1" customWidth="1"/>
    <col min="14353" max="14354" width="0" style="5" hidden="1" customWidth="1"/>
    <col min="14355" max="14355" width="15.42578125" style="5" bestFit="1" customWidth="1"/>
    <col min="14356" max="14356" width="28.42578125" style="5" bestFit="1" customWidth="1"/>
    <col min="14357" max="14357" width="13.5703125" style="5" bestFit="1" customWidth="1"/>
    <col min="14358" max="14358" width="11.42578125" style="5" customWidth="1"/>
    <col min="14359" max="14360" width="0" style="5" hidden="1" customWidth="1"/>
    <col min="14361" max="14363" width="11.42578125" style="5" customWidth="1"/>
    <col min="14364" max="14364" width="13.140625" style="5" bestFit="1" customWidth="1"/>
    <col min="14365" max="14592" width="11.42578125" style="5"/>
    <col min="14593" max="14593" width="4.140625" style="5" customWidth="1"/>
    <col min="14594" max="14594" width="35.5703125" style="5" customWidth="1"/>
    <col min="14595" max="14595" width="18.42578125" style="5" bestFit="1" customWidth="1"/>
    <col min="14596" max="14599" width="10.42578125" style="5" customWidth="1"/>
    <col min="14600" max="14600" width="12.85546875" style="5" bestFit="1" customWidth="1"/>
    <col min="14601" max="14601" width="20.42578125" style="5" bestFit="1" customWidth="1"/>
    <col min="14602" max="14603" width="11.42578125" style="5" customWidth="1"/>
    <col min="14604" max="14604" width="10.42578125" style="5" bestFit="1" customWidth="1"/>
    <col min="14605" max="14605" width="11.42578125" style="5" bestFit="1" customWidth="1"/>
    <col min="14606" max="14606" width="18.85546875" style="5" customWidth="1"/>
    <col min="14607" max="14607" width="18.85546875" style="5" bestFit="1" customWidth="1"/>
    <col min="14608" max="14608" width="20.42578125" style="5" bestFit="1" customWidth="1"/>
    <col min="14609" max="14610" width="0" style="5" hidden="1" customWidth="1"/>
    <col min="14611" max="14611" width="15.42578125" style="5" bestFit="1" customWidth="1"/>
    <col min="14612" max="14612" width="28.42578125" style="5" bestFit="1" customWidth="1"/>
    <col min="14613" max="14613" width="13.5703125" style="5" bestFit="1" customWidth="1"/>
    <col min="14614" max="14614" width="11.42578125" style="5" customWidth="1"/>
    <col min="14615" max="14616" width="0" style="5" hidden="1" customWidth="1"/>
    <col min="14617" max="14619" width="11.42578125" style="5" customWidth="1"/>
    <col min="14620" max="14620" width="13.140625" style="5" bestFit="1" customWidth="1"/>
    <col min="14621" max="14848" width="11.42578125" style="5"/>
    <col min="14849" max="14849" width="4.140625" style="5" customWidth="1"/>
    <col min="14850" max="14850" width="35.5703125" style="5" customWidth="1"/>
    <col min="14851" max="14851" width="18.42578125" style="5" bestFit="1" customWidth="1"/>
    <col min="14852" max="14855" width="10.42578125" style="5" customWidth="1"/>
    <col min="14856" max="14856" width="12.85546875" style="5" bestFit="1" customWidth="1"/>
    <col min="14857" max="14857" width="20.42578125" style="5" bestFit="1" customWidth="1"/>
    <col min="14858" max="14859" width="11.42578125" style="5" customWidth="1"/>
    <col min="14860" max="14860" width="10.42578125" style="5" bestFit="1" customWidth="1"/>
    <col min="14861" max="14861" width="11.42578125" style="5" bestFit="1" customWidth="1"/>
    <col min="14862" max="14862" width="18.85546875" style="5" customWidth="1"/>
    <col min="14863" max="14863" width="18.85546875" style="5" bestFit="1" customWidth="1"/>
    <col min="14864" max="14864" width="20.42578125" style="5" bestFit="1" customWidth="1"/>
    <col min="14865" max="14866" width="0" style="5" hidden="1" customWidth="1"/>
    <col min="14867" max="14867" width="15.42578125" style="5" bestFit="1" customWidth="1"/>
    <col min="14868" max="14868" width="28.42578125" style="5" bestFit="1" customWidth="1"/>
    <col min="14869" max="14869" width="13.5703125" style="5" bestFit="1" customWidth="1"/>
    <col min="14870" max="14870" width="11.42578125" style="5" customWidth="1"/>
    <col min="14871" max="14872" width="0" style="5" hidden="1" customWidth="1"/>
    <col min="14873" max="14875" width="11.42578125" style="5" customWidth="1"/>
    <col min="14876" max="14876" width="13.140625" style="5" bestFit="1" customWidth="1"/>
    <col min="14877" max="15104" width="11.42578125" style="5"/>
    <col min="15105" max="15105" width="4.140625" style="5" customWidth="1"/>
    <col min="15106" max="15106" width="35.5703125" style="5" customWidth="1"/>
    <col min="15107" max="15107" width="18.42578125" style="5" bestFit="1" customWidth="1"/>
    <col min="15108" max="15111" width="10.42578125" style="5" customWidth="1"/>
    <col min="15112" max="15112" width="12.85546875" style="5" bestFit="1" customWidth="1"/>
    <col min="15113" max="15113" width="20.42578125" style="5" bestFit="1" customWidth="1"/>
    <col min="15114" max="15115" width="11.42578125" style="5" customWidth="1"/>
    <col min="15116" max="15116" width="10.42578125" style="5" bestFit="1" customWidth="1"/>
    <col min="15117" max="15117" width="11.42578125" style="5" bestFit="1" customWidth="1"/>
    <col min="15118" max="15118" width="18.85546875" style="5" customWidth="1"/>
    <col min="15119" max="15119" width="18.85546875" style="5" bestFit="1" customWidth="1"/>
    <col min="15120" max="15120" width="20.42578125" style="5" bestFit="1" customWidth="1"/>
    <col min="15121" max="15122" width="0" style="5" hidden="1" customWidth="1"/>
    <col min="15123" max="15123" width="15.42578125" style="5" bestFit="1" customWidth="1"/>
    <col min="15124" max="15124" width="28.42578125" style="5" bestFit="1" customWidth="1"/>
    <col min="15125" max="15125" width="13.5703125" style="5" bestFit="1" customWidth="1"/>
    <col min="15126" max="15126" width="11.42578125" style="5" customWidth="1"/>
    <col min="15127" max="15128" width="0" style="5" hidden="1" customWidth="1"/>
    <col min="15129" max="15131" width="11.42578125" style="5" customWidth="1"/>
    <col min="15132" max="15132" width="13.140625" style="5" bestFit="1" customWidth="1"/>
    <col min="15133" max="15360" width="11.42578125" style="5"/>
    <col min="15361" max="15361" width="4.140625" style="5" customWidth="1"/>
    <col min="15362" max="15362" width="35.5703125" style="5" customWidth="1"/>
    <col min="15363" max="15363" width="18.42578125" style="5" bestFit="1" customWidth="1"/>
    <col min="15364" max="15367" width="10.42578125" style="5" customWidth="1"/>
    <col min="15368" max="15368" width="12.85546875" style="5" bestFit="1" customWidth="1"/>
    <col min="15369" max="15369" width="20.42578125" style="5" bestFit="1" customWidth="1"/>
    <col min="15370" max="15371" width="11.42578125" style="5" customWidth="1"/>
    <col min="15372" max="15372" width="10.42578125" style="5" bestFit="1" customWidth="1"/>
    <col min="15373" max="15373" width="11.42578125" style="5" bestFit="1" customWidth="1"/>
    <col min="15374" max="15374" width="18.85546875" style="5" customWidth="1"/>
    <col min="15375" max="15375" width="18.85546875" style="5" bestFit="1" customWidth="1"/>
    <col min="15376" max="15376" width="20.42578125" style="5" bestFit="1" customWidth="1"/>
    <col min="15377" max="15378" width="0" style="5" hidden="1" customWidth="1"/>
    <col min="15379" max="15379" width="15.42578125" style="5" bestFit="1" customWidth="1"/>
    <col min="15380" max="15380" width="28.42578125" style="5" bestFit="1" customWidth="1"/>
    <col min="15381" max="15381" width="13.5703125" style="5" bestFit="1" customWidth="1"/>
    <col min="15382" max="15382" width="11.42578125" style="5" customWidth="1"/>
    <col min="15383" max="15384" width="0" style="5" hidden="1" customWidth="1"/>
    <col min="15385" max="15387" width="11.42578125" style="5" customWidth="1"/>
    <col min="15388" max="15388" width="13.140625" style="5" bestFit="1" customWidth="1"/>
    <col min="15389" max="15616" width="11.42578125" style="5"/>
    <col min="15617" max="15617" width="4.140625" style="5" customWidth="1"/>
    <col min="15618" max="15618" width="35.5703125" style="5" customWidth="1"/>
    <col min="15619" max="15619" width="18.42578125" style="5" bestFit="1" customWidth="1"/>
    <col min="15620" max="15623" width="10.42578125" style="5" customWidth="1"/>
    <col min="15624" max="15624" width="12.85546875" style="5" bestFit="1" customWidth="1"/>
    <col min="15625" max="15625" width="20.42578125" style="5" bestFit="1" customWidth="1"/>
    <col min="15626" max="15627" width="11.42578125" style="5" customWidth="1"/>
    <col min="15628" max="15628" width="10.42578125" style="5" bestFit="1" customWidth="1"/>
    <col min="15629" max="15629" width="11.42578125" style="5" bestFit="1" customWidth="1"/>
    <col min="15630" max="15630" width="18.85546875" style="5" customWidth="1"/>
    <col min="15631" max="15631" width="18.85546875" style="5" bestFit="1" customWidth="1"/>
    <col min="15632" max="15632" width="20.42578125" style="5" bestFit="1" customWidth="1"/>
    <col min="15633" max="15634" width="0" style="5" hidden="1" customWidth="1"/>
    <col min="15635" max="15635" width="15.42578125" style="5" bestFit="1" customWidth="1"/>
    <col min="15636" max="15636" width="28.42578125" style="5" bestFit="1" customWidth="1"/>
    <col min="15637" max="15637" width="13.5703125" style="5" bestFit="1" customWidth="1"/>
    <col min="15638" max="15638" width="11.42578125" style="5" customWidth="1"/>
    <col min="15639" max="15640" width="0" style="5" hidden="1" customWidth="1"/>
    <col min="15641" max="15643" width="11.42578125" style="5" customWidth="1"/>
    <col min="15644" max="15644" width="13.140625" style="5" bestFit="1" customWidth="1"/>
    <col min="15645" max="15872" width="11.42578125" style="5"/>
    <col min="15873" max="15873" width="4.140625" style="5" customWidth="1"/>
    <col min="15874" max="15874" width="35.5703125" style="5" customWidth="1"/>
    <col min="15875" max="15875" width="18.42578125" style="5" bestFit="1" customWidth="1"/>
    <col min="15876" max="15879" width="10.42578125" style="5" customWidth="1"/>
    <col min="15880" max="15880" width="12.85546875" style="5" bestFit="1" customWidth="1"/>
    <col min="15881" max="15881" width="20.42578125" style="5" bestFit="1" customWidth="1"/>
    <col min="15882" max="15883" width="11.42578125" style="5" customWidth="1"/>
    <col min="15884" max="15884" width="10.42578125" style="5" bestFit="1" customWidth="1"/>
    <col min="15885" max="15885" width="11.42578125" style="5" bestFit="1" customWidth="1"/>
    <col min="15886" max="15886" width="18.85546875" style="5" customWidth="1"/>
    <col min="15887" max="15887" width="18.85546875" style="5" bestFit="1" customWidth="1"/>
    <col min="15888" max="15888" width="20.42578125" style="5" bestFit="1" customWidth="1"/>
    <col min="15889" max="15890" width="0" style="5" hidden="1" customWidth="1"/>
    <col min="15891" max="15891" width="15.42578125" style="5" bestFit="1" customWidth="1"/>
    <col min="15892" max="15892" width="28.42578125" style="5" bestFit="1" customWidth="1"/>
    <col min="15893" max="15893" width="13.5703125" style="5" bestFit="1" customWidth="1"/>
    <col min="15894" max="15894" width="11.42578125" style="5" customWidth="1"/>
    <col min="15895" max="15896" width="0" style="5" hidden="1" customWidth="1"/>
    <col min="15897" max="15899" width="11.42578125" style="5" customWidth="1"/>
    <col min="15900" max="15900" width="13.140625" style="5" bestFit="1" customWidth="1"/>
    <col min="15901" max="16128" width="11.42578125" style="5"/>
    <col min="16129" max="16129" width="4.140625" style="5" customWidth="1"/>
    <col min="16130" max="16130" width="35.5703125" style="5" customWidth="1"/>
    <col min="16131" max="16131" width="18.42578125" style="5" bestFit="1" customWidth="1"/>
    <col min="16132" max="16135" width="10.42578125" style="5" customWidth="1"/>
    <col min="16136" max="16136" width="12.85546875" style="5" bestFit="1" customWidth="1"/>
    <col min="16137" max="16137" width="20.42578125" style="5" bestFit="1" customWidth="1"/>
    <col min="16138" max="16139" width="11.42578125" style="5" customWidth="1"/>
    <col min="16140" max="16140" width="10.42578125" style="5" bestFit="1" customWidth="1"/>
    <col min="16141" max="16141" width="11.42578125" style="5" bestFit="1" customWidth="1"/>
    <col min="16142" max="16142" width="18.85546875" style="5" customWidth="1"/>
    <col min="16143" max="16143" width="18.85546875" style="5" bestFit="1" customWidth="1"/>
    <col min="16144" max="16144" width="20.42578125" style="5" bestFit="1" customWidth="1"/>
    <col min="16145" max="16146" width="0" style="5" hidden="1" customWidth="1"/>
    <col min="16147" max="16147" width="15.42578125" style="5" bestFit="1" customWidth="1"/>
    <col min="16148" max="16148" width="28.42578125" style="5" bestFit="1" customWidth="1"/>
    <col min="16149" max="16149" width="13.5703125" style="5" bestFit="1" customWidth="1"/>
    <col min="16150" max="16150" width="11.42578125" style="5" customWidth="1"/>
    <col min="16151" max="16152" width="0" style="5" hidden="1" customWidth="1"/>
    <col min="16153" max="16155" width="11.42578125" style="5" customWidth="1"/>
    <col min="16156" max="16156" width="13.140625" style="5" bestFit="1" customWidth="1"/>
    <col min="16157" max="16384" width="11.42578125" style="5"/>
  </cols>
  <sheetData>
    <row r="12" spans="2:21" ht="21" x14ac:dyDescent="0.25">
      <c r="B12" s="26" t="s">
        <v>91</v>
      </c>
      <c r="C12" s="27"/>
      <c r="D12" s="27"/>
      <c r="E12" s="27"/>
      <c r="F12" s="27"/>
      <c r="G12" s="27"/>
      <c r="H12" s="28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</row>
    <row r="15" spans="2:21" x14ac:dyDescent="0.25">
      <c r="B15" s="29" t="s">
        <v>92</v>
      </c>
      <c r="C15" s="30"/>
    </row>
    <row r="16" spans="2:21" x14ac:dyDescent="0.25">
      <c r="K16" s="31"/>
    </row>
    <row r="17" spans="2:28" x14ac:dyDescent="0.25">
      <c r="B17" s="32" t="s">
        <v>93</v>
      </c>
      <c r="C17" s="33">
        <f>SETTLEMENT_DATE</f>
        <v>44071</v>
      </c>
    </row>
    <row r="18" spans="2:28" x14ac:dyDescent="0.25">
      <c r="B18" s="34"/>
      <c r="C18" s="35"/>
    </row>
    <row r="19" spans="2:28" ht="15.75" thickBot="1" x14ac:dyDescent="0.3">
      <c r="C19" s="4"/>
    </row>
    <row r="20" spans="2:28" s="38" customFormat="1" ht="18" thickBot="1" x14ac:dyDescent="0.3">
      <c r="B20" s="36" t="s">
        <v>94</v>
      </c>
      <c r="C20" s="37"/>
      <c r="D20" s="37"/>
      <c r="E20" s="37"/>
      <c r="F20" s="37"/>
      <c r="G20" s="37"/>
      <c r="J20" s="5"/>
      <c r="K20" s="39" t="s">
        <v>95</v>
      </c>
      <c r="L20" s="5"/>
      <c r="P20" s="5"/>
      <c r="Q20" s="5"/>
      <c r="R20" s="5"/>
      <c r="S20" s="5"/>
      <c r="T20" s="40" t="s">
        <v>96</v>
      </c>
      <c r="U20" s="41">
        <f ca="1">SUM(U24:U135)</f>
        <v>0</v>
      </c>
      <c r="W20" s="5"/>
      <c r="X20" s="5"/>
      <c r="Y20" s="5"/>
      <c r="Z20" s="5"/>
      <c r="AA20" s="5"/>
    </row>
    <row r="21" spans="2:28" s="38" customFormat="1" ht="15.75" x14ac:dyDescent="0.25">
      <c r="B21" s="42"/>
      <c r="C21" s="129" t="str">
        <f ca="1">IF(ISNA(HLOOKUP(C22,Source_Bonds,1,FALSE)),IF(ISNA(HLOOKUP(C22,Desti_Bonds,1,FALSE)),"NOT FOUND","DESTINATION"),"SOURCE")</f>
        <v>NOT FOUND</v>
      </c>
      <c r="D21" s="43"/>
      <c r="E21" s="43"/>
      <c r="F21" s="43"/>
      <c r="G21" s="43"/>
      <c r="H21" s="44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</row>
    <row r="22" spans="2:28" ht="15.75" x14ac:dyDescent="0.25">
      <c r="B22" s="45" t="s">
        <v>97</v>
      </c>
      <c r="C22" s="130" t="str">
        <f ca="1">MID(CELL("filename",A1),FIND("]",CELL("filename",A1))+1,255)</f>
        <v>LB213A</v>
      </c>
      <c r="D22" s="34" t="s">
        <v>187</v>
      </c>
      <c r="E22" s="46"/>
      <c r="F22" s="46"/>
      <c r="G22" s="46"/>
      <c r="J22" s="38"/>
      <c r="K22" s="47" t="s">
        <v>98</v>
      </c>
      <c r="L22" s="47" t="s">
        <v>99</v>
      </c>
      <c r="M22" s="47" t="s">
        <v>32</v>
      </c>
      <c r="N22" s="47" t="s">
        <v>100</v>
      </c>
      <c r="O22" s="47" t="s">
        <v>101</v>
      </c>
      <c r="P22" s="47" t="s">
        <v>102</v>
      </c>
      <c r="Q22" s="47" t="s">
        <v>103</v>
      </c>
      <c r="R22" s="47" t="s">
        <v>104</v>
      </c>
      <c r="S22" s="47" t="s">
        <v>95</v>
      </c>
      <c r="T22" s="47" t="s">
        <v>105</v>
      </c>
      <c r="U22" s="47" t="s">
        <v>106</v>
      </c>
      <c r="W22" s="4"/>
      <c r="X22" s="4"/>
      <c r="Y22" s="4"/>
      <c r="Z22" s="4"/>
      <c r="AA22" s="4"/>
      <c r="AB22" s="4"/>
    </row>
    <row r="23" spans="2:28" x14ac:dyDescent="0.25">
      <c r="B23" s="48" t="s">
        <v>30</v>
      </c>
      <c r="C23" s="49">
        <f ca="1">+VLOOKUP($C$22,SBDB_Data,2,FALSE)</f>
        <v>44286</v>
      </c>
      <c r="D23" s="34"/>
      <c r="E23" s="50"/>
      <c r="F23" s="50"/>
      <c r="G23" s="50"/>
      <c r="K23" s="51">
        <v>0</v>
      </c>
      <c r="L23" s="93">
        <f>+C17</f>
        <v>44071</v>
      </c>
      <c r="M23" s="23"/>
      <c r="N23" s="23"/>
      <c r="O23" s="23"/>
      <c r="P23" s="53"/>
      <c r="Q23" s="53"/>
      <c r="R23" s="53">
        <v>1</v>
      </c>
      <c r="S23" s="53"/>
      <c r="T23" s="54"/>
      <c r="U23" s="53"/>
      <c r="W23" s="4"/>
      <c r="X23" s="53"/>
      <c r="Y23" s="53"/>
      <c r="Z23" s="53"/>
      <c r="AA23" s="54"/>
      <c r="AB23" s="53"/>
    </row>
    <row r="24" spans="2:28" x14ac:dyDescent="0.25">
      <c r="B24" s="48" t="s">
        <v>32</v>
      </c>
      <c r="C24" s="55">
        <f ca="1">+VLOOKUP($C$22,SBDB_Data,4,FALSE)</f>
        <v>5.8499999999999996E-2</v>
      </c>
      <c r="D24" s="34"/>
      <c r="E24" s="56"/>
      <c r="F24" s="56"/>
      <c r="G24" s="56"/>
      <c r="K24" s="51">
        <f>+K23+1</f>
        <v>1</v>
      </c>
      <c r="L24" s="93">
        <f ca="1">+COUPNCD(C17,C23,C25)</f>
        <v>44104</v>
      </c>
      <c r="M24" s="57">
        <f ca="1">IF(L24="--","--",IF(AND($C$27="--",K24=1),(L24-$C$26)*$C$24/365,$C$24/$C$25))</f>
        <v>2.9249999999999998E-2</v>
      </c>
      <c r="N24" s="53" t="str">
        <f ca="1">+IF(L24=$C$23, 100%, "--")</f>
        <v>--</v>
      </c>
      <c r="O24" s="57">
        <f ca="1">IFERROR(IF(K24=1,(L24-$C$27)*(Q24/100%)*$C$24/365,(L24-L23)*(Q24/100%)*$C$24/365),"--")</f>
        <v>2.9330136986301367E-2</v>
      </c>
      <c r="P24" s="53">
        <f t="shared" ref="P24:P87" ca="1" si="0">+IF(L24="--","--",IFERROR(VLOOKUP(L24,$W$41:$X$45,2,FALSE),0))</f>
        <v>0</v>
      </c>
      <c r="Q24" s="53">
        <f ca="1">R24+P24</f>
        <v>1</v>
      </c>
      <c r="R24" s="53">
        <f ca="1">IF(P24="--",R23-0,R23-P24)</f>
        <v>1</v>
      </c>
      <c r="S24" s="58">
        <f ca="1">IF(L24="--","--",ROUND(IF($C$22="LBA37DA",SUM(O24:P24),SUM(M24:N24)),9))</f>
        <v>2.9250000000000002E-2</v>
      </c>
      <c r="T24" s="59" t="e">
        <f ca="1">IF(L24="--","--",1/(1+$C$31/$C$25)^($C$28*$C$25/365+K23))</f>
        <v>#VALUE!</v>
      </c>
      <c r="U24" s="53" t="str">
        <f ca="1">IFERROR(T24*S24,"--")</f>
        <v>--</v>
      </c>
      <c r="W24" s="4"/>
      <c r="X24" s="53"/>
      <c r="Y24" s="53"/>
      <c r="Z24" s="53"/>
      <c r="AA24" s="54"/>
      <c r="AB24" s="53"/>
    </row>
    <row r="25" spans="2:28" x14ac:dyDescent="0.25">
      <c r="B25" s="48" t="s">
        <v>107</v>
      </c>
      <c r="C25" s="60">
        <v>2</v>
      </c>
      <c r="D25" s="46"/>
      <c r="E25" s="61"/>
      <c r="F25" s="61"/>
      <c r="G25" s="61"/>
      <c r="K25" s="51">
        <f>+K24+1</f>
        <v>2</v>
      </c>
      <c r="L25" s="93">
        <f ca="1">+IF(L24&lt;$C$23, EDATE(L24,12/$C$25), IF(L24=$C$23, "--", IF(L24="--", "--")))</f>
        <v>44285</v>
      </c>
      <c r="M25" s="57">
        <f t="shared" ref="M25:M88" ca="1" si="1">IF(L25="--","--",IF(AND($C$27="--",K25=1),(L25-$C$26)*$C$24/365,$C$24/$C$25))</f>
        <v>2.9249999999999998E-2</v>
      </c>
      <c r="N25" s="53" t="str">
        <f t="shared" ref="N25:N88" ca="1" si="2">+IF(L25=$C$23, 100%, "--")</f>
        <v>--</v>
      </c>
      <c r="O25" s="57">
        <f ca="1">IFERROR(IF(K25=1,(L25-$C$27)*(Q25/100%)*$C$24/365,(L25-L24)*(Q25/100%)*$C$24/365),"--")</f>
        <v>2.9009589041095889E-2</v>
      </c>
      <c r="P25" s="53">
        <f t="shared" ca="1" si="0"/>
        <v>0</v>
      </c>
      <c r="Q25" s="53">
        <f t="shared" ref="Q25:Q66" ca="1" si="3">R25+P25</f>
        <v>1</v>
      </c>
      <c r="R25" s="53">
        <f ca="1">IF(P25="--",R24-0,R24-P25)</f>
        <v>1</v>
      </c>
      <c r="S25" s="58">
        <f t="shared" ref="S25:S88" ca="1" si="4">IF(L25="--","--",ROUND(IF($C$22="LBA37DA",SUM(O25:P25),SUM(M25:N25)),9))</f>
        <v>2.9250000000000002E-2</v>
      </c>
      <c r="T25" s="59" t="e">
        <f ca="1">IF(L25="--","--",1/(1+$C$31/$C$25)^($C$28*$C$25/365+K24))</f>
        <v>#VALUE!</v>
      </c>
      <c r="U25" s="53" t="str">
        <f t="shared" ref="U25:U88" ca="1" si="5">IFERROR(T25*S25,"--")</f>
        <v>--</v>
      </c>
      <c r="W25" s="4"/>
      <c r="X25" s="53"/>
      <c r="Y25" s="53"/>
      <c r="Z25" s="53"/>
      <c r="AA25" s="54"/>
      <c r="AB25" s="53"/>
    </row>
    <row r="26" spans="2:28" x14ac:dyDescent="0.25">
      <c r="B26" s="48" t="s">
        <v>31</v>
      </c>
      <c r="C26" s="49">
        <f ca="1">+VLOOKUP($C$22,SBDB_Data,3,FALSE)</f>
        <v>38797</v>
      </c>
      <c r="D26" s="34"/>
      <c r="E26" s="61"/>
      <c r="F26" s="61"/>
      <c r="G26" s="61"/>
      <c r="K26" s="51">
        <f>+K25+1</f>
        <v>3</v>
      </c>
      <c r="L26" s="93">
        <f t="shared" ref="L26:L89" ca="1" si="6">+IF(L25&lt;$C$23, EDATE(L25,12/$C$25), IF(L25=$C$23, "--", IF(L25="--", "--")))</f>
        <v>44469</v>
      </c>
      <c r="M26" s="57">
        <f t="shared" ca="1" si="1"/>
        <v>2.9249999999999998E-2</v>
      </c>
      <c r="N26" s="53" t="str">
        <f t="shared" ca="1" si="2"/>
        <v>--</v>
      </c>
      <c r="O26" s="57">
        <f t="shared" ref="O26:O89" ca="1" si="7">IFERROR(IF(K26=1,(L26-$C$27)*(Q26/100%)*$C$24/365,(L26-L25)*(Q26/100%)*$C$24/365),"--")</f>
        <v>2.9490410958904107E-2</v>
      </c>
      <c r="P26" s="53">
        <f t="shared" ca="1" si="0"/>
        <v>0</v>
      </c>
      <c r="Q26" s="53">
        <f t="shared" ca="1" si="3"/>
        <v>1</v>
      </c>
      <c r="R26" s="53">
        <f t="shared" ref="R26:R66" ca="1" si="8">IF(P26="--",R25-0,R25-P26)</f>
        <v>1</v>
      </c>
      <c r="S26" s="58">
        <f t="shared" ca="1" si="4"/>
        <v>2.9250000000000002E-2</v>
      </c>
      <c r="T26" s="59" t="e">
        <f t="shared" ref="T26:T89" ca="1" si="9">IF(L26="--","--",1/(1+$C$31/$C$25)^($C$28*$C$25/365+K25))</f>
        <v>#VALUE!</v>
      </c>
      <c r="U26" s="53" t="str">
        <f t="shared" ca="1" si="5"/>
        <v>--</v>
      </c>
      <c r="W26" s="4"/>
      <c r="X26" s="53"/>
      <c r="Y26" s="53"/>
      <c r="Z26" s="53"/>
      <c r="AA26" s="54"/>
      <c r="AB26" s="53"/>
    </row>
    <row r="27" spans="2:28" x14ac:dyDescent="0.25">
      <c r="B27" s="48" t="s">
        <v>108</v>
      </c>
      <c r="C27" s="62">
        <f ca="1">IF(COUPPCD(C17,C23,C25)&lt;C26,"--",COUPPCD(C17,C23,C25))</f>
        <v>43921</v>
      </c>
      <c r="E27" s="50"/>
      <c r="F27" s="61"/>
      <c r="G27" s="61"/>
      <c r="K27" s="51">
        <f>+K26+1</f>
        <v>4</v>
      </c>
      <c r="L27" s="93" t="b">
        <f t="shared" ca="1" si="6"/>
        <v>0</v>
      </c>
      <c r="M27" s="57">
        <f t="shared" ca="1" si="1"/>
        <v>2.9249999999999998E-2</v>
      </c>
      <c r="N27" s="53" t="str">
        <f t="shared" ca="1" si="2"/>
        <v>--</v>
      </c>
      <c r="O27" s="57">
        <f t="shared" ca="1" si="7"/>
        <v>-7.1272232876712325</v>
      </c>
      <c r="P27" s="53">
        <f t="shared" ca="1" si="0"/>
        <v>0</v>
      </c>
      <c r="Q27" s="53">
        <f t="shared" ca="1" si="3"/>
        <v>1</v>
      </c>
      <c r="R27" s="53">
        <f t="shared" ca="1" si="8"/>
        <v>1</v>
      </c>
      <c r="S27" s="58">
        <f t="shared" ca="1" si="4"/>
        <v>2.9250000000000002E-2</v>
      </c>
      <c r="T27" s="59" t="e">
        <f t="shared" ca="1" si="9"/>
        <v>#VALUE!</v>
      </c>
      <c r="U27" s="53" t="str">
        <f t="shared" ca="1" si="5"/>
        <v>--</v>
      </c>
      <c r="W27" s="4"/>
      <c r="X27" s="53"/>
      <c r="Y27" s="53"/>
      <c r="Z27" s="53"/>
      <c r="AA27" s="54"/>
      <c r="AB27" s="53"/>
    </row>
    <row r="28" spans="2:28" x14ac:dyDescent="0.25">
      <c r="B28" s="48" t="s">
        <v>24</v>
      </c>
      <c r="C28" s="131">
        <f ca="1">L24-L23</f>
        <v>33</v>
      </c>
      <c r="D28" s="46"/>
      <c r="E28" s="61"/>
      <c r="F28" s="61"/>
      <c r="G28" s="61"/>
      <c r="K28" s="51">
        <f t="shared" ref="K28:K91" si="10">+K27+1</f>
        <v>5</v>
      </c>
      <c r="L28" s="93" t="b">
        <f t="shared" ca="1" si="6"/>
        <v>0</v>
      </c>
      <c r="M28" s="57">
        <f t="shared" ca="1" si="1"/>
        <v>2.9249999999999998E-2</v>
      </c>
      <c r="N28" s="53" t="str">
        <f t="shared" ca="1" si="2"/>
        <v>--</v>
      </c>
      <c r="O28" s="57">
        <f t="shared" ca="1" si="7"/>
        <v>0</v>
      </c>
      <c r="P28" s="53">
        <f t="shared" ca="1" si="0"/>
        <v>0</v>
      </c>
      <c r="Q28" s="53">
        <f t="shared" ca="1" si="3"/>
        <v>1</v>
      </c>
      <c r="R28" s="53">
        <f t="shared" ca="1" si="8"/>
        <v>1</v>
      </c>
      <c r="S28" s="58">
        <f t="shared" ca="1" si="4"/>
        <v>2.9250000000000002E-2</v>
      </c>
      <c r="T28" s="59" t="e">
        <f t="shared" ca="1" si="9"/>
        <v>#VALUE!</v>
      </c>
      <c r="U28" s="53" t="str">
        <f t="shared" ca="1" si="5"/>
        <v>--</v>
      </c>
      <c r="W28" s="4"/>
      <c r="X28" s="53"/>
      <c r="Y28" s="53"/>
      <c r="Z28" s="53"/>
      <c r="AA28" s="54"/>
      <c r="AB28" s="53"/>
    </row>
    <row r="29" spans="2:28" x14ac:dyDescent="0.25">
      <c r="B29" s="48" t="s">
        <v>23</v>
      </c>
      <c r="C29" s="131">
        <f ca="1">IF(C27="--",L23-C26,L23-C27)</f>
        <v>150</v>
      </c>
      <c r="D29" s="46"/>
      <c r="E29" s="63"/>
      <c r="F29" s="63"/>
      <c r="G29" s="63"/>
      <c r="K29" s="51">
        <f t="shared" si="10"/>
        <v>6</v>
      </c>
      <c r="L29" s="93" t="b">
        <f t="shared" ca="1" si="6"/>
        <v>0</v>
      </c>
      <c r="M29" s="57">
        <f t="shared" ca="1" si="1"/>
        <v>2.9249999999999998E-2</v>
      </c>
      <c r="N29" s="53" t="str">
        <f t="shared" ca="1" si="2"/>
        <v>--</v>
      </c>
      <c r="O29" s="57">
        <f t="shared" ca="1" si="7"/>
        <v>0</v>
      </c>
      <c r="P29" s="53">
        <f t="shared" ca="1" si="0"/>
        <v>0</v>
      </c>
      <c r="Q29" s="53">
        <f t="shared" ca="1" si="3"/>
        <v>1</v>
      </c>
      <c r="R29" s="53">
        <f t="shared" ca="1" si="8"/>
        <v>1</v>
      </c>
      <c r="S29" s="58">
        <f t="shared" ca="1" si="4"/>
        <v>2.9250000000000002E-2</v>
      </c>
      <c r="T29" s="59" t="e">
        <f t="shared" ca="1" si="9"/>
        <v>#VALUE!</v>
      </c>
      <c r="U29" s="53" t="str">
        <f t="shared" ca="1" si="5"/>
        <v>--</v>
      </c>
      <c r="W29" s="4"/>
      <c r="X29" s="53"/>
      <c r="Y29" s="53"/>
      <c r="Z29" s="53"/>
      <c r="AA29" s="54"/>
      <c r="AB29" s="53"/>
    </row>
    <row r="30" spans="2:28" x14ac:dyDescent="0.25">
      <c r="B30" s="48" t="s">
        <v>109</v>
      </c>
      <c r="C30" s="64">
        <f ca="1">ROUND(C29/365*C24,8)</f>
        <v>2.4041099999999999E-2</v>
      </c>
      <c r="E30" s="65"/>
      <c r="F30" s="65"/>
      <c r="G30" s="65"/>
      <c r="K30" s="51">
        <f t="shared" si="10"/>
        <v>7</v>
      </c>
      <c r="L30" s="93" t="b">
        <f t="shared" ca="1" si="6"/>
        <v>0</v>
      </c>
      <c r="M30" s="57">
        <f t="shared" ca="1" si="1"/>
        <v>2.9249999999999998E-2</v>
      </c>
      <c r="N30" s="53" t="str">
        <f t="shared" ca="1" si="2"/>
        <v>--</v>
      </c>
      <c r="O30" s="57">
        <f t="shared" ca="1" si="7"/>
        <v>0</v>
      </c>
      <c r="P30" s="53">
        <f t="shared" ca="1" si="0"/>
        <v>0</v>
      </c>
      <c r="Q30" s="53">
        <f t="shared" ca="1" si="3"/>
        <v>1</v>
      </c>
      <c r="R30" s="53">
        <f t="shared" ca="1" si="8"/>
        <v>1</v>
      </c>
      <c r="S30" s="58">
        <f t="shared" ca="1" si="4"/>
        <v>2.9250000000000002E-2</v>
      </c>
      <c r="T30" s="59" t="e">
        <f t="shared" ca="1" si="9"/>
        <v>#VALUE!</v>
      </c>
      <c r="U30" s="53" t="str">
        <f t="shared" ca="1" si="5"/>
        <v>--</v>
      </c>
      <c r="W30" s="4"/>
      <c r="X30" s="53"/>
      <c r="Y30" s="53"/>
      <c r="Z30" s="53"/>
      <c r="AA30" s="54"/>
      <c r="AB30" s="53"/>
    </row>
    <row r="31" spans="2:28" x14ac:dyDescent="0.25">
      <c r="B31" s="66" t="s">
        <v>110</v>
      </c>
      <c r="C31" s="132" t="str">
        <f ca="1">IF(C21="SOURCE", HLOOKUP(C22, Source_Bonds, 7, FALSE), IF(C21="DESTINATION", HLOOKUP(C22,Desti_Bonds,6,FALSE),  C21) )</f>
        <v>NOT FOUND</v>
      </c>
      <c r="D31" s="34" t="s">
        <v>186</v>
      </c>
      <c r="E31" s="65"/>
      <c r="G31" s="61"/>
      <c r="K31" s="51">
        <f t="shared" si="10"/>
        <v>8</v>
      </c>
      <c r="L31" s="93" t="b">
        <f t="shared" ca="1" si="6"/>
        <v>0</v>
      </c>
      <c r="M31" s="57">
        <f t="shared" ca="1" si="1"/>
        <v>2.9249999999999998E-2</v>
      </c>
      <c r="N31" s="53" t="str">
        <f t="shared" ca="1" si="2"/>
        <v>--</v>
      </c>
      <c r="O31" s="57">
        <f t="shared" ca="1" si="7"/>
        <v>0</v>
      </c>
      <c r="P31" s="53">
        <f t="shared" ca="1" si="0"/>
        <v>0</v>
      </c>
      <c r="Q31" s="53">
        <f t="shared" ca="1" si="3"/>
        <v>1</v>
      </c>
      <c r="R31" s="53">
        <f t="shared" ca="1" si="8"/>
        <v>1</v>
      </c>
      <c r="S31" s="58">
        <f t="shared" ca="1" si="4"/>
        <v>2.9250000000000002E-2</v>
      </c>
      <c r="T31" s="59" t="e">
        <f t="shared" ca="1" si="9"/>
        <v>#VALUE!</v>
      </c>
      <c r="U31" s="53" t="str">
        <f t="shared" ca="1" si="5"/>
        <v>--</v>
      </c>
      <c r="W31" s="4"/>
      <c r="X31" s="53"/>
      <c r="Y31" s="53"/>
      <c r="Z31" s="53"/>
      <c r="AA31" s="54"/>
      <c r="AB31" s="53"/>
    </row>
    <row r="32" spans="2:28" s="38" customFormat="1" ht="15.75" x14ac:dyDescent="0.25">
      <c r="B32" s="5"/>
      <c r="C32" s="5"/>
      <c r="D32" s="34"/>
      <c r="E32" s="34"/>
      <c r="F32" s="5"/>
      <c r="G32" s="61"/>
      <c r="H32" s="4"/>
      <c r="I32" s="5"/>
      <c r="J32" s="5"/>
      <c r="K32" s="51">
        <f t="shared" si="10"/>
        <v>9</v>
      </c>
      <c r="L32" s="93" t="b">
        <f t="shared" ca="1" si="6"/>
        <v>0</v>
      </c>
      <c r="M32" s="57">
        <f t="shared" ca="1" si="1"/>
        <v>2.9249999999999998E-2</v>
      </c>
      <c r="N32" s="53" t="str">
        <f t="shared" ca="1" si="2"/>
        <v>--</v>
      </c>
      <c r="O32" s="57">
        <f t="shared" ca="1" si="7"/>
        <v>0</v>
      </c>
      <c r="P32" s="53">
        <f t="shared" ca="1" si="0"/>
        <v>0</v>
      </c>
      <c r="Q32" s="53">
        <f t="shared" ca="1" si="3"/>
        <v>1</v>
      </c>
      <c r="R32" s="53">
        <f t="shared" ca="1" si="8"/>
        <v>1</v>
      </c>
      <c r="S32" s="58">
        <f t="shared" ca="1" si="4"/>
        <v>2.9250000000000002E-2</v>
      </c>
      <c r="T32" s="59" t="e">
        <f t="shared" ca="1" si="9"/>
        <v>#VALUE!</v>
      </c>
      <c r="U32" s="53" t="str">
        <f t="shared" ca="1" si="5"/>
        <v>--</v>
      </c>
      <c r="V32" s="5"/>
      <c r="W32" s="4"/>
      <c r="X32" s="53"/>
      <c r="Y32" s="53"/>
      <c r="Z32" s="53"/>
      <c r="AA32" s="54"/>
      <c r="AB32" s="53"/>
    </row>
    <row r="33" spans="2:28" s="38" customFormat="1" ht="15.75" x14ac:dyDescent="0.25">
      <c r="B33" s="45" t="s">
        <v>111</v>
      </c>
      <c r="C33" s="67">
        <f ca="1">ROUND(U20-C30,8)</f>
        <v>-2.4041099999999999E-2</v>
      </c>
      <c r="D33" s="46"/>
      <c r="E33" s="34"/>
      <c r="F33" s="5"/>
      <c r="G33" s="5"/>
      <c r="H33" s="4"/>
      <c r="I33" s="5"/>
      <c r="J33" s="5"/>
      <c r="K33" s="51">
        <f t="shared" si="10"/>
        <v>10</v>
      </c>
      <c r="L33" s="93" t="b">
        <f t="shared" ca="1" si="6"/>
        <v>0</v>
      </c>
      <c r="M33" s="57">
        <f t="shared" ca="1" si="1"/>
        <v>2.9249999999999998E-2</v>
      </c>
      <c r="N33" s="53" t="str">
        <f t="shared" ca="1" si="2"/>
        <v>--</v>
      </c>
      <c r="O33" s="57">
        <f t="shared" ca="1" si="7"/>
        <v>0</v>
      </c>
      <c r="P33" s="53">
        <f t="shared" ca="1" si="0"/>
        <v>0</v>
      </c>
      <c r="Q33" s="53">
        <f t="shared" ca="1" si="3"/>
        <v>1</v>
      </c>
      <c r="R33" s="53">
        <f t="shared" ca="1" si="8"/>
        <v>1</v>
      </c>
      <c r="S33" s="58">
        <f t="shared" ca="1" si="4"/>
        <v>2.9250000000000002E-2</v>
      </c>
      <c r="T33" s="59" t="e">
        <f t="shared" ca="1" si="9"/>
        <v>#VALUE!</v>
      </c>
      <c r="U33" s="53" t="str">
        <f t="shared" ca="1" si="5"/>
        <v>--</v>
      </c>
      <c r="V33" s="5"/>
      <c r="W33" s="4"/>
      <c r="X33" s="53"/>
      <c r="Y33" s="53"/>
      <c r="Z33" s="53"/>
      <c r="AA33" s="54"/>
      <c r="AB33" s="53"/>
    </row>
    <row r="34" spans="2:28" ht="15.75" customHeight="1" x14ac:dyDescent="0.25">
      <c r="B34" s="66" t="s">
        <v>112</v>
      </c>
      <c r="C34" s="68">
        <f ca="1">C33+C30</f>
        <v>0</v>
      </c>
      <c r="D34" s="46"/>
      <c r="E34" s="34"/>
      <c r="F34" s="65"/>
      <c r="G34" s="69"/>
      <c r="K34" s="51">
        <f t="shared" si="10"/>
        <v>11</v>
      </c>
      <c r="L34" s="93" t="b">
        <f t="shared" ca="1" si="6"/>
        <v>0</v>
      </c>
      <c r="M34" s="57">
        <f t="shared" ca="1" si="1"/>
        <v>2.9249999999999998E-2</v>
      </c>
      <c r="N34" s="53" t="str">
        <f t="shared" ca="1" si="2"/>
        <v>--</v>
      </c>
      <c r="O34" s="57">
        <f t="shared" ca="1" si="7"/>
        <v>0</v>
      </c>
      <c r="P34" s="53">
        <f t="shared" ca="1" si="0"/>
        <v>0</v>
      </c>
      <c r="Q34" s="53">
        <f t="shared" ca="1" si="3"/>
        <v>1</v>
      </c>
      <c r="R34" s="53">
        <f t="shared" ca="1" si="8"/>
        <v>1</v>
      </c>
      <c r="S34" s="58">
        <f t="shared" ca="1" si="4"/>
        <v>2.9250000000000002E-2</v>
      </c>
      <c r="T34" s="59" t="e">
        <f t="shared" ca="1" si="9"/>
        <v>#VALUE!</v>
      </c>
      <c r="U34" s="53" t="str">
        <f t="shared" ca="1" si="5"/>
        <v>--</v>
      </c>
      <c r="W34" s="4"/>
      <c r="X34" s="53"/>
      <c r="Y34" s="53"/>
      <c r="Z34" s="53"/>
      <c r="AA34" s="54"/>
      <c r="AB34" s="53"/>
    </row>
    <row r="35" spans="2:28" x14ac:dyDescent="0.25">
      <c r="C35" s="70"/>
      <c r="D35" s="46"/>
      <c r="E35" s="34"/>
      <c r="F35" s="34"/>
      <c r="G35" s="71"/>
      <c r="K35" s="51">
        <f>+K34+1</f>
        <v>12</v>
      </c>
      <c r="L35" s="93" t="b">
        <f t="shared" ca="1" si="6"/>
        <v>0</v>
      </c>
      <c r="M35" s="57">
        <f t="shared" ca="1" si="1"/>
        <v>2.9249999999999998E-2</v>
      </c>
      <c r="N35" s="53" t="str">
        <f t="shared" ca="1" si="2"/>
        <v>--</v>
      </c>
      <c r="O35" s="57">
        <f t="shared" ca="1" si="7"/>
        <v>0</v>
      </c>
      <c r="P35" s="53">
        <f t="shared" ca="1" si="0"/>
        <v>0</v>
      </c>
      <c r="Q35" s="53">
        <f t="shared" ca="1" si="3"/>
        <v>1</v>
      </c>
      <c r="R35" s="53">
        <f t="shared" ca="1" si="8"/>
        <v>1</v>
      </c>
      <c r="S35" s="58">
        <f t="shared" ca="1" si="4"/>
        <v>2.9250000000000002E-2</v>
      </c>
      <c r="T35" s="59" t="e">
        <f t="shared" ca="1" si="9"/>
        <v>#VALUE!</v>
      </c>
      <c r="U35" s="53" t="str">
        <f t="shared" ca="1" si="5"/>
        <v>--</v>
      </c>
      <c r="W35" s="4"/>
      <c r="X35" s="53"/>
      <c r="Y35" s="53"/>
      <c r="Z35" s="53"/>
      <c r="AA35" s="54"/>
      <c r="AB35" s="53"/>
    </row>
    <row r="36" spans="2:28" x14ac:dyDescent="0.25">
      <c r="C36" s="63"/>
      <c r="D36" s="72"/>
      <c r="E36" s="73"/>
      <c r="F36" s="34"/>
      <c r="G36" s="74"/>
      <c r="K36" s="51">
        <f t="shared" si="10"/>
        <v>13</v>
      </c>
      <c r="L36" s="93" t="b">
        <f t="shared" ca="1" si="6"/>
        <v>0</v>
      </c>
      <c r="M36" s="57">
        <f t="shared" ca="1" si="1"/>
        <v>2.9249999999999998E-2</v>
      </c>
      <c r="N36" s="53" t="str">
        <f t="shared" ca="1" si="2"/>
        <v>--</v>
      </c>
      <c r="O36" s="57">
        <f t="shared" ca="1" si="7"/>
        <v>0</v>
      </c>
      <c r="P36" s="53">
        <f t="shared" ca="1" si="0"/>
        <v>0</v>
      </c>
      <c r="Q36" s="53">
        <f t="shared" ca="1" si="3"/>
        <v>1</v>
      </c>
      <c r="R36" s="53">
        <f t="shared" ca="1" si="8"/>
        <v>1</v>
      </c>
      <c r="S36" s="58">
        <f t="shared" ca="1" si="4"/>
        <v>2.9250000000000002E-2</v>
      </c>
      <c r="T36" s="59" t="e">
        <f t="shared" ca="1" si="9"/>
        <v>#VALUE!</v>
      </c>
      <c r="U36" s="53" t="str">
        <f t="shared" ca="1" si="5"/>
        <v>--</v>
      </c>
      <c r="W36" s="4"/>
      <c r="X36" s="53"/>
      <c r="Y36" s="53"/>
      <c r="Z36" s="53"/>
      <c r="AA36" s="54"/>
      <c r="AB36" s="53"/>
    </row>
    <row r="37" spans="2:28" x14ac:dyDescent="0.25">
      <c r="C37" s="63"/>
      <c r="D37" s="72"/>
      <c r="E37" s="73"/>
      <c r="F37" s="34"/>
      <c r="G37" s="74"/>
      <c r="K37" s="51">
        <f t="shared" si="10"/>
        <v>14</v>
      </c>
      <c r="L37" s="93" t="b">
        <f t="shared" ca="1" si="6"/>
        <v>0</v>
      </c>
      <c r="M37" s="57">
        <f t="shared" ca="1" si="1"/>
        <v>2.9249999999999998E-2</v>
      </c>
      <c r="N37" s="53" t="str">
        <f t="shared" ca="1" si="2"/>
        <v>--</v>
      </c>
      <c r="O37" s="57">
        <f t="shared" ca="1" si="7"/>
        <v>0</v>
      </c>
      <c r="P37" s="53">
        <f t="shared" ca="1" si="0"/>
        <v>0</v>
      </c>
      <c r="Q37" s="53">
        <f t="shared" ca="1" si="3"/>
        <v>1</v>
      </c>
      <c r="R37" s="53">
        <f t="shared" ca="1" si="8"/>
        <v>1</v>
      </c>
      <c r="S37" s="58">
        <f t="shared" ca="1" si="4"/>
        <v>2.9250000000000002E-2</v>
      </c>
      <c r="T37" s="59" t="e">
        <f t="shared" ca="1" si="9"/>
        <v>#VALUE!</v>
      </c>
      <c r="U37" s="53" t="str">
        <f t="shared" ca="1" si="5"/>
        <v>--</v>
      </c>
      <c r="W37" s="4"/>
      <c r="X37" s="53"/>
      <c r="Y37" s="53"/>
      <c r="Z37" s="53"/>
      <c r="AA37" s="54"/>
      <c r="AB37" s="53"/>
    </row>
    <row r="38" spans="2:28" x14ac:dyDescent="0.25">
      <c r="H38" s="75"/>
      <c r="K38" s="51">
        <f t="shared" si="10"/>
        <v>15</v>
      </c>
      <c r="L38" s="93" t="b">
        <f t="shared" ca="1" si="6"/>
        <v>0</v>
      </c>
      <c r="M38" s="57">
        <f t="shared" ca="1" si="1"/>
        <v>2.9249999999999998E-2</v>
      </c>
      <c r="N38" s="53" t="str">
        <f t="shared" ca="1" si="2"/>
        <v>--</v>
      </c>
      <c r="O38" s="57">
        <f t="shared" ca="1" si="7"/>
        <v>0</v>
      </c>
      <c r="P38" s="53">
        <f t="shared" ca="1" si="0"/>
        <v>0</v>
      </c>
      <c r="Q38" s="53">
        <f t="shared" ca="1" si="3"/>
        <v>1</v>
      </c>
      <c r="R38" s="53">
        <f t="shared" ca="1" si="8"/>
        <v>1</v>
      </c>
      <c r="S38" s="58">
        <f t="shared" ca="1" si="4"/>
        <v>2.9250000000000002E-2</v>
      </c>
      <c r="T38" s="59" t="e">
        <f t="shared" ca="1" si="9"/>
        <v>#VALUE!</v>
      </c>
      <c r="U38" s="53" t="str">
        <f t="shared" ca="1" si="5"/>
        <v>--</v>
      </c>
      <c r="W38" s="4"/>
      <c r="X38" s="53"/>
      <c r="Y38" s="53"/>
      <c r="Z38" s="53"/>
      <c r="AA38" s="54"/>
      <c r="AB38" s="53"/>
    </row>
    <row r="39" spans="2:28" ht="15.75" thickBot="1" x14ac:dyDescent="0.3">
      <c r="D39" s="46"/>
      <c r="E39" s="34"/>
      <c r="F39" s="34"/>
      <c r="G39" s="76"/>
      <c r="K39" s="51">
        <f t="shared" si="10"/>
        <v>16</v>
      </c>
      <c r="L39" s="93" t="b">
        <f t="shared" ca="1" si="6"/>
        <v>0</v>
      </c>
      <c r="M39" s="57">
        <f t="shared" ca="1" si="1"/>
        <v>2.9249999999999998E-2</v>
      </c>
      <c r="N39" s="53" t="str">
        <f t="shared" ca="1" si="2"/>
        <v>--</v>
      </c>
      <c r="O39" s="57">
        <f t="shared" ca="1" si="7"/>
        <v>0</v>
      </c>
      <c r="P39" s="53">
        <f t="shared" ca="1" si="0"/>
        <v>0</v>
      </c>
      <c r="Q39" s="53">
        <f t="shared" ca="1" si="3"/>
        <v>1</v>
      </c>
      <c r="R39" s="53">
        <f t="shared" ca="1" si="8"/>
        <v>1</v>
      </c>
      <c r="S39" s="58">
        <f t="shared" ca="1" si="4"/>
        <v>2.9250000000000002E-2</v>
      </c>
      <c r="T39" s="59" t="e">
        <f t="shared" ca="1" si="9"/>
        <v>#VALUE!</v>
      </c>
      <c r="U39" s="53" t="str">
        <f t="shared" ca="1" si="5"/>
        <v>--</v>
      </c>
      <c r="W39" s="4"/>
      <c r="X39" s="53"/>
      <c r="Y39" s="53"/>
      <c r="Z39" s="53"/>
      <c r="AA39" s="54"/>
      <c r="AB39" s="53"/>
    </row>
    <row r="40" spans="2:28" ht="16.5" thickBot="1" x14ac:dyDescent="0.3">
      <c r="D40" s="46"/>
      <c r="E40" s="34"/>
      <c r="F40" s="34"/>
      <c r="G40" s="34"/>
      <c r="K40" s="51">
        <f t="shared" si="10"/>
        <v>17</v>
      </c>
      <c r="L40" s="93" t="b">
        <f t="shared" ca="1" si="6"/>
        <v>0</v>
      </c>
      <c r="M40" s="57">
        <f t="shared" ca="1" si="1"/>
        <v>2.9249999999999998E-2</v>
      </c>
      <c r="N40" s="53" t="str">
        <f t="shared" ca="1" si="2"/>
        <v>--</v>
      </c>
      <c r="O40" s="57">
        <f t="shared" ca="1" si="7"/>
        <v>0</v>
      </c>
      <c r="P40" s="53">
        <f t="shared" ca="1" si="0"/>
        <v>0</v>
      </c>
      <c r="Q40" s="53">
        <f t="shared" ca="1" si="3"/>
        <v>1</v>
      </c>
      <c r="R40" s="53">
        <f t="shared" ca="1" si="8"/>
        <v>1</v>
      </c>
      <c r="S40" s="58">
        <f t="shared" ca="1" si="4"/>
        <v>2.9250000000000002E-2</v>
      </c>
      <c r="T40" s="59" t="e">
        <f t="shared" ca="1" si="9"/>
        <v>#VALUE!</v>
      </c>
      <c r="U40" s="53" t="str">
        <f t="shared" ca="1" si="5"/>
        <v>--</v>
      </c>
      <c r="W40" s="77" t="s">
        <v>113</v>
      </c>
      <c r="X40" s="78" t="s">
        <v>114</v>
      </c>
      <c r="Y40" s="53"/>
      <c r="Z40" s="53"/>
      <c r="AA40" s="54"/>
      <c r="AB40" s="53"/>
    </row>
    <row r="41" spans="2:28" x14ac:dyDescent="0.25">
      <c r="G41" s="34"/>
      <c r="K41" s="51">
        <f t="shared" si="10"/>
        <v>18</v>
      </c>
      <c r="L41" s="93" t="b">
        <f t="shared" ca="1" si="6"/>
        <v>0</v>
      </c>
      <c r="M41" s="57">
        <f t="shared" ca="1" si="1"/>
        <v>2.9249999999999998E-2</v>
      </c>
      <c r="N41" s="53" t="str">
        <f t="shared" ca="1" si="2"/>
        <v>--</v>
      </c>
      <c r="O41" s="57">
        <f t="shared" ca="1" si="7"/>
        <v>0</v>
      </c>
      <c r="P41" s="53">
        <f t="shared" ca="1" si="0"/>
        <v>0</v>
      </c>
      <c r="Q41" s="53">
        <f t="shared" ca="1" si="3"/>
        <v>1</v>
      </c>
      <c r="R41" s="53">
        <f t="shared" ca="1" si="8"/>
        <v>1</v>
      </c>
      <c r="S41" s="58">
        <f t="shared" ca="1" si="4"/>
        <v>2.9250000000000002E-2</v>
      </c>
      <c r="T41" s="59" t="e">
        <f t="shared" ca="1" si="9"/>
        <v>#VALUE!</v>
      </c>
      <c r="U41" s="53" t="str">
        <f t="shared" ca="1" si="5"/>
        <v>--</v>
      </c>
      <c r="W41" s="79">
        <v>48925</v>
      </c>
      <c r="X41" s="80">
        <v>0.2</v>
      </c>
      <c r="Y41" s="53"/>
      <c r="Z41" s="53"/>
      <c r="AA41" s="54"/>
      <c r="AB41" s="53"/>
    </row>
    <row r="42" spans="2:28" x14ac:dyDescent="0.25">
      <c r="G42" s="34"/>
      <c r="K42" s="51">
        <f t="shared" si="10"/>
        <v>19</v>
      </c>
      <c r="L42" s="93" t="b">
        <f t="shared" ca="1" si="6"/>
        <v>0</v>
      </c>
      <c r="M42" s="57">
        <f t="shared" ca="1" si="1"/>
        <v>2.9249999999999998E-2</v>
      </c>
      <c r="N42" s="53" t="str">
        <f t="shared" ca="1" si="2"/>
        <v>--</v>
      </c>
      <c r="O42" s="57">
        <f t="shared" ca="1" si="7"/>
        <v>0</v>
      </c>
      <c r="P42" s="53">
        <f t="shared" ca="1" si="0"/>
        <v>0</v>
      </c>
      <c r="Q42" s="53">
        <f t="shared" ca="1" si="3"/>
        <v>1</v>
      </c>
      <c r="R42" s="53">
        <f t="shared" ca="1" si="8"/>
        <v>1</v>
      </c>
      <c r="S42" s="58">
        <f t="shared" ca="1" si="4"/>
        <v>2.9250000000000002E-2</v>
      </c>
      <c r="T42" s="59" t="e">
        <f t="shared" ca="1" si="9"/>
        <v>#VALUE!</v>
      </c>
      <c r="U42" s="53" t="str">
        <f t="shared" ca="1" si="5"/>
        <v>--</v>
      </c>
      <c r="W42" s="79">
        <v>49290</v>
      </c>
      <c r="X42" s="80">
        <v>0.2</v>
      </c>
      <c r="Y42" s="53"/>
      <c r="Z42" s="53"/>
      <c r="AA42" s="54"/>
      <c r="AB42" s="53"/>
    </row>
    <row r="43" spans="2:28" x14ac:dyDescent="0.25">
      <c r="G43" s="73"/>
      <c r="K43" s="51">
        <f t="shared" si="10"/>
        <v>20</v>
      </c>
      <c r="L43" s="93" t="b">
        <f t="shared" ca="1" si="6"/>
        <v>0</v>
      </c>
      <c r="M43" s="57">
        <f t="shared" ca="1" si="1"/>
        <v>2.9249999999999998E-2</v>
      </c>
      <c r="N43" s="53" t="str">
        <f t="shared" ca="1" si="2"/>
        <v>--</v>
      </c>
      <c r="O43" s="57">
        <f t="shared" ca="1" si="7"/>
        <v>0</v>
      </c>
      <c r="P43" s="53">
        <f t="shared" ca="1" si="0"/>
        <v>0</v>
      </c>
      <c r="Q43" s="53">
        <f t="shared" ca="1" si="3"/>
        <v>1</v>
      </c>
      <c r="R43" s="53">
        <f t="shared" ca="1" si="8"/>
        <v>1</v>
      </c>
      <c r="S43" s="58">
        <f t="shared" ca="1" si="4"/>
        <v>2.9250000000000002E-2</v>
      </c>
      <c r="T43" s="59" t="e">
        <f t="shared" ca="1" si="9"/>
        <v>#VALUE!</v>
      </c>
      <c r="U43" s="53" t="str">
        <f t="shared" ca="1" si="5"/>
        <v>--</v>
      </c>
      <c r="W43" s="79">
        <v>49655</v>
      </c>
      <c r="X43" s="80">
        <v>0.2</v>
      </c>
      <c r="Y43" s="53"/>
      <c r="Z43" s="53"/>
      <c r="AA43" s="54"/>
      <c r="AB43" s="53"/>
    </row>
    <row r="44" spans="2:28" x14ac:dyDescent="0.25">
      <c r="G44" s="73"/>
      <c r="K44" s="51">
        <f t="shared" si="10"/>
        <v>21</v>
      </c>
      <c r="L44" s="93" t="b">
        <f t="shared" ca="1" si="6"/>
        <v>0</v>
      </c>
      <c r="M44" s="57">
        <f t="shared" ca="1" si="1"/>
        <v>2.9249999999999998E-2</v>
      </c>
      <c r="N44" s="53" t="str">
        <f t="shared" ca="1" si="2"/>
        <v>--</v>
      </c>
      <c r="O44" s="57">
        <f t="shared" ca="1" si="7"/>
        <v>0</v>
      </c>
      <c r="P44" s="53">
        <f t="shared" ca="1" si="0"/>
        <v>0</v>
      </c>
      <c r="Q44" s="53">
        <f t="shared" ca="1" si="3"/>
        <v>1</v>
      </c>
      <c r="R44" s="53">
        <f t="shared" ca="1" si="8"/>
        <v>1</v>
      </c>
      <c r="S44" s="58">
        <f t="shared" ca="1" si="4"/>
        <v>2.9250000000000002E-2</v>
      </c>
      <c r="T44" s="59" t="e">
        <f t="shared" ca="1" si="9"/>
        <v>#VALUE!</v>
      </c>
      <c r="U44" s="53" t="str">
        <f t="shared" ca="1" si="5"/>
        <v>--</v>
      </c>
      <c r="W44" s="79">
        <v>50021</v>
      </c>
      <c r="X44" s="80">
        <v>0.2</v>
      </c>
      <c r="Y44" s="53"/>
      <c r="Z44" s="53"/>
      <c r="AA44" s="54"/>
      <c r="AB44" s="53"/>
    </row>
    <row r="45" spans="2:28" x14ac:dyDescent="0.25">
      <c r="C45" s="34"/>
      <c r="G45" s="34"/>
      <c r="K45" s="51">
        <f t="shared" si="10"/>
        <v>22</v>
      </c>
      <c r="L45" s="93" t="b">
        <f t="shared" ca="1" si="6"/>
        <v>0</v>
      </c>
      <c r="M45" s="57">
        <f t="shared" ca="1" si="1"/>
        <v>2.9249999999999998E-2</v>
      </c>
      <c r="N45" s="53" t="str">
        <f t="shared" ca="1" si="2"/>
        <v>--</v>
      </c>
      <c r="O45" s="57">
        <f t="shared" ca="1" si="7"/>
        <v>0</v>
      </c>
      <c r="P45" s="53">
        <f t="shared" ca="1" si="0"/>
        <v>0</v>
      </c>
      <c r="Q45" s="53">
        <f t="shared" ca="1" si="3"/>
        <v>1</v>
      </c>
      <c r="R45" s="53">
        <f t="shared" ca="1" si="8"/>
        <v>1</v>
      </c>
      <c r="S45" s="58">
        <f t="shared" ca="1" si="4"/>
        <v>2.9250000000000002E-2</v>
      </c>
      <c r="T45" s="59" t="e">
        <f t="shared" ca="1" si="9"/>
        <v>#VALUE!</v>
      </c>
      <c r="U45" s="53" t="str">
        <f t="shared" ca="1" si="5"/>
        <v>--</v>
      </c>
      <c r="W45" s="81">
        <v>50386</v>
      </c>
      <c r="X45" s="82">
        <v>0.2</v>
      </c>
      <c r="Y45" s="53"/>
      <c r="Z45" s="53"/>
      <c r="AA45" s="54"/>
      <c r="AB45" s="53"/>
    </row>
    <row r="46" spans="2:28" x14ac:dyDescent="0.25">
      <c r="C46" s="34"/>
      <c r="D46" s="46"/>
      <c r="E46" s="34"/>
      <c r="F46" s="34"/>
      <c r="G46" s="34"/>
      <c r="K46" s="51">
        <f t="shared" si="10"/>
        <v>23</v>
      </c>
      <c r="L46" s="93" t="b">
        <f t="shared" ca="1" si="6"/>
        <v>0</v>
      </c>
      <c r="M46" s="57">
        <f t="shared" ca="1" si="1"/>
        <v>2.9249999999999998E-2</v>
      </c>
      <c r="N46" s="53" t="str">
        <f t="shared" ca="1" si="2"/>
        <v>--</v>
      </c>
      <c r="O46" s="57">
        <f t="shared" ca="1" si="7"/>
        <v>0</v>
      </c>
      <c r="P46" s="53">
        <f t="shared" ca="1" si="0"/>
        <v>0</v>
      </c>
      <c r="Q46" s="53">
        <f t="shared" ca="1" si="3"/>
        <v>1</v>
      </c>
      <c r="R46" s="53">
        <f t="shared" ca="1" si="8"/>
        <v>1</v>
      </c>
      <c r="S46" s="58">
        <f t="shared" ca="1" si="4"/>
        <v>2.9250000000000002E-2</v>
      </c>
      <c r="T46" s="59" t="e">
        <f t="shared" ca="1" si="9"/>
        <v>#VALUE!</v>
      </c>
      <c r="U46" s="53" t="str">
        <f t="shared" ca="1" si="5"/>
        <v>--</v>
      </c>
      <c r="W46" s="4"/>
      <c r="X46" s="53"/>
      <c r="Y46" s="53"/>
      <c r="Z46" s="53"/>
      <c r="AA46" s="54"/>
      <c r="AB46" s="53"/>
    </row>
    <row r="47" spans="2:28" ht="15.75" x14ac:dyDescent="0.25">
      <c r="C47" s="83"/>
      <c r="D47" s="84"/>
      <c r="E47" s="34"/>
      <c r="F47" s="34"/>
      <c r="K47" s="51">
        <f t="shared" si="10"/>
        <v>24</v>
      </c>
      <c r="L47" s="93" t="b">
        <f t="shared" ca="1" si="6"/>
        <v>0</v>
      </c>
      <c r="M47" s="57">
        <f t="shared" ca="1" si="1"/>
        <v>2.9249999999999998E-2</v>
      </c>
      <c r="N47" s="53" t="str">
        <f t="shared" ca="1" si="2"/>
        <v>--</v>
      </c>
      <c r="O47" s="57">
        <f t="shared" ca="1" si="7"/>
        <v>0</v>
      </c>
      <c r="P47" s="53">
        <f t="shared" ca="1" si="0"/>
        <v>0</v>
      </c>
      <c r="Q47" s="53">
        <f t="shared" ca="1" si="3"/>
        <v>1</v>
      </c>
      <c r="R47" s="53">
        <f t="shared" ca="1" si="8"/>
        <v>1</v>
      </c>
      <c r="S47" s="58">
        <f t="shared" ca="1" si="4"/>
        <v>2.9250000000000002E-2</v>
      </c>
      <c r="T47" s="59" t="e">
        <f t="shared" ca="1" si="9"/>
        <v>#VALUE!</v>
      </c>
      <c r="U47" s="53" t="str">
        <f t="shared" ca="1" si="5"/>
        <v>--</v>
      </c>
      <c r="AB47" s="85"/>
    </row>
    <row r="48" spans="2:28" x14ac:dyDescent="0.25">
      <c r="C48" s="86"/>
      <c r="D48" s="46"/>
      <c r="E48" s="87"/>
      <c r="F48" s="87"/>
      <c r="K48" s="51">
        <f t="shared" si="10"/>
        <v>25</v>
      </c>
      <c r="L48" s="93" t="b">
        <f t="shared" ca="1" si="6"/>
        <v>0</v>
      </c>
      <c r="M48" s="57">
        <f t="shared" ca="1" si="1"/>
        <v>2.9249999999999998E-2</v>
      </c>
      <c r="N48" s="53" t="str">
        <f t="shared" ca="1" si="2"/>
        <v>--</v>
      </c>
      <c r="O48" s="57">
        <f t="shared" ca="1" si="7"/>
        <v>0</v>
      </c>
      <c r="P48" s="53">
        <f t="shared" ca="1" si="0"/>
        <v>0</v>
      </c>
      <c r="Q48" s="53">
        <f t="shared" ca="1" si="3"/>
        <v>1</v>
      </c>
      <c r="R48" s="53">
        <f t="shared" ca="1" si="8"/>
        <v>1</v>
      </c>
      <c r="S48" s="58">
        <f t="shared" ca="1" si="4"/>
        <v>2.9250000000000002E-2</v>
      </c>
      <c r="T48" s="59" t="e">
        <f t="shared" ca="1" si="9"/>
        <v>#VALUE!</v>
      </c>
      <c r="U48" s="53" t="str">
        <f t="shared" ca="1" si="5"/>
        <v>--</v>
      </c>
    </row>
    <row r="49" spans="3:28" x14ac:dyDescent="0.25">
      <c r="C49" s="73"/>
      <c r="D49" s="46"/>
      <c r="E49" s="87"/>
      <c r="F49" s="87"/>
      <c r="K49" s="51">
        <f t="shared" si="10"/>
        <v>26</v>
      </c>
      <c r="L49" s="93" t="b">
        <f t="shared" ca="1" si="6"/>
        <v>0</v>
      </c>
      <c r="M49" s="57">
        <f t="shared" ca="1" si="1"/>
        <v>2.9249999999999998E-2</v>
      </c>
      <c r="N49" s="53" t="str">
        <f t="shared" ca="1" si="2"/>
        <v>--</v>
      </c>
      <c r="O49" s="57">
        <f t="shared" ca="1" si="7"/>
        <v>0</v>
      </c>
      <c r="P49" s="53">
        <f t="shared" ca="1" si="0"/>
        <v>0</v>
      </c>
      <c r="Q49" s="53">
        <f t="shared" ca="1" si="3"/>
        <v>1</v>
      </c>
      <c r="R49" s="53">
        <f t="shared" ca="1" si="8"/>
        <v>1</v>
      </c>
      <c r="S49" s="58">
        <f t="shared" ca="1" si="4"/>
        <v>2.9250000000000002E-2</v>
      </c>
      <c r="T49" s="59" t="e">
        <f t="shared" ca="1" si="9"/>
        <v>#VALUE!</v>
      </c>
      <c r="U49" s="53" t="str">
        <f t="shared" ca="1" si="5"/>
        <v>--</v>
      </c>
      <c r="AB49" s="88"/>
    </row>
    <row r="50" spans="3:28" x14ac:dyDescent="0.25">
      <c r="C50" s="63"/>
      <c r="D50" s="72"/>
      <c r="E50" s="73"/>
      <c r="F50" s="73"/>
      <c r="K50" s="51">
        <f t="shared" si="10"/>
        <v>27</v>
      </c>
      <c r="L50" s="93" t="b">
        <f t="shared" ca="1" si="6"/>
        <v>0</v>
      </c>
      <c r="M50" s="57">
        <f t="shared" ca="1" si="1"/>
        <v>2.9249999999999998E-2</v>
      </c>
      <c r="N50" s="53" t="str">
        <f t="shared" ca="1" si="2"/>
        <v>--</v>
      </c>
      <c r="O50" s="57">
        <f t="shared" ca="1" si="7"/>
        <v>0</v>
      </c>
      <c r="P50" s="53">
        <f t="shared" ca="1" si="0"/>
        <v>0</v>
      </c>
      <c r="Q50" s="53">
        <f t="shared" ca="1" si="3"/>
        <v>1</v>
      </c>
      <c r="R50" s="53">
        <f t="shared" ca="1" si="8"/>
        <v>1</v>
      </c>
      <c r="S50" s="58">
        <f t="shared" ca="1" si="4"/>
        <v>2.9250000000000002E-2</v>
      </c>
      <c r="T50" s="59" t="e">
        <f t="shared" ca="1" si="9"/>
        <v>#VALUE!</v>
      </c>
      <c r="U50" s="53" t="str">
        <f t="shared" ca="1" si="5"/>
        <v>--</v>
      </c>
      <c r="AB50" s="89"/>
    </row>
    <row r="51" spans="3:28" x14ac:dyDescent="0.25">
      <c r="C51" s="90"/>
      <c r="D51" s="46"/>
      <c r="E51" s="76"/>
      <c r="F51" s="76"/>
      <c r="K51" s="51">
        <f t="shared" si="10"/>
        <v>28</v>
      </c>
      <c r="L51" s="93" t="b">
        <f t="shared" ca="1" si="6"/>
        <v>0</v>
      </c>
      <c r="M51" s="57">
        <f t="shared" ca="1" si="1"/>
        <v>2.9249999999999998E-2</v>
      </c>
      <c r="N51" s="53" t="str">
        <f t="shared" ca="1" si="2"/>
        <v>--</v>
      </c>
      <c r="O51" s="57">
        <f t="shared" ca="1" si="7"/>
        <v>0</v>
      </c>
      <c r="P51" s="53">
        <f t="shared" ca="1" si="0"/>
        <v>0</v>
      </c>
      <c r="Q51" s="53">
        <f t="shared" ca="1" si="3"/>
        <v>1</v>
      </c>
      <c r="R51" s="53">
        <f t="shared" ca="1" si="8"/>
        <v>1</v>
      </c>
      <c r="S51" s="58">
        <f t="shared" ca="1" si="4"/>
        <v>2.9250000000000002E-2</v>
      </c>
      <c r="T51" s="59" t="e">
        <f t="shared" ca="1" si="9"/>
        <v>#VALUE!</v>
      </c>
      <c r="U51" s="53" t="str">
        <f t="shared" ca="1" si="5"/>
        <v>--</v>
      </c>
    </row>
    <row r="52" spans="3:28" x14ac:dyDescent="0.25">
      <c r="C52" s="90"/>
      <c r="K52" s="51">
        <f t="shared" si="10"/>
        <v>29</v>
      </c>
      <c r="L52" s="93" t="b">
        <f t="shared" ca="1" si="6"/>
        <v>0</v>
      </c>
      <c r="M52" s="57">
        <f t="shared" ca="1" si="1"/>
        <v>2.9249999999999998E-2</v>
      </c>
      <c r="N52" s="53" t="str">
        <f t="shared" ca="1" si="2"/>
        <v>--</v>
      </c>
      <c r="O52" s="57">
        <f t="shared" ca="1" si="7"/>
        <v>0</v>
      </c>
      <c r="P52" s="53">
        <f t="shared" ca="1" si="0"/>
        <v>0</v>
      </c>
      <c r="Q52" s="53">
        <f t="shared" ca="1" si="3"/>
        <v>1</v>
      </c>
      <c r="R52" s="53">
        <f t="shared" ca="1" si="8"/>
        <v>1</v>
      </c>
      <c r="S52" s="58">
        <f t="shared" ca="1" si="4"/>
        <v>2.9250000000000002E-2</v>
      </c>
      <c r="T52" s="59" t="e">
        <f t="shared" ca="1" si="9"/>
        <v>#VALUE!</v>
      </c>
      <c r="U52" s="53" t="str">
        <f t="shared" ca="1" si="5"/>
        <v>--</v>
      </c>
    </row>
    <row r="53" spans="3:28" x14ac:dyDescent="0.25">
      <c r="C53" s="90"/>
      <c r="K53" s="51">
        <f t="shared" si="10"/>
        <v>30</v>
      </c>
      <c r="L53" s="93" t="b">
        <f t="shared" ca="1" si="6"/>
        <v>0</v>
      </c>
      <c r="M53" s="57">
        <f t="shared" ca="1" si="1"/>
        <v>2.9249999999999998E-2</v>
      </c>
      <c r="N53" s="53" t="str">
        <f t="shared" ca="1" si="2"/>
        <v>--</v>
      </c>
      <c r="O53" s="57">
        <f t="shared" ca="1" si="7"/>
        <v>0</v>
      </c>
      <c r="P53" s="53">
        <f t="shared" ca="1" si="0"/>
        <v>0</v>
      </c>
      <c r="Q53" s="53">
        <f t="shared" ca="1" si="3"/>
        <v>1</v>
      </c>
      <c r="R53" s="53">
        <f t="shared" ca="1" si="8"/>
        <v>1</v>
      </c>
      <c r="S53" s="58">
        <f t="shared" ca="1" si="4"/>
        <v>2.9250000000000002E-2</v>
      </c>
      <c r="T53" s="59" t="e">
        <f t="shared" ca="1" si="9"/>
        <v>#VALUE!</v>
      </c>
      <c r="U53" s="53" t="str">
        <f t="shared" ca="1" si="5"/>
        <v>--</v>
      </c>
    </row>
    <row r="54" spans="3:28" x14ac:dyDescent="0.25">
      <c r="K54" s="51">
        <f>+K53+1</f>
        <v>31</v>
      </c>
      <c r="L54" s="93" t="b">
        <f t="shared" ca="1" si="6"/>
        <v>0</v>
      </c>
      <c r="M54" s="57">
        <f t="shared" ca="1" si="1"/>
        <v>2.9249999999999998E-2</v>
      </c>
      <c r="N54" s="53" t="str">
        <f t="shared" ca="1" si="2"/>
        <v>--</v>
      </c>
      <c r="O54" s="57">
        <f t="shared" ca="1" si="7"/>
        <v>0</v>
      </c>
      <c r="P54" s="53">
        <f t="shared" ca="1" si="0"/>
        <v>0</v>
      </c>
      <c r="Q54" s="53">
        <f t="shared" ca="1" si="3"/>
        <v>1</v>
      </c>
      <c r="R54" s="53">
        <f t="shared" ca="1" si="8"/>
        <v>1</v>
      </c>
      <c r="S54" s="58">
        <f t="shared" ca="1" si="4"/>
        <v>2.9250000000000002E-2</v>
      </c>
      <c r="T54" s="59" t="e">
        <f t="shared" ca="1" si="9"/>
        <v>#VALUE!</v>
      </c>
      <c r="U54" s="53" t="str">
        <f t="shared" ca="1" si="5"/>
        <v>--</v>
      </c>
    </row>
    <row r="55" spans="3:28" x14ac:dyDescent="0.25">
      <c r="K55" s="51">
        <f t="shared" si="10"/>
        <v>32</v>
      </c>
      <c r="L55" s="93" t="b">
        <f t="shared" ca="1" si="6"/>
        <v>0</v>
      </c>
      <c r="M55" s="57">
        <f t="shared" ca="1" si="1"/>
        <v>2.9249999999999998E-2</v>
      </c>
      <c r="N55" s="53" t="str">
        <f t="shared" ca="1" si="2"/>
        <v>--</v>
      </c>
      <c r="O55" s="57">
        <f t="shared" ca="1" si="7"/>
        <v>0</v>
      </c>
      <c r="P55" s="53">
        <f t="shared" ca="1" si="0"/>
        <v>0</v>
      </c>
      <c r="Q55" s="53">
        <f t="shared" ca="1" si="3"/>
        <v>1</v>
      </c>
      <c r="R55" s="53">
        <f t="shared" ca="1" si="8"/>
        <v>1</v>
      </c>
      <c r="S55" s="58">
        <f t="shared" ca="1" si="4"/>
        <v>2.9250000000000002E-2</v>
      </c>
      <c r="T55" s="59" t="e">
        <f t="shared" ca="1" si="9"/>
        <v>#VALUE!</v>
      </c>
      <c r="U55" s="53" t="str">
        <f t="shared" ca="1" si="5"/>
        <v>--</v>
      </c>
    </row>
    <row r="56" spans="3:28" x14ac:dyDescent="0.25">
      <c r="K56" s="51">
        <f t="shared" si="10"/>
        <v>33</v>
      </c>
      <c r="L56" s="93" t="b">
        <f t="shared" ca="1" si="6"/>
        <v>0</v>
      </c>
      <c r="M56" s="57">
        <f t="shared" ca="1" si="1"/>
        <v>2.9249999999999998E-2</v>
      </c>
      <c r="N56" s="53" t="str">
        <f t="shared" ca="1" si="2"/>
        <v>--</v>
      </c>
      <c r="O56" s="57">
        <f t="shared" ca="1" si="7"/>
        <v>0</v>
      </c>
      <c r="P56" s="53">
        <f t="shared" ca="1" si="0"/>
        <v>0</v>
      </c>
      <c r="Q56" s="53">
        <f t="shared" ca="1" si="3"/>
        <v>1</v>
      </c>
      <c r="R56" s="53">
        <f t="shared" ca="1" si="8"/>
        <v>1</v>
      </c>
      <c r="S56" s="58">
        <f t="shared" ca="1" si="4"/>
        <v>2.9250000000000002E-2</v>
      </c>
      <c r="T56" s="59" t="e">
        <f t="shared" ca="1" si="9"/>
        <v>#VALUE!</v>
      </c>
      <c r="U56" s="53" t="str">
        <f t="shared" ca="1" si="5"/>
        <v>--</v>
      </c>
    </row>
    <row r="57" spans="3:28" x14ac:dyDescent="0.25">
      <c r="K57" s="51">
        <f t="shared" si="10"/>
        <v>34</v>
      </c>
      <c r="L57" s="93" t="b">
        <f t="shared" ca="1" si="6"/>
        <v>0</v>
      </c>
      <c r="M57" s="57">
        <f t="shared" ca="1" si="1"/>
        <v>2.9249999999999998E-2</v>
      </c>
      <c r="N57" s="53" t="str">
        <f t="shared" ca="1" si="2"/>
        <v>--</v>
      </c>
      <c r="O57" s="57">
        <f t="shared" ca="1" si="7"/>
        <v>0</v>
      </c>
      <c r="P57" s="53">
        <f t="shared" ca="1" si="0"/>
        <v>0</v>
      </c>
      <c r="Q57" s="53">
        <f t="shared" ca="1" si="3"/>
        <v>1</v>
      </c>
      <c r="R57" s="53">
        <f t="shared" ca="1" si="8"/>
        <v>1</v>
      </c>
      <c r="S57" s="58">
        <f t="shared" ca="1" si="4"/>
        <v>2.9250000000000002E-2</v>
      </c>
      <c r="T57" s="59" t="e">
        <f t="shared" ca="1" si="9"/>
        <v>#VALUE!</v>
      </c>
      <c r="U57" s="53" t="str">
        <f t="shared" ca="1" si="5"/>
        <v>--</v>
      </c>
    </row>
    <row r="58" spans="3:28" x14ac:dyDescent="0.25">
      <c r="K58" s="51">
        <f t="shared" si="10"/>
        <v>35</v>
      </c>
      <c r="L58" s="93" t="b">
        <f t="shared" ca="1" si="6"/>
        <v>0</v>
      </c>
      <c r="M58" s="57">
        <f t="shared" ca="1" si="1"/>
        <v>2.9249999999999998E-2</v>
      </c>
      <c r="N58" s="53" t="str">
        <f t="shared" ca="1" si="2"/>
        <v>--</v>
      </c>
      <c r="O58" s="57">
        <f t="shared" ca="1" si="7"/>
        <v>0</v>
      </c>
      <c r="P58" s="53">
        <f t="shared" ca="1" si="0"/>
        <v>0</v>
      </c>
      <c r="Q58" s="53">
        <f t="shared" ca="1" si="3"/>
        <v>1</v>
      </c>
      <c r="R58" s="53">
        <f t="shared" ca="1" si="8"/>
        <v>1</v>
      </c>
      <c r="S58" s="58">
        <f t="shared" ca="1" si="4"/>
        <v>2.9250000000000002E-2</v>
      </c>
      <c r="T58" s="59" t="e">
        <f t="shared" ca="1" si="9"/>
        <v>#VALUE!</v>
      </c>
      <c r="U58" s="53" t="str">
        <f t="shared" ca="1" si="5"/>
        <v>--</v>
      </c>
    </row>
    <row r="59" spans="3:28" x14ac:dyDescent="0.25">
      <c r="K59" s="51">
        <f t="shared" si="10"/>
        <v>36</v>
      </c>
      <c r="L59" s="93" t="b">
        <f t="shared" ca="1" si="6"/>
        <v>0</v>
      </c>
      <c r="M59" s="57">
        <f t="shared" ca="1" si="1"/>
        <v>2.9249999999999998E-2</v>
      </c>
      <c r="N59" s="53" t="str">
        <f t="shared" ca="1" si="2"/>
        <v>--</v>
      </c>
      <c r="O59" s="57">
        <f t="shared" ca="1" si="7"/>
        <v>0</v>
      </c>
      <c r="P59" s="53">
        <f t="shared" ca="1" si="0"/>
        <v>0</v>
      </c>
      <c r="Q59" s="53">
        <f t="shared" ca="1" si="3"/>
        <v>1</v>
      </c>
      <c r="R59" s="53">
        <f t="shared" ca="1" si="8"/>
        <v>1</v>
      </c>
      <c r="S59" s="58">
        <f t="shared" ca="1" si="4"/>
        <v>2.9250000000000002E-2</v>
      </c>
      <c r="T59" s="59" t="e">
        <f t="shared" ca="1" si="9"/>
        <v>#VALUE!</v>
      </c>
      <c r="U59" s="53" t="str">
        <f t="shared" ca="1" si="5"/>
        <v>--</v>
      </c>
    </row>
    <row r="60" spans="3:28" x14ac:dyDescent="0.25">
      <c r="K60" s="51">
        <f t="shared" si="10"/>
        <v>37</v>
      </c>
      <c r="L60" s="93" t="b">
        <f t="shared" ca="1" si="6"/>
        <v>0</v>
      </c>
      <c r="M60" s="57">
        <f t="shared" ca="1" si="1"/>
        <v>2.9249999999999998E-2</v>
      </c>
      <c r="N60" s="53" t="str">
        <f t="shared" ca="1" si="2"/>
        <v>--</v>
      </c>
      <c r="O60" s="57">
        <f t="shared" ca="1" si="7"/>
        <v>0</v>
      </c>
      <c r="P60" s="53">
        <f t="shared" ca="1" si="0"/>
        <v>0</v>
      </c>
      <c r="Q60" s="53">
        <f t="shared" ca="1" si="3"/>
        <v>1</v>
      </c>
      <c r="R60" s="53">
        <f t="shared" ca="1" si="8"/>
        <v>1</v>
      </c>
      <c r="S60" s="58">
        <f t="shared" ca="1" si="4"/>
        <v>2.9250000000000002E-2</v>
      </c>
      <c r="T60" s="59" t="e">
        <f t="shared" ca="1" si="9"/>
        <v>#VALUE!</v>
      </c>
      <c r="U60" s="53" t="str">
        <f t="shared" ca="1" si="5"/>
        <v>--</v>
      </c>
    </row>
    <row r="61" spans="3:28" x14ac:dyDescent="0.25">
      <c r="K61" s="51">
        <f t="shared" si="10"/>
        <v>38</v>
      </c>
      <c r="L61" s="93" t="b">
        <f t="shared" ca="1" si="6"/>
        <v>0</v>
      </c>
      <c r="M61" s="57">
        <f t="shared" ca="1" si="1"/>
        <v>2.9249999999999998E-2</v>
      </c>
      <c r="N61" s="53" t="str">
        <f t="shared" ca="1" si="2"/>
        <v>--</v>
      </c>
      <c r="O61" s="57">
        <f t="shared" ca="1" si="7"/>
        <v>0</v>
      </c>
      <c r="P61" s="53">
        <f t="shared" ca="1" si="0"/>
        <v>0</v>
      </c>
      <c r="Q61" s="53">
        <f t="shared" ca="1" si="3"/>
        <v>1</v>
      </c>
      <c r="R61" s="53">
        <f t="shared" ca="1" si="8"/>
        <v>1</v>
      </c>
      <c r="S61" s="58">
        <f t="shared" ca="1" si="4"/>
        <v>2.9250000000000002E-2</v>
      </c>
      <c r="T61" s="59" t="e">
        <f t="shared" ca="1" si="9"/>
        <v>#VALUE!</v>
      </c>
      <c r="U61" s="53" t="str">
        <f t="shared" ca="1" si="5"/>
        <v>--</v>
      </c>
    </row>
    <row r="62" spans="3:28" x14ac:dyDescent="0.25">
      <c r="K62" s="51">
        <f t="shared" si="10"/>
        <v>39</v>
      </c>
      <c r="L62" s="93" t="b">
        <f t="shared" ca="1" si="6"/>
        <v>0</v>
      </c>
      <c r="M62" s="57">
        <f t="shared" ca="1" si="1"/>
        <v>2.9249999999999998E-2</v>
      </c>
      <c r="N62" s="53" t="str">
        <f t="shared" ca="1" si="2"/>
        <v>--</v>
      </c>
      <c r="O62" s="57">
        <f t="shared" ca="1" si="7"/>
        <v>0</v>
      </c>
      <c r="P62" s="53">
        <f t="shared" ca="1" si="0"/>
        <v>0</v>
      </c>
      <c r="Q62" s="53">
        <f t="shared" ca="1" si="3"/>
        <v>1</v>
      </c>
      <c r="R62" s="53">
        <f t="shared" ca="1" si="8"/>
        <v>1</v>
      </c>
      <c r="S62" s="58">
        <f t="shared" ca="1" si="4"/>
        <v>2.9250000000000002E-2</v>
      </c>
      <c r="T62" s="59" t="e">
        <f t="shared" ca="1" si="9"/>
        <v>#VALUE!</v>
      </c>
      <c r="U62" s="53" t="str">
        <f t="shared" ca="1" si="5"/>
        <v>--</v>
      </c>
    </row>
    <row r="63" spans="3:28" x14ac:dyDescent="0.25">
      <c r="K63" s="51">
        <f t="shared" si="10"/>
        <v>40</v>
      </c>
      <c r="L63" s="93" t="b">
        <f t="shared" ca="1" si="6"/>
        <v>0</v>
      </c>
      <c r="M63" s="57">
        <f t="shared" ca="1" si="1"/>
        <v>2.9249999999999998E-2</v>
      </c>
      <c r="N63" s="53" t="str">
        <f t="shared" ca="1" si="2"/>
        <v>--</v>
      </c>
      <c r="O63" s="57">
        <f t="shared" ca="1" si="7"/>
        <v>0</v>
      </c>
      <c r="P63" s="53">
        <f t="shared" ca="1" si="0"/>
        <v>0</v>
      </c>
      <c r="Q63" s="53">
        <f t="shared" ca="1" si="3"/>
        <v>1</v>
      </c>
      <c r="R63" s="53">
        <f t="shared" ca="1" si="8"/>
        <v>1</v>
      </c>
      <c r="S63" s="58">
        <f t="shared" ca="1" si="4"/>
        <v>2.9250000000000002E-2</v>
      </c>
      <c r="T63" s="59" t="e">
        <f t="shared" ca="1" si="9"/>
        <v>#VALUE!</v>
      </c>
      <c r="U63" s="53" t="str">
        <f t="shared" ca="1" si="5"/>
        <v>--</v>
      </c>
    </row>
    <row r="64" spans="3:28" x14ac:dyDescent="0.25">
      <c r="K64" s="51">
        <f t="shared" si="10"/>
        <v>41</v>
      </c>
      <c r="L64" s="93" t="b">
        <f t="shared" ca="1" si="6"/>
        <v>0</v>
      </c>
      <c r="M64" s="57">
        <f t="shared" ca="1" si="1"/>
        <v>2.9249999999999998E-2</v>
      </c>
      <c r="N64" s="53" t="str">
        <f t="shared" ca="1" si="2"/>
        <v>--</v>
      </c>
      <c r="O64" s="57">
        <f t="shared" ca="1" si="7"/>
        <v>0</v>
      </c>
      <c r="P64" s="53">
        <f t="shared" ca="1" si="0"/>
        <v>0</v>
      </c>
      <c r="Q64" s="53">
        <f t="shared" ca="1" si="3"/>
        <v>1</v>
      </c>
      <c r="R64" s="53">
        <f t="shared" ca="1" si="8"/>
        <v>1</v>
      </c>
      <c r="S64" s="58">
        <f t="shared" ca="1" si="4"/>
        <v>2.9250000000000002E-2</v>
      </c>
      <c r="T64" s="59" t="e">
        <f t="shared" ca="1" si="9"/>
        <v>#VALUE!</v>
      </c>
      <c r="U64" s="53" t="str">
        <f t="shared" ca="1" si="5"/>
        <v>--</v>
      </c>
    </row>
    <row r="65" spans="11:21" x14ac:dyDescent="0.25">
      <c r="K65" s="51">
        <f t="shared" si="10"/>
        <v>42</v>
      </c>
      <c r="L65" s="93" t="b">
        <f t="shared" ca="1" si="6"/>
        <v>0</v>
      </c>
      <c r="M65" s="57">
        <f t="shared" ca="1" si="1"/>
        <v>2.9249999999999998E-2</v>
      </c>
      <c r="N65" s="53" t="str">
        <f t="shared" ca="1" si="2"/>
        <v>--</v>
      </c>
      <c r="O65" s="57">
        <f t="shared" ca="1" si="7"/>
        <v>0</v>
      </c>
      <c r="P65" s="53">
        <f t="shared" ca="1" si="0"/>
        <v>0</v>
      </c>
      <c r="Q65" s="53">
        <f t="shared" ca="1" si="3"/>
        <v>1</v>
      </c>
      <c r="R65" s="53">
        <f t="shared" ca="1" si="8"/>
        <v>1</v>
      </c>
      <c r="S65" s="58">
        <f t="shared" ca="1" si="4"/>
        <v>2.9250000000000002E-2</v>
      </c>
      <c r="T65" s="59" t="e">
        <f t="shared" ca="1" si="9"/>
        <v>#VALUE!</v>
      </c>
      <c r="U65" s="53" t="str">
        <f t="shared" ca="1" si="5"/>
        <v>--</v>
      </c>
    </row>
    <row r="66" spans="11:21" x14ac:dyDescent="0.25">
      <c r="K66" s="51">
        <f t="shared" si="10"/>
        <v>43</v>
      </c>
      <c r="L66" s="93" t="b">
        <f t="shared" ca="1" si="6"/>
        <v>0</v>
      </c>
      <c r="M66" s="57">
        <f t="shared" ca="1" si="1"/>
        <v>2.9249999999999998E-2</v>
      </c>
      <c r="N66" s="53" t="str">
        <f t="shared" ca="1" si="2"/>
        <v>--</v>
      </c>
      <c r="O66" s="57">
        <f t="shared" ca="1" si="7"/>
        <v>0</v>
      </c>
      <c r="P66" s="53">
        <f t="shared" ca="1" si="0"/>
        <v>0</v>
      </c>
      <c r="Q66" s="53">
        <f t="shared" ca="1" si="3"/>
        <v>1</v>
      </c>
      <c r="R66" s="53">
        <f t="shared" ca="1" si="8"/>
        <v>1</v>
      </c>
      <c r="S66" s="58">
        <f t="shared" ca="1" si="4"/>
        <v>2.9250000000000002E-2</v>
      </c>
      <c r="T66" s="59" t="e">
        <f t="shared" ca="1" si="9"/>
        <v>#VALUE!</v>
      </c>
      <c r="U66" s="53" t="str">
        <f t="shared" ca="1" si="5"/>
        <v>--</v>
      </c>
    </row>
    <row r="67" spans="11:21" x14ac:dyDescent="0.25">
      <c r="K67" s="51">
        <f t="shared" si="10"/>
        <v>44</v>
      </c>
      <c r="L67" s="93" t="b">
        <f t="shared" ca="1" si="6"/>
        <v>0</v>
      </c>
      <c r="M67" s="57">
        <f t="shared" ca="1" si="1"/>
        <v>2.9249999999999998E-2</v>
      </c>
      <c r="N67" s="53" t="str">
        <f t="shared" ca="1" si="2"/>
        <v>--</v>
      </c>
      <c r="O67" s="57">
        <f t="shared" ca="1" si="7"/>
        <v>0</v>
      </c>
      <c r="P67" s="53">
        <f t="shared" ca="1" si="0"/>
        <v>0</v>
      </c>
      <c r="Q67" s="53"/>
      <c r="R67" s="53"/>
      <c r="S67" s="58">
        <f t="shared" ca="1" si="4"/>
        <v>2.9250000000000002E-2</v>
      </c>
      <c r="T67" s="59" t="e">
        <f t="shared" ca="1" si="9"/>
        <v>#VALUE!</v>
      </c>
      <c r="U67" s="53" t="str">
        <f t="shared" ca="1" si="5"/>
        <v>--</v>
      </c>
    </row>
    <row r="68" spans="11:21" x14ac:dyDescent="0.25">
      <c r="K68" s="51">
        <f t="shared" si="10"/>
        <v>45</v>
      </c>
      <c r="L68" s="93" t="b">
        <f t="shared" ca="1" si="6"/>
        <v>0</v>
      </c>
      <c r="M68" s="57">
        <f t="shared" ca="1" si="1"/>
        <v>2.9249999999999998E-2</v>
      </c>
      <c r="N68" s="53" t="str">
        <f t="shared" ca="1" si="2"/>
        <v>--</v>
      </c>
      <c r="O68" s="57">
        <f t="shared" ca="1" si="7"/>
        <v>0</v>
      </c>
      <c r="P68" s="53">
        <f t="shared" ca="1" si="0"/>
        <v>0</v>
      </c>
      <c r="Q68" s="53"/>
      <c r="R68" s="53"/>
      <c r="S68" s="58">
        <f t="shared" ca="1" si="4"/>
        <v>2.9250000000000002E-2</v>
      </c>
      <c r="T68" s="59" t="e">
        <f t="shared" ca="1" si="9"/>
        <v>#VALUE!</v>
      </c>
      <c r="U68" s="53" t="str">
        <f t="shared" ca="1" si="5"/>
        <v>--</v>
      </c>
    </row>
    <row r="69" spans="11:21" x14ac:dyDescent="0.25">
      <c r="K69" s="51">
        <f t="shared" si="10"/>
        <v>46</v>
      </c>
      <c r="L69" s="93" t="b">
        <f t="shared" ca="1" si="6"/>
        <v>0</v>
      </c>
      <c r="M69" s="57">
        <f t="shared" ca="1" si="1"/>
        <v>2.9249999999999998E-2</v>
      </c>
      <c r="N69" s="53" t="str">
        <f t="shared" ca="1" si="2"/>
        <v>--</v>
      </c>
      <c r="O69" s="57">
        <f t="shared" ca="1" si="7"/>
        <v>0</v>
      </c>
      <c r="P69" s="53">
        <f t="shared" ca="1" si="0"/>
        <v>0</v>
      </c>
      <c r="Q69" s="53"/>
      <c r="R69" s="53"/>
      <c r="S69" s="58">
        <f t="shared" ca="1" si="4"/>
        <v>2.9250000000000002E-2</v>
      </c>
      <c r="T69" s="59" t="e">
        <f t="shared" ca="1" si="9"/>
        <v>#VALUE!</v>
      </c>
      <c r="U69" s="53" t="str">
        <f t="shared" ca="1" si="5"/>
        <v>--</v>
      </c>
    </row>
    <row r="70" spans="11:21" x14ac:dyDescent="0.25">
      <c r="K70" s="51">
        <f t="shared" si="10"/>
        <v>47</v>
      </c>
      <c r="L70" s="93" t="b">
        <f t="shared" ca="1" si="6"/>
        <v>0</v>
      </c>
      <c r="M70" s="57">
        <f t="shared" ca="1" si="1"/>
        <v>2.9249999999999998E-2</v>
      </c>
      <c r="N70" s="53" t="str">
        <f t="shared" ca="1" si="2"/>
        <v>--</v>
      </c>
      <c r="O70" s="57">
        <f t="shared" ca="1" si="7"/>
        <v>0</v>
      </c>
      <c r="P70" s="53">
        <f t="shared" ca="1" si="0"/>
        <v>0</v>
      </c>
      <c r="Q70" s="53"/>
      <c r="R70" s="53"/>
      <c r="S70" s="58">
        <f t="shared" ca="1" si="4"/>
        <v>2.9250000000000002E-2</v>
      </c>
      <c r="T70" s="59" t="e">
        <f t="shared" ca="1" si="9"/>
        <v>#VALUE!</v>
      </c>
      <c r="U70" s="53" t="str">
        <f t="shared" ca="1" si="5"/>
        <v>--</v>
      </c>
    </row>
    <row r="71" spans="11:21" x14ac:dyDescent="0.25">
      <c r="K71" s="51">
        <f t="shared" si="10"/>
        <v>48</v>
      </c>
      <c r="L71" s="93" t="b">
        <f t="shared" ca="1" si="6"/>
        <v>0</v>
      </c>
      <c r="M71" s="57">
        <f t="shared" ca="1" si="1"/>
        <v>2.9249999999999998E-2</v>
      </c>
      <c r="N71" s="53" t="str">
        <f t="shared" ca="1" si="2"/>
        <v>--</v>
      </c>
      <c r="O71" s="57">
        <f t="shared" ca="1" si="7"/>
        <v>0</v>
      </c>
      <c r="P71" s="53">
        <f t="shared" ca="1" si="0"/>
        <v>0</v>
      </c>
      <c r="Q71" s="53"/>
      <c r="R71" s="53"/>
      <c r="S71" s="58">
        <f t="shared" ca="1" si="4"/>
        <v>2.9250000000000002E-2</v>
      </c>
      <c r="T71" s="59" t="e">
        <f t="shared" ca="1" si="9"/>
        <v>#VALUE!</v>
      </c>
      <c r="U71" s="53" t="str">
        <f t="shared" ca="1" si="5"/>
        <v>--</v>
      </c>
    </row>
    <row r="72" spans="11:21" x14ac:dyDescent="0.25">
      <c r="K72" s="51">
        <f t="shared" si="10"/>
        <v>49</v>
      </c>
      <c r="L72" s="93" t="b">
        <f t="shared" ca="1" si="6"/>
        <v>0</v>
      </c>
      <c r="M72" s="57">
        <f t="shared" ca="1" si="1"/>
        <v>2.9249999999999998E-2</v>
      </c>
      <c r="N72" s="53" t="str">
        <f t="shared" ca="1" si="2"/>
        <v>--</v>
      </c>
      <c r="O72" s="57">
        <f t="shared" ca="1" si="7"/>
        <v>0</v>
      </c>
      <c r="P72" s="53">
        <f t="shared" ca="1" si="0"/>
        <v>0</v>
      </c>
      <c r="Q72" s="53"/>
      <c r="R72" s="53"/>
      <c r="S72" s="58">
        <f t="shared" ca="1" si="4"/>
        <v>2.9250000000000002E-2</v>
      </c>
      <c r="T72" s="59" t="e">
        <f t="shared" ca="1" si="9"/>
        <v>#VALUE!</v>
      </c>
      <c r="U72" s="53" t="str">
        <f t="shared" ca="1" si="5"/>
        <v>--</v>
      </c>
    </row>
    <row r="73" spans="11:21" x14ac:dyDescent="0.25">
      <c r="K73" s="51">
        <f t="shared" si="10"/>
        <v>50</v>
      </c>
      <c r="L73" s="93" t="b">
        <f t="shared" ca="1" si="6"/>
        <v>0</v>
      </c>
      <c r="M73" s="57">
        <f t="shared" ca="1" si="1"/>
        <v>2.9249999999999998E-2</v>
      </c>
      <c r="N73" s="53" t="str">
        <f t="shared" ca="1" si="2"/>
        <v>--</v>
      </c>
      <c r="O73" s="57">
        <f t="shared" ca="1" si="7"/>
        <v>0</v>
      </c>
      <c r="P73" s="53">
        <f t="shared" ca="1" si="0"/>
        <v>0</v>
      </c>
      <c r="Q73" s="53"/>
      <c r="R73" s="53"/>
      <c r="S73" s="58">
        <f t="shared" ca="1" si="4"/>
        <v>2.9250000000000002E-2</v>
      </c>
      <c r="T73" s="59" t="e">
        <f t="shared" ca="1" si="9"/>
        <v>#VALUE!</v>
      </c>
      <c r="U73" s="53" t="str">
        <f t="shared" ca="1" si="5"/>
        <v>--</v>
      </c>
    </row>
    <row r="74" spans="11:21" x14ac:dyDescent="0.25">
      <c r="K74" s="51">
        <f t="shared" si="10"/>
        <v>51</v>
      </c>
      <c r="L74" s="93" t="b">
        <f t="shared" ca="1" si="6"/>
        <v>0</v>
      </c>
      <c r="M74" s="57">
        <f t="shared" ca="1" si="1"/>
        <v>2.9249999999999998E-2</v>
      </c>
      <c r="N74" s="53" t="str">
        <f t="shared" ca="1" si="2"/>
        <v>--</v>
      </c>
      <c r="O74" s="57">
        <f t="shared" ca="1" si="7"/>
        <v>0</v>
      </c>
      <c r="P74" s="53">
        <f t="shared" ca="1" si="0"/>
        <v>0</v>
      </c>
      <c r="Q74" s="53"/>
      <c r="R74" s="53"/>
      <c r="S74" s="58">
        <f t="shared" ca="1" si="4"/>
        <v>2.9250000000000002E-2</v>
      </c>
      <c r="T74" s="59" t="e">
        <f t="shared" ca="1" si="9"/>
        <v>#VALUE!</v>
      </c>
      <c r="U74" s="53" t="str">
        <f t="shared" ca="1" si="5"/>
        <v>--</v>
      </c>
    </row>
    <row r="75" spans="11:21" x14ac:dyDescent="0.25">
      <c r="K75" s="51">
        <f t="shared" si="10"/>
        <v>52</v>
      </c>
      <c r="L75" s="93" t="b">
        <f t="shared" ca="1" si="6"/>
        <v>0</v>
      </c>
      <c r="M75" s="57">
        <f t="shared" ca="1" si="1"/>
        <v>2.9249999999999998E-2</v>
      </c>
      <c r="N75" s="53" t="str">
        <f t="shared" ca="1" si="2"/>
        <v>--</v>
      </c>
      <c r="O75" s="57">
        <f t="shared" ca="1" si="7"/>
        <v>0</v>
      </c>
      <c r="P75" s="53">
        <f t="shared" ca="1" si="0"/>
        <v>0</v>
      </c>
      <c r="Q75" s="53"/>
      <c r="R75" s="53"/>
      <c r="S75" s="58">
        <f t="shared" ca="1" si="4"/>
        <v>2.9250000000000002E-2</v>
      </c>
      <c r="T75" s="59" t="e">
        <f t="shared" ca="1" si="9"/>
        <v>#VALUE!</v>
      </c>
      <c r="U75" s="53" t="str">
        <f t="shared" ca="1" si="5"/>
        <v>--</v>
      </c>
    </row>
    <row r="76" spans="11:21" x14ac:dyDescent="0.25">
      <c r="K76" s="51">
        <f t="shared" si="10"/>
        <v>53</v>
      </c>
      <c r="L76" s="93" t="b">
        <f t="shared" ca="1" si="6"/>
        <v>0</v>
      </c>
      <c r="M76" s="57">
        <f t="shared" ca="1" si="1"/>
        <v>2.9249999999999998E-2</v>
      </c>
      <c r="N76" s="53" t="str">
        <f t="shared" ca="1" si="2"/>
        <v>--</v>
      </c>
      <c r="O76" s="57">
        <f t="shared" ca="1" si="7"/>
        <v>0</v>
      </c>
      <c r="P76" s="53">
        <f t="shared" ca="1" si="0"/>
        <v>0</v>
      </c>
      <c r="Q76" s="53"/>
      <c r="R76" s="53"/>
      <c r="S76" s="58">
        <f t="shared" ca="1" si="4"/>
        <v>2.9250000000000002E-2</v>
      </c>
      <c r="T76" s="59" t="e">
        <f t="shared" ca="1" si="9"/>
        <v>#VALUE!</v>
      </c>
      <c r="U76" s="53" t="str">
        <f t="shared" ca="1" si="5"/>
        <v>--</v>
      </c>
    </row>
    <row r="77" spans="11:21" x14ac:dyDescent="0.25">
      <c r="K77" s="51">
        <f t="shared" si="10"/>
        <v>54</v>
      </c>
      <c r="L77" s="93" t="b">
        <f t="shared" ca="1" si="6"/>
        <v>0</v>
      </c>
      <c r="M77" s="57">
        <f t="shared" ca="1" si="1"/>
        <v>2.9249999999999998E-2</v>
      </c>
      <c r="N77" s="53" t="str">
        <f t="shared" ca="1" si="2"/>
        <v>--</v>
      </c>
      <c r="O77" s="57">
        <f t="shared" ca="1" si="7"/>
        <v>0</v>
      </c>
      <c r="P77" s="53">
        <f t="shared" ca="1" si="0"/>
        <v>0</v>
      </c>
      <c r="Q77" s="53"/>
      <c r="R77" s="53"/>
      <c r="S77" s="58">
        <f t="shared" ca="1" si="4"/>
        <v>2.9250000000000002E-2</v>
      </c>
      <c r="T77" s="59" t="e">
        <f t="shared" ca="1" si="9"/>
        <v>#VALUE!</v>
      </c>
      <c r="U77" s="53" t="str">
        <f t="shared" ca="1" si="5"/>
        <v>--</v>
      </c>
    </row>
    <row r="78" spans="11:21" x14ac:dyDescent="0.25">
      <c r="K78" s="51">
        <f t="shared" si="10"/>
        <v>55</v>
      </c>
      <c r="L78" s="93" t="b">
        <f t="shared" ca="1" si="6"/>
        <v>0</v>
      </c>
      <c r="M78" s="57">
        <f t="shared" ca="1" si="1"/>
        <v>2.9249999999999998E-2</v>
      </c>
      <c r="N78" s="53" t="str">
        <f t="shared" ca="1" si="2"/>
        <v>--</v>
      </c>
      <c r="O78" s="57">
        <f t="shared" ca="1" si="7"/>
        <v>0</v>
      </c>
      <c r="P78" s="53">
        <f t="shared" ca="1" si="0"/>
        <v>0</v>
      </c>
      <c r="Q78" s="53"/>
      <c r="R78" s="53"/>
      <c r="S78" s="58">
        <f t="shared" ca="1" si="4"/>
        <v>2.9250000000000002E-2</v>
      </c>
      <c r="T78" s="59" t="e">
        <f t="shared" ca="1" si="9"/>
        <v>#VALUE!</v>
      </c>
      <c r="U78" s="53" t="str">
        <f t="shared" ca="1" si="5"/>
        <v>--</v>
      </c>
    </row>
    <row r="79" spans="11:21" x14ac:dyDescent="0.25">
      <c r="K79" s="51">
        <f t="shared" si="10"/>
        <v>56</v>
      </c>
      <c r="L79" s="93" t="b">
        <f t="shared" ca="1" si="6"/>
        <v>0</v>
      </c>
      <c r="M79" s="57">
        <f t="shared" ca="1" si="1"/>
        <v>2.9249999999999998E-2</v>
      </c>
      <c r="N79" s="53" t="str">
        <f t="shared" ca="1" si="2"/>
        <v>--</v>
      </c>
      <c r="O79" s="57">
        <f t="shared" ca="1" si="7"/>
        <v>0</v>
      </c>
      <c r="P79" s="53">
        <f t="shared" ca="1" si="0"/>
        <v>0</v>
      </c>
      <c r="Q79" s="53"/>
      <c r="R79" s="53"/>
      <c r="S79" s="58">
        <f t="shared" ca="1" si="4"/>
        <v>2.9250000000000002E-2</v>
      </c>
      <c r="T79" s="59" t="e">
        <f t="shared" ca="1" si="9"/>
        <v>#VALUE!</v>
      </c>
      <c r="U79" s="53" t="str">
        <f t="shared" ca="1" si="5"/>
        <v>--</v>
      </c>
    </row>
    <row r="80" spans="11:21" x14ac:dyDescent="0.25">
      <c r="K80" s="51">
        <f t="shared" si="10"/>
        <v>57</v>
      </c>
      <c r="L80" s="93" t="b">
        <f t="shared" ca="1" si="6"/>
        <v>0</v>
      </c>
      <c r="M80" s="57">
        <f t="shared" ca="1" si="1"/>
        <v>2.9249999999999998E-2</v>
      </c>
      <c r="N80" s="53" t="str">
        <f t="shared" ca="1" si="2"/>
        <v>--</v>
      </c>
      <c r="O80" s="57">
        <f t="shared" ca="1" si="7"/>
        <v>0</v>
      </c>
      <c r="P80" s="53">
        <f t="shared" ca="1" si="0"/>
        <v>0</v>
      </c>
      <c r="Q80" s="53"/>
      <c r="R80" s="53"/>
      <c r="S80" s="58">
        <f t="shared" ca="1" si="4"/>
        <v>2.9250000000000002E-2</v>
      </c>
      <c r="T80" s="59" t="e">
        <f t="shared" ca="1" si="9"/>
        <v>#VALUE!</v>
      </c>
      <c r="U80" s="53" t="str">
        <f t="shared" ca="1" si="5"/>
        <v>--</v>
      </c>
    </row>
    <row r="81" spans="11:21" x14ac:dyDescent="0.25">
      <c r="K81" s="51">
        <f t="shared" si="10"/>
        <v>58</v>
      </c>
      <c r="L81" s="93" t="b">
        <f t="shared" ca="1" si="6"/>
        <v>0</v>
      </c>
      <c r="M81" s="57">
        <f t="shared" ca="1" si="1"/>
        <v>2.9249999999999998E-2</v>
      </c>
      <c r="N81" s="53" t="str">
        <f t="shared" ca="1" si="2"/>
        <v>--</v>
      </c>
      <c r="O81" s="57">
        <f t="shared" ca="1" si="7"/>
        <v>0</v>
      </c>
      <c r="P81" s="53">
        <f t="shared" ca="1" si="0"/>
        <v>0</v>
      </c>
      <c r="Q81" s="53"/>
      <c r="R81" s="53"/>
      <c r="S81" s="58">
        <f t="shared" ca="1" si="4"/>
        <v>2.9250000000000002E-2</v>
      </c>
      <c r="T81" s="59" t="e">
        <f t="shared" ca="1" si="9"/>
        <v>#VALUE!</v>
      </c>
      <c r="U81" s="53" t="str">
        <f t="shared" ca="1" si="5"/>
        <v>--</v>
      </c>
    </row>
    <row r="82" spans="11:21" x14ac:dyDescent="0.25">
      <c r="K82" s="51">
        <f t="shared" si="10"/>
        <v>59</v>
      </c>
      <c r="L82" s="93" t="b">
        <f t="shared" ca="1" si="6"/>
        <v>0</v>
      </c>
      <c r="M82" s="57">
        <f t="shared" ca="1" si="1"/>
        <v>2.9249999999999998E-2</v>
      </c>
      <c r="N82" s="53" t="str">
        <f t="shared" ca="1" si="2"/>
        <v>--</v>
      </c>
      <c r="O82" s="57">
        <f t="shared" ca="1" si="7"/>
        <v>0</v>
      </c>
      <c r="P82" s="53">
        <f t="shared" ca="1" si="0"/>
        <v>0</v>
      </c>
      <c r="Q82" s="53"/>
      <c r="R82" s="53"/>
      <c r="S82" s="58">
        <f t="shared" ca="1" si="4"/>
        <v>2.9250000000000002E-2</v>
      </c>
      <c r="T82" s="59" t="e">
        <f t="shared" ca="1" si="9"/>
        <v>#VALUE!</v>
      </c>
      <c r="U82" s="53" t="str">
        <f t="shared" ca="1" si="5"/>
        <v>--</v>
      </c>
    </row>
    <row r="83" spans="11:21" x14ac:dyDescent="0.25">
      <c r="K83" s="51">
        <f t="shared" si="10"/>
        <v>60</v>
      </c>
      <c r="L83" s="93" t="b">
        <f t="shared" ca="1" si="6"/>
        <v>0</v>
      </c>
      <c r="M83" s="57">
        <f t="shared" ca="1" si="1"/>
        <v>2.9249999999999998E-2</v>
      </c>
      <c r="N83" s="53" t="str">
        <f t="shared" ca="1" si="2"/>
        <v>--</v>
      </c>
      <c r="O83" s="57">
        <f t="shared" ca="1" si="7"/>
        <v>0</v>
      </c>
      <c r="P83" s="53">
        <f t="shared" ca="1" si="0"/>
        <v>0</v>
      </c>
      <c r="Q83" s="53"/>
      <c r="R83" s="53"/>
      <c r="S83" s="58">
        <f t="shared" ca="1" si="4"/>
        <v>2.9250000000000002E-2</v>
      </c>
      <c r="T83" s="59" t="e">
        <f t="shared" ca="1" si="9"/>
        <v>#VALUE!</v>
      </c>
      <c r="U83" s="53" t="str">
        <f t="shared" ca="1" si="5"/>
        <v>--</v>
      </c>
    </row>
    <row r="84" spans="11:21" x14ac:dyDescent="0.25">
      <c r="K84" s="51">
        <f t="shared" si="10"/>
        <v>61</v>
      </c>
      <c r="L84" s="93" t="b">
        <f t="shared" ca="1" si="6"/>
        <v>0</v>
      </c>
      <c r="M84" s="57">
        <f t="shared" ca="1" si="1"/>
        <v>2.9249999999999998E-2</v>
      </c>
      <c r="N84" s="53" t="str">
        <f t="shared" ca="1" si="2"/>
        <v>--</v>
      </c>
      <c r="O84" s="57">
        <f t="shared" ca="1" si="7"/>
        <v>0</v>
      </c>
      <c r="P84" s="53">
        <f t="shared" ca="1" si="0"/>
        <v>0</v>
      </c>
      <c r="Q84" s="53"/>
      <c r="R84" s="53"/>
      <c r="S84" s="58">
        <f t="shared" ca="1" si="4"/>
        <v>2.9250000000000002E-2</v>
      </c>
      <c r="T84" s="59" t="e">
        <f t="shared" ca="1" si="9"/>
        <v>#VALUE!</v>
      </c>
      <c r="U84" s="53" t="str">
        <f t="shared" ca="1" si="5"/>
        <v>--</v>
      </c>
    </row>
    <row r="85" spans="11:21" x14ac:dyDescent="0.25">
      <c r="K85" s="51">
        <f t="shared" si="10"/>
        <v>62</v>
      </c>
      <c r="L85" s="93" t="b">
        <f t="shared" ca="1" si="6"/>
        <v>0</v>
      </c>
      <c r="M85" s="57">
        <f t="shared" ca="1" si="1"/>
        <v>2.9249999999999998E-2</v>
      </c>
      <c r="N85" s="53" t="str">
        <f t="shared" ca="1" si="2"/>
        <v>--</v>
      </c>
      <c r="O85" s="57">
        <f t="shared" ca="1" si="7"/>
        <v>0</v>
      </c>
      <c r="P85" s="53">
        <f t="shared" ca="1" si="0"/>
        <v>0</v>
      </c>
      <c r="Q85" s="53"/>
      <c r="R85" s="53"/>
      <c r="S85" s="58">
        <f t="shared" ca="1" si="4"/>
        <v>2.9250000000000002E-2</v>
      </c>
      <c r="T85" s="59" t="e">
        <f t="shared" ca="1" si="9"/>
        <v>#VALUE!</v>
      </c>
      <c r="U85" s="53" t="str">
        <f t="shared" ca="1" si="5"/>
        <v>--</v>
      </c>
    </row>
    <row r="86" spans="11:21" x14ac:dyDescent="0.25">
      <c r="K86" s="51">
        <f t="shared" si="10"/>
        <v>63</v>
      </c>
      <c r="L86" s="93" t="b">
        <f t="shared" ca="1" si="6"/>
        <v>0</v>
      </c>
      <c r="M86" s="57">
        <f t="shared" ca="1" si="1"/>
        <v>2.9249999999999998E-2</v>
      </c>
      <c r="N86" s="53" t="str">
        <f t="shared" ca="1" si="2"/>
        <v>--</v>
      </c>
      <c r="O86" s="57">
        <f t="shared" ca="1" si="7"/>
        <v>0</v>
      </c>
      <c r="P86" s="53">
        <f t="shared" ca="1" si="0"/>
        <v>0</v>
      </c>
      <c r="Q86" s="53"/>
      <c r="R86" s="53"/>
      <c r="S86" s="58">
        <f t="shared" ca="1" si="4"/>
        <v>2.9250000000000002E-2</v>
      </c>
      <c r="T86" s="59" t="e">
        <f t="shared" ca="1" si="9"/>
        <v>#VALUE!</v>
      </c>
      <c r="U86" s="53" t="str">
        <f t="shared" ca="1" si="5"/>
        <v>--</v>
      </c>
    </row>
    <row r="87" spans="11:21" x14ac:dyDescent="0.25">
      <c r="K87" s="51">
        <f t="shared" si="10"/>
        <v>64</v>
      </c>
      <c r="L87" s="93" t="b">
        <f t="shared" ca="1" si="6"/>
        <v>0</v>
      </c>
      <c r="M87" s="57">
        <f t="shared" ca="1" si="1"/>
        <v>2.9249999999999998E-2</v>
      </c>
      <c r="N87" s="53" t="str">
        <f t="shared" ca="1" si="2"/>
        <v>--</v>
      </c>
      <c r="O87" s="57">
        <f t="shared" ca="1" si="7"/>
        <v>0</v>
      </c>
      <c r="P87" s="53">
        <f t="shared" ca="1" si="0"/>
        <v>0</v>
      </c>
      <c r="Q87" s="53"/>
      <c r="R87" s="53"/>
      <c r="S87" s="58">
        <f t="shared" ca="1" si="4"/>
        <v>2.9250000000000002E-2</v>
      </c>
      <c r="T87" s="59" t="e">
        <f t="shared" ca="1" si="9"/>
        <v>#VALUE!</v>
      </c>
      <c r="U87" s="53" t="str">
        <f t="shared" ca="1" si="5"/>
        <v>--</v>
      </c>
    </row>
    <row r="88" spans="11:21" x14ac:dyDescent="0.25">
      <c r="K88" s="51">
        <f t="shared" si="10"/>
        <v>65</v>
      </c>
      <c r="L88" s="93" t="b">
        <f t="shared" ca="1" si="6"/>
        <v>0</v>
      </c>
      <c r="M88" s="57">
        <f t="shared" ca="1" si="1"/>
        <v>2.9249999999999998E-2</v>
      </c>
      <c r="N88" s="53" t="str">
        <f t="shared" ca="1" si="2"/>
        <v>--</v>
      </c>
      <c r="O88" s="57">
        <f t="shared" ca="1" si="7"/>
        <v>0</v>
      </c>
      <c r="P88" s="53">
        <f t="shared" ref="P88:P135" ca="1" si="11">+IF(L88="--","--",IFERROR(VLOOKUP(L88,$W$41:$X$45,2,FALSE),0))</f>
        <v>0</v>
      </c>
      <c r="Q88" s="53"/>
      <c r="R88" s="53"/>
      <c r="S88" s="58">
        <f t="shared" ca="1" si="4"/>
        <v>2.9250000000000002E-2</v>
      </c>
      <c r="T88" s="59" t="e">
        <f t="shared" ca="1" si="9"/>
        <v>#VALUE!</v>
      </c>
      <c r="U88" s="53" t="str">
        <f t="shared" ca="1" si="5"/>
        <v>--</v>
      </c>
    </row>
    <row r="89" spans="11:21" x14ac:dyDescent="0.25">
      <c r="K89" s="51">
        <f t="shared" si="10"/>
        <v>66</v>
      </c>
      <c r="L89" s="93" t="b">
        <f t="shared" ca="1" si="6"/>
        <v>0</v>
      </c>
      <c r="M89" s="57">
        <f t="shared" ref="M89:M135" ca="1" si="12">IF(L89="--","--",IF(AND($C$27="--",K89=1),(L89-$C$26)*$C$24/365,$C$24/$C$25))</f>
        <v>2.9249999999999998E-2</v>
      </c>
      <c r="N89" s="53" t="str">
        <f t="shared" ref="N89:N135" ca="1" si="13">+IF(L89=$C$23, 100%, "--")</f>
        <v>--</v>
      </c>
      <c r="O89" s="57">
        <f t="shared" ca="1" si="7"/>
        <v>0</v>
      </c>
      <c r="P89" s="53">
        <f t="shared" ca="1" si="11"/>
        <v>0</v>
      </c>
      <c r="Q89" s="53"/>
      <c r="R89" s="53"/>
      <c r="S89" s="58">
        <f t="shared" ref="S89:S135" ca="1" si="14">IF(L89="--","--",ROUND(IF($C$22="LBA37DA",SUM(O89:P89),SUM(M89:N89)),9))</f>
        <v>2.9250000000000002E-2</v>
      </c>
      <c r="T89" s="59" t="e">
        <f t="shared" ca="1" si="9"/>
        <v>#VALUE!</v>
      </c>
      <c r="U89" s="53" t="str">
        <f t="shared" ref="U89:U135" ca="1" si="15">IFERROR(T89*S89,"--")</f>
        <v>--</v>
      </c>
    </row>
    <row r="90" spans="11:21" x14ac:dyDescent="0.25">
      <c r="K90" s="51">
        <f t="shared" si="10"/>
        <v>67</v>
      </c>
      <c r="L90" s="93" t="b">
        <f t="shared" ref="L90:L135" ca="1" si="16">+IF(L89&lt;$C$23, EDATE(L89,12/$C$25), IF(L89=$C$23, "--", IF(L89="--", "--")))</f>
        <v>0</v>
      </c>
      <c r="M90" s="57">
        <f t="shared" ca="1" si="12"/>
        <v>2.9249999999999998E-2</v>
      </c>
      <c r="N90" s="53" t="str">
        <f t="shared" ca="1" si="13"/>
        <v>--</v>
      </c>
      <c r="O90" s="57">
        <f t="shared" ref="O90:O135" ca="1" si="17">IFERROR(IF(K90=1,(L90-$C$27)*(Q90/100%)*$C$24/365,(L90-L89)*(Q90/100%)*$C$24/365),"--")</f>
        <v>0</v>
      </c>
      <c r="P90" s="53">
        <f t="shared" ca="1" si="11"/>
        <v>0</v>
      </c>
      <c r="Q90" s="53"/>
      <c r="R90" s="53"/>
      <c r="S90" s="58">
        <f t="shared" ca="1" si="14"/>
        <v>2.9250000000000002E-2</v>
      </c>
      <c r="T90" s="59" t="e">
        <f t="shared" ref="T90:T135" ca="1" si="18">IF(L90="--","--",1/(1+$C$31/$C$25)^($C$28*$C$25/365+K89))</f>
        <v>#VALUE!</v>
      </c>
      <c r="U90" s="53" t="str">
        <f t="shared" ca="1" si="15"/>
        <v>--</v>
      </c>
    </row>
    <row r="91" spans="11:21" x14ac:dyDescent="0.25">
      <c r="K91" s="51">
        <f t="shared" si="10"/>
        <v>68</v>
      </c>
      <c r="L91" s="93" t="b">
        <f t="shared" ca="1" si="16"/>
        <v>0</v>
      </c>
      <c r="M91" s="57">
        <f t="shared" ca="1" si="12"/>
        <v>2.9249999999999998E-2</v>
      </c>
      <c r="N91" s="53" t="str">
        <f t="shared" ca="1" si="13"/>
        <v>--</v>
      </c>
      <c r="O91" s="57">
        <f t="shared" ca="1" si="17"/>
        <v>0</v>
      </c>
      <c r="P91" s="53">
        <f t="shared" ca="1" si="11"/>
        <v>0</v>
      </c>
      <c r="Q91" s="53"/>
      <c r="R91" s="53"/>
      <c r="S91" s="58">
        <f t="shared" ca="1" si="14"/>
        <v>2.9250000000000002E-2</v>
      </c>
      <c r="T91" s="59" t="e">
        <f t="shared" ca="1" si="18"/>
        <v>#VALUE!</v>
      </c>
      <c r="U91" s="53" t="str">
        <f t="shared" ca="1" si="15"/>
        <v>--</v>
      </c>
    </row>
    <row r="92" spans="11:21" x14ac:dyDescent="0.25">
      <c r="K92" s="51">
        <f t="shared" ref="K92:K135" si="19">+K91+1</f>
        <v>69</v>
      </c>
      <c r="L92" s="93" t="b">
        <f t="shared" ca="1" si="16"/>
        <v>0</v>
      </c>
      <c r="M92" s="57">
        <f t="shared" ca="1" si="12"/>
        <v>2.9249999999999998E-2</v>
      </c>
      <c r="N92" s="53" t="str">
        <f t="shared" ca="1" si="13"/>
        <v>--</v>
      </c>
      <c r="O92" s="57">
        <f t="shared" ca="1" si="17"/>
        <v>0</v>
      </c>
      <c r="P92" s="53">
        <f t="shared" ca="1" si="11"/>
        <v>0</v>
      </c>
      <c r="Q92" s="53"/>
      <c r="R92" s="53"/>
      <c r="S92" s="58">
        <f t="shared" ca="1" si="14"/>
        <v>2.9250000000000002E-2</v>
      </c>
      <c r="T92" s="59" t="e">
        <f t="shared" ca="1" si="18"/>
        <v>#VALUE!</v>
      </c>
      <c r="U92" s="53" t="str">
        <f t="shared" ca="1" si="15"/>
        <v>--</v>
      </c>
    </row>
    <row r="93" spans="11:21" x14ac:dyDescent="0.25">
      <c r="K93" s="51">
        <f t="shared" si="19"/>
        <v>70</v>
      </c>
      <c r="L93" s="93" t="b">
        <f t="shared" ca="1" si="16"/>
        <v>0</v>
      </c>
      <c r="M93" s="57">
        <f t="shared" ca="1" si="12"/>
        <v>2.9249999999999998E-2</v>
      </c>
      <c r="N93" s="53" t="str">
        <f t="shared" ca="1" si="13"/>
        <v>--</v>
      </c>
      <c r="O93" s="57">
        <f t="shared" ca="1" si="17"/>
        <v>0</v>
      </c>
      <c r="P93" s="53">
        <f t="shared" ca="1" si="11"/>
        <v>0</v>
      </c>
      <c r="Q93" s="53"/>
      <c r="R93" s="53"/>
      <c r="S93" s="58">
        <f t="shared" ca="1" si="14"/>
        <v>2.9250000000000002E-2</v>
      </c>
      <c r="T93" s="59" t="e">
        <f t="shared" ca="1" si="18"/>
        <v>#VALUE!</v>
      </c>
      <c r="U93" s="53" t="str">
        <f t="shared" ca="1" si="15"/>
        <v>--</v>
      </c>
    </row>
    <row r="94" spans="11:21" x14ac:dyDescent="0.25">
      <c r="K94" s="51">
        <f t="shared" si="19"/>
        <v>71</v>
      </c>
      <c r="L94" s="93" t="b">
        <f t="shared" ca="1" si="16"/>
        <v>0</v>
      </c>
      <c r="M94" s="57">
        <f t="shared" ca="1" si="12"/>
        <v>2.9249999999999998E-2</v>
      </c>
      <c r="N94" s="53" t="str">
        <f t="shared" ca="1" si="13"/>
        <v>--</v>
      </c>
      <c r="O94" s="57">
        <f t="shared" ca="1" si="17"/>
        <v>0</v>
      </c>
      <c r="P94" s="53">
        <f t="shared" ca="1" si="11"/>
        <v>0</v>
      </c>
      <c r="Q94" s="53"/>
      <c r="R94" s="53"/>
      <c r="S94" s="58">
        <f t="shared" ca="1" si="14"/>
        <v>2.9250000000000002E-2</v>
      </c>
      <c r="T94" s="59" t="e">
        <f t="shared" ca="1" si="18"/>
        <v>#VALUE!</v>
      </c>
      <c r="U94" s="53" t="str">
        <f t="shared" ca="1" si="15"/>
        <v>--</v>
      </c>
    </row>
    <row r="95" spans="11:21" x14ac:dyDescent="0.25">
      <c r="K95" s="51">
        <f t="shared" si="19"/>
        <v>72</v>
      </c>
      <c r="L95" s="93" t="b">
        <f t="shared" ca="1" si="16"/>
        <v>0</v>
      </c>
      <c r="M95" s="57">
        <f t="shared" ca="1" si="12"/>
        <v>2.9249999999999998E-2</v>
      </c>
      <c r="N95" s="53" t="str">
        <f t="shared" ca="1" si="13"/>
        <v>--</v>
      </c>
      <c r="O95" s="57">
        <f t="shared" ca="1" si="17"/>
        <v>0</v>
      </c>
      <c r="P95" s="53">
        <f t="shared" ca="1" si="11"/>
        <v>0</v>
      </c>
      <c r="Q95" s="53"/>
      <c r="R95" s="53"/>
      <c r="S95" s="58">
        <f t="shared" ca="1" si="14"/>
        <v>2.9250000000000002E-2</v>
      </c>
      <c r="T95" s="59" t="e">
        <f t="shared" ca="1" si="18"/>
        <v>#VALUE!</v>
      </c>
      <c r="U95" s="53" t="str">
        <f t="shared" ca="1" si="15"/>
        <v>--</v>
      </c>
    </row>
    <row r="96" spans="11:21" x14ac:dyDescent="0.25">
      <c r="K96" s="51">
        <f t="shared" si="19"/>
        <v>73</v>
      </c>
      <c r="L96" s="93" t="b">
        <f t="shared" ca="1" si="16"/>
        <v>0</v>
      </c>
      <c r="M96" s="57">
        <f t="shared" ca="1" si="12"/>
        <v>2.9249999999999998E-2</v>
      </c>
      <c r="N96" s="53" t="str">
        <f t="shared" ca="1" si="13"/>
        <v>--</v>
      </c>
      <c r="O96" s="57">
        <f t="shared" ca="1" si="17"/>
        <v>0</v>
      </c>
      <c r="P96" s="53">
        <f t="shared" ca="1" si="11"/>
        <v>0</v>
      </c>
      <c r="Q96" s="53"/>
      <c r="R96" s="53"/>
      <c r="S96" s="58">
        <f t="shared" ca="1" si="14"/>
        <v>2.9250000000000002E-2</v>
      </c>
      <c r="T96" s="59" t="e">
        <f t="shared" ca="1" si="18"/>
        <v>#VALUE!</v>
      </c>
      <c r="U96" s="53" t="str">
        <f t="shared" ca="1" si="15"/>
        <v>--</v>
      </c>
    </row>
    <row r="97" spans="11:21" x14ac:dyDescent="0.25">
      <c r="K97" s="51">
        <f t="shared" si="19"/>
        <v>74</v>
      </c>
      <c r="L97" s="93" t="b">
        <f t="shared" ca="1" si="16"/>
        <v>0</v>
      </c>
      <c r="M97" s="57">
        <f t="shared" ca="1" si="12"/>
        <v>2.9249999999999998E-2</v>
      </c>
      <c r="N97" s="53" t="str">
        <f t="shared" ca="1" si="13"/>
        <v>--</v>
      </c>
      <c r="O97" s="57">
        <f t="shared" ca="1" si="17"/>
        <v>0</v>
      </c>
      <c r="P97" s="53">
        <f t="shared" ca="1" si="11"/>
        <v>0</v>
      </c>
      <c r="Q97" s="53"/>
      <c r="R97" s="53"/>
      <c r="S97" s="58">
        <f t="shared" ca="1" si="14"/>
        <v>2.9250000000000002E-2</v>
      </c>
      <c r="T97" s="59" t="e">
        <f t="shared" ca="1" si="18"/>
        <v>#VALUE!</v>
      </c>
      <c r="U97" s="53" t="str">
        <f t="shared" ca="1" si="15"/>
        <v>--</v>
      </c>
    </row>
    <row r="98" spans="11:21" x14ac:dyDescent="0.25">
      <c r="K98" s="51">
        <f t="shared" si="19"/>
        <v>75</v>
      </c>
      <c r="L98" s="93" t="b">
        <f t="shared" ca="1" si="16"/>
        <v>0</v>
      </c>
      <c r="M98" s="57">
        <f t="shared" ca="1" si="12"/>
        <v>2.9249999999999998E-2</v>
      </c>
      <c r="N98" s="53" t="str">
        <f t="shared" ca="1" si="13"/>
        <v>--</v>
      </c>
      <c r="O98" s="57">
        <f t="shared" ca="1" si="17"/>
        <v>0</v>
      </c>
      <c r="P98" s="53">
        <f t="shared" ca="1" si="11"/>
        <v>0</v>
      </c>
      <c r="Q98" s="53"/>
      <c r="R98" s="53"/>
      <c r="S98" s="58">
        <f t="shared" ca="1" si="14"/>
        <v>2.9250000000000002E-2</v>
      </c>
      <c r="T98" s="59" t="e">
        <f t="shared" ca="1" si="18"/>
        <v>#VALUE!</v>
      </c>
      <c r="U98" s="53" t="str">
        <f t="shared" ca="1" si="15"/>
        <v>--</v>
      </c>
    </row>
    <row r="99" spans="11:21" x14ac:dyDescent="0.25">
      <c r="K99" s="51">
        <f t="shared" si="19"/>
        <v>76</v>
      </c>
      <c r="L99" s="93" t="b">
        <f t="shared" ca="1" si="16"/>
        <v>0</v>
      </c>
      <c r="M99" s="57">
        <f t="shared" ca="1" si="12"/>
        <v>2.9249999999999998E-2</v>
      </c>
      <c r="N99" s="53" t="str">
        <f t="shared" ca="1" si="13"/>
        <v>--</v>
      </c>
      <c r="O99" s="57">
        <f t="shared" ca="1" si="17"/>
        <v>0</v>
      </c>
      <c r="P99" s="53">
        <f t="shared" ca="1" si="11"/>
        <v>0</v>
      </c>
      <c r="Q99" s="53"/>
      <c r="R99" s="53"/>
      <c r="S99" s="58">
        <f t="shared" ca="1" si="14"/>
        <v>2.9250000000000002E-2</v>
      </c>
      <c r="T99" s="59" t="e">
        <f t="shared" ca="1" si="18"/>
        <v>#VALUE!</v>
      </c>
      <c r="U99" s="53" t="str">
        <f t="shared" ca="1" si="15"/>
        <v>--</v>
      </c>
    </row>
    <row r="100" spans="11:21" x14ac:dyDescent="0.25">
      <c r="K100" s="51">
        <f t="shared" si="19"/>
        <v>77</v>
      </c>
      <c r="L100" s="93" t="b">
        <f t="shared" ca="1" si="16"/>
        <v>0</v>
      </c>
      <c r="M100" s="57">
        <f t="shared" ca="1" si="12"/>
        <v>2.9249999999999998E-2</v>
      </c>
      <c r="N100" s="53" t="str">
        <f t="shared" ca="1" si="13"/>
        <v>--</v>
      </c>
      <c r="O100" s="57">
        <f t="shared" ca="1" si="17"/>
        <v>0</v>
      </c>
      <c r="P100" s="53">
        <f t="shared" ca="1" si="11"/>
        <v>0</v>
      </c>
      <c r="Q100" s="53"/>
      <c r="R100" s="53"/>
      <c r="S100" s="58">
        <f t="shared" ca="1" si="14"/>
        <v>2.9250000000000002E-2</v>
      </c>
      <c r="T100" s="59" t="e">
        <f t="shared" ca="1" si="18"/>
        <v>#VALUE!</v>
      </c>
      <c r="U100" s="53" t="str">
        <f t="shared" ca="1" si="15"/>
        <v>--</v>
      </c>
    </row>
    <row r="101" spans="11:21" x14ac:dyDescent="0.25">
      <c r="K101" s="51">
        <f t="shared" si="19"/>
        <v>78</v>
      </c>
      <c r="L101" s="93" t="b">
        <f t="shared" ca="1" si="16"/>
        <v>0</v>
      </c>
      <c r="M101" s="57">
        <f t="shared" ca="1" si="12"/>
        <v>2.9249999999999998E-2</v>
      </c>
      <c r="N101" s="53" t="str">
        <f t="shared" ca="1" si="13"/>
        <v>--</v>
      </c>
      <c r="O101" s="57">
        <f t="shared" ca="1" si="17"/>
        <v>0</v>
      </c>
      <c r="P101" s="53">
        <f t="shared" ca="1" si="11"/>
        <v>0</v>
      </c>
      <c r="Q101" s="53"/>
      <c r="R101" s="53"/>
      <c r="S101" s="58">
        <f t="shared" ca="1" si="14"/>
        <v>2.9250000000000002E-2</v>
      </c>
      <c r="T101" s="59" t="e">
        <f t="shared" ca="1" si="18"/>
        <v>#VALUE!</v>
      </c>
      <c r="U101" s="53" t="str">
        <f t="shared" ca="1" si="15"/>
        <v>--</v>
      </c>
    </row>
    <row r="102" spans="11:21" x14ac:dyDescent="0.25">
      <c r="K102" s="51">
        <f t="shared" si="19"/>
        <v>79</v>
      </c>
      <c r="L102" s="93" t="b">
        <f t="shared" ca="1" si="16"/>
        <v>0</v>
      </c>
      <c r="M102" s="57">
        <f t="shared" ca="1" si="12"/>
        <v>2.9249999999999998E-2</v>
      </c>
      <c r="N102" s="53" t="str">
        <f t="shared" ca="1" si="13"/>
        <v>--</v>
      </c>
      <c r="O102" s="57">
        <f t="shared" ca="1" si="17"/>
        <v>0</v>
      </c>
      <c r="P102" s="53">
        <f t="shared" ca="1" si="11"/>
        <v>0</v>
      </c>
      <c r="Q102" s="53"/>
      <c r="R102" s="53"/>
      <c r="S102" s="58">
        <f t="shared" ca="1" si="14"/>
        <v>2.9250000000000002E-2</v>
      </c>
      <c r="T102" s="59" t="e">
        <f t="shared" ca="1" si="18"/>
        <v>#VALUE!</v>
      </c>
      <c r="U102" s="53" t="str">
        <f t="shared" ca="1" si="15"/>
        <v>--</v>
      </c>
    </row>
    <row r="103" spans="11:21" x14ac:dyDescent="0.25">
      <c r="K103" s="51">
        <f t="shared" si="19"/>
        <v>80</v>
      </c>
      <c r="L103" s="93" t="b">
        <f t="shared" ca="1" si="16"/>
        <v>0</v>
      </c>
      <c r="M103" s="57">
        <f t="shared" ca="1" si="12"/>
        <v>2.9249999999999998E-2</v>
      </c>
      <c r="N103" s="53" t="str">
        <f t="shared" ca="1" si="13"/>
        <v>--</v>
      </c>
      <c r="O103" s="57">
        <f t="shared" ca="1" si="17"/>
        <v>0</v>
      </c>
      <c r="P103" s="53">
        <f t="shared" ca="1" si="11"/>
        <v>0</v>
      </c>
      <c r="Q103" s="53"/>
      <c r="R103" s="53"/>
      <c r="S103" s="58">
        <f t="shared" ca="1" si="14"/>
        <v>2.9250000000000002E-2</v>
      </c>
      <c r="T103" s="59" t="e">
        <f t="shared" ca="1" si="18"/>
        <v>#VALUE!</v>
      </c>
      <c r="U103" s="53" t="str">
        <f t="shared" ca="1" si="15"/>
        <v>--</v>
      </c>
    </row>
    <row r="104" spans="11:21" x14ac:dyDescent="0.25">
      <c r="K104" s="51">
        <f t="shared" si="19"/>
        <v>81</v>
      </c>
      <c r="L104" s="93" t="b">
        <f t="shared" ca="1" si="16"/>
        <v>0</v>
      </c>
      <c r="M104" s="57">
        <f t="shared" ca="1" si="12"/>
        <v>2.9249999999999998E-2</v>
      </c>
      <c r="N104" s="53" t="str">
        <f t="shared" ca="1" si="13"/>
        <v>--</v>
      </c>
      <c r="O104" s="57">
        <f t="shared" ca="1" si="17"/>
        <v>0</v>
      </c>
      <c r="P104" s="53">
        <f t="shared" ca="1" si="11"/>
        <v>0</v>
      </c>
      <c r="Q104" s="53"/>
      <c r="R104" s="53"/>
      <c r="S104" s="58">
        <f t="shared" ca="1" si="14"/>
        <v>2.9250000000000002E-2</v>
      </c>
      <c r="T104" s="59" t="e">
        <f t="shared" ca="1" si="18"/>
        <v>#VALUE!</v>
      </c>
      <c r="U104" s="53" t="str">
        <f t="shared" ca="1" si="15"/>
        <v>--</v>
      </c>
    </row>
    <row r="105" spans="11:21" x14ac:dyDescent="0.25">
      <c r="K105" s="51">
        <f t="shared" si="19"/>
        <v>82</v>
      </c>
      <c r="L105" s="93" t="b">
        <f t="shared" ca="1" si="16"/>
        <v>0</v>
      </c>
      <c r="M105" s="57">
        <f t="shared" ca="1" si="12"/>
        <v>2.9249999999999998E-2</v>
      </c>
      <c r="N105" s="53" t="str">
        <f t="shared" ca="1" si="13"/>
        <v>--</v>
      </c>
      <c r="O105" s="57">
        <f t="shared" ca="1" si="17"/>
        <v>0</v>
      </c>
      <c r="P105" s="53">
        <f t="shared" ca="1" si="11"/>
        <v>0</v>
      </c>
      <c r="Q105" s="53"/>
      <c r="R105" s="53"/>
      <c r="S105" s="58">
        <f t="shared" ca="1" si="14"/>
        <v>2.9250000000000002E-2</v>
      </c>
      <c r="T105" s="59" t="e">
        <f t="shared" ca="1" si="18"/>
        <v>#VALUE!</v>
      </c>
      <c r="U105" s="53" t="str">
        <f t="shared" ca="1" si="15"/>
        <v>--</v>
      </c>
    </row>
    <row r="106" spans="11:21" x14ac:dyDescent="0.25">
      <c r="K106" s="51">
        <f t="shared" si="19"/>
        <v>83</v>
      </c>
      <c r="L106" s="93" t="b">
        <f t="shared" ca="1" si="16"/>
        <v>0</v>
      </c>
      <c r="M106" s="57">
        <f t="shared" ca="1" si="12"/>
        <v>2.9249999999999998E-2</v>
      </c>
      <c r="N106" s="53" t="str">
        <f t="shared" ca="1" si="13"/>
        <v>--</v>
      </c>
      <c r="O106" s="57">
        <f t="shared" ca="1" si="17"/>
        <v>0</v>
      </c>
      <c r="P106" s="53">
        <f t="shared" ca="1" si="11"/>
        <v>0</v>
      </c>
      <c r="Q106" s="53"/>
      <c r="R106" s="53"/>
      <c r="S106" s="58">
        <f t="shared" ca="1" si="14"/>
        <v>2.9250000000000002E-2</v>
      </c>
      <c r="T106" s="59" t="e">
        <f t="shared" ca="1" si="18"/>
        <v>#VALUE!</v>
      </c>
      <c r="U106" s="53" t="str">
        <f t="shared" ca="1" si="15"/>
        <v>--</v>
      </c>
    </row>
    <row r="107" spans="11:21" x14ac:dyDescent="0.25">
      <c r="K107" s="51">
        <f t="shared" si="19"/>
        <v>84</v>
      </c>
      <c r="L107" s="93" t="b">
        <f t="shared" ca="1" si="16"/>
        <v>0</v>
      </c>
      <c r="M107" s="57">
        <f t="shared" ca="1" si="12"/>
        <v>2.9249999999999998E-2</v>
      </c>
      <c r="N107" s="53" t="str">
        <f t="shared" ca="1" si="13"/>
        <v>--</v>
      </c>
      <c r="O107" s="57">
        <f t="shared" ca="1" si="17"/>
        <v>0</v>
      </c>
      <c r="P107" s="53">
        <f t="shared" ca="1" si="11"/>
        <v>0</v>
      </c>
      <c r="Q107" s="53"/>
      <c r="R107" s="53"/>
      <c r="S107" s="58">
        <f t="shared" ca="1" si="14"/>
        <v>2.9250000000000002E-2</v>
      </c>
      <c r="T107" s="59" t="e">
        <f t="shared" ca="1" si="18"/>
        <v>#VALUE!</v>
      </c>
      <c r="U107" s="53" t="str">
        <f t="shared" ca="1" si="15"/>
        <v>--</v>
      </c>
    </row>
    <row r="108" spans="11:21" x14ac:dyDescent="0.25">
      <c r="K108" s="51">
        <f t="shared" si="19"/>
        <v>85</v>
      </c>
      <c r="L108" s="93" t="b">
        <f t="shared" ca="1" si="16"/>
        <v>0</v>
      </c>
      <c r="M108" s="57">
        <f t="shared" ca="1" si="12"/>
        <v>2.9249999999999998E-2</v>
      </c>
      <c r="N108" s="53" t="str">
        <f t="shared" ca="1" si="13"/>
        <v>--</v>
      </c>
      <c r="O108" s="57">
        <f t="shared" ca="1" si="17"/>
        <v>0</v>
      </c>
      <c r="P108" s="53">
        <f t="shared" ca="1" si="11"/>
        <v>0</v>
      </c>
      <c r="Q108" s="53"/>
      <c r="R108" s="53"/>
      <c r="S108" s="58">
        <f t="shared" ca="1" si="14"/>
        <v>2.9250000000000002E-2</v>
      </c>
      <c r="T108" s="59" t="e">
        <f t="shared" ca="1" si="18"/>
        <v>#VALUE!</v>
      </c>
      <c r="U108" s="53" t="str">
        <f t="shared" ca="1" si="15"/>
        <v>--</v>
      </c>
    </row>
    <row r="109" spans="11:21" x14ac:dyDescent="0.25">
      <c r="K109" s="51">
        <f t="shared" si="19"/>
        <v>86</v>
      </c>
      <c r="L109" s="93" t="b">
        <f t="shared" ca="1" si="16"/>
        <v>0</v>
      </c>
      <c r="M109" s="57">
        <f t="shared" ca="1" si="12"/>
        <v>2.9249999999999998E-2</v>
      </c>
      <c r="N109" s="53" t="str">
        <f t="shared" ca="1" si="13"/>
        <v>--</v>
      </c>
      <c r="O109" s="57">
        <f t="shared" ca="1" si="17"/>
        <v>0</v>
      </c>
      <c r="P109" s="53">
        <f t="shared" ca="1" si="11"/>
        <v>0</v>
      </c>
      <c r="Q109" s="53"/>
      <c r="R109" s="53"/>
      <c r="S109" s="58">
        <f t="shared" ca="1" si="14"/>
        <v>2.9250000000000002E-2</v>
      </c>
      <c r="T109" s="59" t="e">
        <f t="shared" ca="1" si="18"/>
        <v>#VALUE!</v>
      </c>
      <c r="U109" s="53" t="str">
        <f t="shared" ca="1" si="15"/>
        <v>--</v>
      </c>
    </row>
    <row r="110" spans="11:21" x14ac:dyDescent="0.25">
      <c r="K110" s="51">
        <f t="shared" si="19"/>
        <v>87</v>
      </c>
      <c r="L110" s="93" t="b">
        <f t="shared" ca="1" si="16"/>
        <v>0</v>
      </c>
      <c r="M110" s="57">
        <f t="shared" ca="1" si="12"/>
        <v>2.9249999999999998E-2</v>
      </c>
      <c r="N110" s="53" t="str">
        <f t="shared" ca="1" si="13"/>
        <v>--</v>
      </c>
      <c r="O110" s="57">
        <f t="shared" ca="1" si="17"/>
        <v>0</v>
      </c>
      <c r="P110" s="53">
        <f t="shared" ca="1" si="11"/>
        <v>0</v>
      </c>
      <c r="Q110" s="53"/>
      <c r="R110" s="53"/>
      <c r="S110" s="58">
        <f t="shared" ca="1" si="14"/>
        <v>2.9250000000000002E-2</v>
      </c>
      <c r="T110" s="59" t="e">
        <f t="shared" ca="1" si="18"/>
        <v>#VALUE!</v>
      </c>
      <c r="U110" s="53" t="str">
        <f t="shared" ca="1" si="15"/>
        <v>--</v>
      </c>
    </row>
    <row r="111" spans="11:21" x14ac:dyDescent="0.25">
      <c r="K111" s="51">
        <f t="shared" si="19"/>
        <v>88</v>
      </c>
      <c r="L111" s="93" t="b">
        <f t="shared" ca="1" si="16"/>
        <v>0</v>
      </c>
      <c r="M111" s="57">
        <f t="shared" ca="1" si="12"/>
        <v>2.9249999999999998E-2</v>
      </c>
      <c r="N111" s="53" t="str">
        <f t="shared" ca="1" si="13"/>
        <v>--</v>
      </c>
      <c r="O111" s="57">
        <f t="shared" ca="1" si="17"/>
        <v>0</v>
      </c>
      <c r="P111" s="53">
        <f t="shared" ca="1" si="11"/>
        <v>0</v>
      </c>
      <c r="Q111" s="53"/>
      <c r="R111" s="53"/>
      <c r="S111" s="58">
        <f t="shared" ca="1" si="14"/>
        <v>2.9250000000000002E-2</v>
      </c>
      <c r="T111" s="59" t="e">
        <f t="shared" ca="1" si="18"/>
        <v>#VALUE!</v>
      </c>
      <c r="U111" s="53" t="str">
        <f t="shared" ca="1" si="15"/>
        <v>--</v>
      </c>
    </row>
    <row r="112" spans="11:21" x14ac:dyDescent="0.25">
      <c r="K112" s="51">
        <f t="shared" si="19"/>
        <v>89</v>
      </c>
      <c r="L112" s="93" t="b">
        <f t="shared" ca="1" si="16"/>
        <v>0</v>
      </c>
      <c r="M112" s="57">
        <f t="shared" ca="1" si="12"/>
        <v>2.9249999999999998E-2</v>
      </c>
      <c r="N112" s="53" t="str">
        <f t="shared" ca="1" si="13"/>
        <v>--</v>
      </c>
      <c r="O112" s="57">
        <f t="shared" ca="1" si="17"/>
        <v>0</v>
      </c>
      <c r="P112" s="53">
        <f t="shared" ca="1" si="11"/>
        <v>0</v>
      </c>
      <c r="Q112" s="53"/>
      <c r="R112" s="53"/>
      <c r="S112" s="58">
        <f t="shared" ca="1" si="14"/>
        <v>2.9250000000000002E-2</v>
      </c>
      <c r="T112" s="59" t="e">
        <f t="shared" ca="1" si="18"/>
        <v>#VALUE!</v>
      </c>
      <c r="U112" s="53" t="str">
        <f t="shared" ca="1" si="15"/>
        <v>--</v>
      </c>
    </row>
    <row r="113" spans="11:21" x14ac:dyDescent="0.25">
      <c r="K113" s="51">
        <f t="shared" si="19"/>
        <v>90</v>
      </c>
      <c r="L113" s="93" t="b">
        <f t="shared" ca="1" si="16"/>
        <v>0</v>
      </c>
      <c r="M113" s="57">
        <f t="shared" ca="1" si="12"/>
        <v>2.9249999999999998E-2</v>
      </c>
      <c r="N113" s="53" t="str">
        <f t="shared" ca="1" si="13"/>
        <v>--</v>
      </c>
      <c r="O113" s="57">
        <f t="shared" ca="1" si="17"/>
        <v>0</v>
      </c>
      <c r="P113" s="53">
        <f t="shared" ca="1" si="11"/>
        <v>0</v>
      </c>
      <c r="Q113" s="53"/>
      <c r="R113" s="53"/>
      <c r="S113" s="58">
        <f t="shared" ca="1" si="14"/>
        <v>2.9250000000000002E-2</v>
      </c>
      <c r="T113" s="59" t="e">
        <f t="shared" ca="1" si="18"/>
        <v>#VALUE!</v>
      </c>
      <c r="U113" s="53" t="str">
        <f t="shared" ca="1" si="15"/>
        <v>--</v>
      </c>
    </row>
    <row r="114" spans="11:21" x14ac:dyDescent="0.25">
      <c r="K114" s="51">
        <f t="shared" si="19"/>
        <v>91</v>
      </c>
      <c r="L114" s="93" t="b">
        <f t="shared" ca="1" si="16"/>
        <v>0</v>
      </c>
      <c r="M114" s="57">
        <f t="shared" ca="1" si="12"/>
        <v>2.9249999999999998E-2</v>
      </c>
      <c r="N114" s="53" t="str">
        <f t="shared" ca="1" si="13"/>
        <v>--</v>
      </c>
      <c r="O114" s="57">
        <f t="shared" ca="1" si="17"/>
        <v>0</v>
      </c>
      <c r="P114" s="53">
        <f t="shared" ca="1" si="11"/>
        <v>0</v>
      </c>
      <c r="Q114" s="53"/>
      <c r="R114" s="53"/>
      <c r="S114" s="58">
        <f t="shared" ca="1" si="14"/>
        <v>2.9250000000000002E-2</v>
      </c>
      <c r="T114" s="59" t="e">
        <f t="shared" ca="1" si="18"/>
        <v>#VALUE!</v>
      </c>
      <c r="U114" s="53" t="str">
        <f t="shared" ca="1" si="15"/>
        <v>--</v>
      </c>
    </row>
    <row r="115" spans="11:21" x14ac:dyDescent="0.25">
      <c r="K115" s="51">
        <f t="shared" si="19"/>
        <v>92</v>
      </c>
      <c r="L115" s="93" t="b">
        <f t="shared" ca="1" si="16"/>
        <v>0</v>
      </c>
      <c r="M115" s="57">
        <f t="shared" ca="1" si="12"/>
        <v>2.9249999999999998E-2</v>
      </c>
      <c r="N115" s="53" t="str">
        <f t="shared" ca="1" si="13"/>
        <v>--</v>
      </c>
      <c r="O115" s="57">
        <f t="shared" ca="1" si="17"/>
        <v>0</v>
      </c>
      <c r="P115" s="53">
        <f t="shared" ca="1" si="11"/>
        <v>0</v>
      </c>
      <c r="Q115" s="53"/>
      <c r="R115" s="53"/>
      <c r="S115" s="58">
        <f t="shared" ca="1" si="14"/>
        <v>2.9250000000000002E-2</v>
      </c>
      <c r="T115" s="59" t="e">
        <f t="shared" ca="1" si="18"/>
        <v>#VALUE!</v>
      </c>
      <c r="U115" s="53" t="str">
        <f t="shared" ca="1" si="15"/>
        <v>--</v>
      </c>
    </row>
    <row r="116" spans="11:21" x14ac:dyDescent="0.25">
      <c r="K116" s="51">
        <f t="shared" si="19"/>
        <v>93</v>
      </c>
      <c r="L116" s="93" t="b">
        <f t="shared" ca="1" si="16"/>
        <v>0</v>
      </c>
      <c r="M116" s="57">
        <f t="shared" ca="1" si="12"/>
        <v>2.9249999999999998E-2</v>
      </c>
      <c r="N116" s="53" t="str">
        <f t="shared" ca="1" si="13"/>
        <v>--</v>
      </c>
      <c r="O116" s="57">
        <f t="shared" ca="1" si="17"/>
        <v>0</v>
      </c>
      <c r="P116" s="53">
        <f t="shared" ca="1" si="11"/>
        <v>0</v>
      </c>
      <c r="Q116" s="53"/>
      <c r="R116" s="53"/>
      <c r="S116" s="58">
        <f t="shared" ca="1" si="14"/>
        <v>2.9250000000000002E-2</v>
      </c>
      <c r="T116" s="59" t="e">
        <f t="shared" ca="1" si="18"/>
        <v>#VALUE!</v>
      </c>
      <c r="U116" s="53" t="str">
        <f t="shared" ca="1" si="15"/>
        <v>--</v>
      </c>
    </row>
    <row r="117" spans="11:21" x14ac:dyDescent="0.25">
      <c r="K117" s="51">
        <f t="shared" si="19"/>
        <v>94</v>
      </c>
      <c r="L117" s="93" t="b">
        <f t="shared" ca="1" si="16"/>
        <v>0</v>
      </c>
      <c r="M117" s="57">
        <f t="shared" ca="1" si="12"/>
        <v>2.9249999999999998E-2</v>
      </c>
      <c r="N117" s="53" t="str">
        <f t="shared" ca="1" si="13"/>
        <v>--</v>
      </c>
      <c r="O117" s="57">
        <f t="shared" ca="1" si="17"/>
        <v>0</v>
      </c>
      <c r="P117" s="53">
        <f t="shared" ca="1" si="11"/>
        <v>0</v>
      </c>
      <c r="Q117" s="53"/>
      <c r="R117" s="53"/>
      <c r="S117" s="58">
        <f t="shared" ca="1" si="14"/>
        <v>2.9250000000000002E-2</v>
      </c>
      <c r="T117" s="59" t="e">
        <f t="shared" ca="1" si="18"/>
        <v>#VALUE!</v>
      </c>
      <c r="U117" s="53" t="str">
        <f t="shared" ca="1" si="15"/>
        <v>--</v>
      </c>
    </row>
    <row r="118" spans="11:21" x14ac:dyDescent="0.25">
      <c r="K118" s="51">
        <f t="shared" si="19"/>
        <v>95</v>
      </c>
      <c r="L118" s="93" t="b">
        <f t="shared" ca="1" si="16"/>
        <v>0</v>
      </c>
      <c r="M118" s="57">
        <f t="shared" ca="1" si="12"/>
        <v>2.9249999999999998E-2</v>
      </c>
      <c r="N118" s="53" t="str">
        <f t="shared" ca="1" si="13"/>
        <v>--</v>
      </c>
      <c r="O118" s="57">
        <f t="shared" ca="1" si="17"/>
        <v>0</v>
      </c>
      <c r="P118" s="53">
        <f t="shared" ca="1" si="11"/>
        <v>0</v>
      </c>
      <c r="Q118" s="53"/>
      <c r="R118" s="53"/>
      <c r="S118" s="58">
        <f t="shared" ca="1" si="14"/>
        <v>2.9250000000000002E-2</v>
      </c>
      <c r="T118" s="59" t="e">
        <f t="shared" ca="1" si="18"/>
        <v>#VALUE!</v>
      </c>
      <c r="U118" s="53" t="str">
        <f t="shared" ca="1" si="15"/>
        <v>--</v>
      </c>
    </row>
    <row r="119" spans="11:21" x14ac:dyDescent="0.25">
      <c r="K119" s="51">
        <f t="shared" si="19"/>
        <v>96</v>
      </c>
      <c r="L119" s="93" t="b">
        <f t="shared" ca="1" si="16"/>
        <v>0</v>
      </c>
      <c r="M119" s="57">
        <f t="shared" ca="1" si="12"/>
        <v>2.9249999999999998E-2</v>
      </c>
      <c r="N119" s="53" t="str">
        <f t="shared" ca="1" si="13"/>
        <v>--</v>
      </c>
      <c r="O119" s="57">
        <f t="shared" ca="1" si="17"/>
        <v>0</v>
      </c>
      <c r="P119" s="53">
        <f t="shared" ca="1" si="11"/>
        <v>0</v>
      </c>
      <c r="Q119" s="53"/>
      <c r="R119" s="53"/>
      <c r="S119" s="58">
        <f t="shared" ca="1" si="14"/>
        <v>2.9250000000000002E-2</v>
      </c>
      <c r="T119" s="59" t="e">
        <f t="shared" ca="1" si="18"/>
        <v>#VALUE!</v>
      </c>
      <c r="U119" s="53" t="str">
        <f t="shared" ca="1" si="15"/>
        <v>--</v>
      </c>
    </row>
    <row r="120" spans="11:21" x14ac:dyDescent="0.25">
      <c r="K120" s="51">
        <f t="shared" si="19"/>
        <v>97</v>
      </c>
      <c r="L120" s="93" t="b">
        <f t="shared" ca="1" si="16"/>
        <v>0</v>
      </c>
      <c r="M120" s="57">
        <f t="shared" ca="1" si="12"/>
        <v>2.9249999999999998E-2</v>
      </c>
      <c r="N120" s="53" t="str">
        <f t="shared" ca="1" si="13"/>
        <v>--</v>
      </c>
      <c r="O120" s="57">
        <f t="shared" ca="1" si="17"/>
        <v>0</v>
      </c>
      <c r="P120" s="53">
        <f t="shared" ca="1" si="11"/>
        <v>0</v>
      </c>
      <c r="Q120" s="53"/>
      <c r="R120" s="53"/>
      <c r="S120" s="58">
        <f t="shared" ca="1" si="14"/>
        <v>2.9250000000000002E-2</v>
      </c>
      <c r="T120" s="59" t="e">
        <f t="shared" ca="1" si="18"/>
        <v>#VALUE!</v>
      </c>
      <c r="U120" s="53" t="str">
        <f t="shared" ca="1" si="15"/>
        <v>--</v>
      </c>
    </row>
    <row r="121" spans="11:21" x14ac:dyDescent="0.25">
      <c r="K121" s="51">
        <f t="shared" si="19"/>
        <v>98</v>
      </c>
      <c r="L121" s="93" t="b">
        <f t="shared" ca="1" si="16"/>
        <v>0</v>
      </c>
      <c r="M121" s="57">
        <f t="shared" ca="1" si="12"/>
        <v>2.9249999999999998E-2</v>
      </c>
      <c r="N121" s="53" t="str">
        <f t="shared" ca="1" si="13"/>
        <v>--</v>
      </c>
      <c r="O121" s="57">
        <f t="shared" ca="1" si="17"/>
        <v>0</v>
      </c>
      <c r="P121" s="53">
        <f t="shared" ca="1" si="11"/>
        <v>0</v>
      </c>
      <c r="Q121" s="53"/>
      <c r="R121" s="53"/>
      <c r="S121" s="58">
        <f t="shared" ca="1" si="14"/>
        <v>2.9250000000000002E-2</v>
      </c>
      <c r="T121" s="59" t="e">
        <f t="shared" ca="1" si="18"/>
        <v>#VALUE!</v>
      </c>
      <c r="U121" s="53" t="str">
        <f t="shared" ca="1" si="15"/>
        <v>--</v>
      </c>
    </row>
    <row r="122" spans="11:21" x14ac:dyDescent="0.25">
      <c r="K122" s="51">
        <f t="shared" si="19"/>
        <v>99</v>
      </c>
      <c r="L122" s="93" t="b">
        <f t="shared" ca="1" si="16"/>
        <v>0</v>
      </c>
      <c r="M122" s="57">
        <f t="shared" ca="1" si="12"/>
        <v>2.9249999999999998E-2</v>
      </c>
      <c r="N122" s="53" t="str">
        <f t="shared" ca="1" si="13"/>
        <v>--</v>
      </c>
      <c r="O122" s="57">
        <f t="shared" ca="1" si="17"/>
        <v>0</v>
      </c>
      <c r="P122" s="53">
        <f t="shared" ca="1" si="11"/>
        <v>0</v>
      </c>
      <c r="Q122" s="53"/>
      <c r="R122" s="53"/>
      <c r="S122" s="58">
        <f t="shared" ca="1" si="14"/>
        <v>2.9250000000000002E-2</v>
      </c>
      <c r="T122" s="59" t="e">
        <f t="shared" ca="1" si="18"/>
        <v>#VALUE!</v>
      </c>
      <c r="U122" s="53" t="str">
        <f t="shared" ca="1" si="15"/>
        <v>--</v>
      </c>
    </row>
    <row r="123" spans="11:21" x14ac:dyDescent="0.25">
      <c r="K123" s="51">
        <f t="shared" si="19"/>
        <v>100</v>
      </c>
      <c r="L123" s="93" t="b">
        <f t="shared" ca="1" si="16"/>
        <v>0</v>
      </c>
      <c r="M123" s="57">
        <f t="shared" ca="1" si="12"/>
        <v>2.9249999999999998E-2</v>
      </c>
      <c r="N123" s="53" t="str">
        <f t="shared" ca="1" si="13"/>
        <v>--</v>
      </c>
      <c r="O123" s="57">
        <f t="shared" ca="1" si="17"/>
        <v>0</v>
      </c>
      <c r="P123" s="53">
        <f t="shared" ca="1" si="11"/>
        <v>0</v>
      </c>
      <c r="Q123" s="53"/>
      <c r="R123" s="53"/>
      <c r="S123" s="58">
        <f t="shared" ca="1" si="14"/>
        <v>2.9250000000000002E-2</v>
      </c>
      <c r="T123" s="59" t="e">
        <f t="shared" ca="1" si="18"/>
        <v>#VALUE!</v>
      </c>
      <c r="U123" s="53" t="str">
        <f t="shared" ca="1" si="15"/>
        <v>--</v>
      </c>
    </row>
    <row r="124" spans="11:21" x14ac:dyDescent="0.25">
      <c r="K124" s="51">
        <f t="shared" si="19"/>
        <v>101</v>
      </c>
      <c r="L124" s="93" t="b">
        <f t="shared" ca="1" si="16"/>
        <v>0</v>
      </c>
      <c r="M124" s="57">
        <f t="shared" ca="1" si="12"/>
        <v>2.9249999999999998E-2</v>
      </c>
      <c r="N124" s="53" t="str">
        <f t="shared" ca="1" si="13"/>
        <v>--</v>
      </c>
      <c r="O124" s="57">
        <f t="shared" ca="1" si="17"/>
        <v>0</v>
      </c>
      <c r="P124" s="53">
        <f t="shared" ca="1" si="11"/>
        <v>0</v>
      </c>
      <c r="Q124" s="53"/>
      <c r="R124" s="53"/>
      <c r="S124" s="58">
        <f t="shared" ca="1" si="14"/>
        <v>2.9250000000000002E-2</v>
      </c>
      <c r="T124" s="59" t="e">
        <f t="shared" ca="1" si="18"/>
        <v>#VALUE!</v>
      </c>
      <c r="U124" s="53" t="str">
        <f t="shared" ca="1" si="15"/>
        <v>--</v>
      </c>
    </row>
    <row r="125" spans="11:21" x14ac:dyDescent="0.25">
      <c r="K125" s="51">
        <f t="shared" si="19"/>
        <v>102</v>
      </c>
      <c r="L125" s="93" t="b">
        <f t="shared" ca="1" si="16"/>
        <v>0</v>
      </c>
      <c r="M125" s="57">
        <f t="shared" ca="1" si="12"/>
        <v>2.9249999999999998E-2</v>
      </c>
      <c r="N125" s="53" t="str">
        <f t="shared" ca="1" si="13"/>
        <v>--</v>
      </c>
      <c r="O125" s="57">
        <f t="shared" ca="1" si="17"/>
        <v>0</v>
      </c>
      <c r="P125" s="53">
        <f t="shared" ca="1" si="11"/>
        <v>0</v>
      </c>
      <c r="Q125" s="53"/>
      <c r="R125" s="53"/>
      <c r="S125" s="58">
        <f t="shared" ca="1" si="14"/>
        <v>2.9250000000000002E-2</v>
      </c>
      <c r="T125" s="59" t="e">
        <f t="shared" ca="1" si="18"/>
        <v>#VALUE!</v>
      </c>
      <c r="U125" s="53" t="str">
        <f t="shared" ca="1" si="15"/>
        <v>--</v>
      </c>
    </row>
    <row r="126" spans="11:21" x14ac:dyDescent="0.25">
      <c r="K126" s="51">
        <f t="shared" si="19"/>
        <v>103</v>
      </c>
      <c r="L126" s="93" t="b">
        <f t="shared" ca="1" si="16"/>
        <v>0</v>
      </c>
      <c r="M126" s="57">
        <f t="shared" ca="1" si="12"/>
        <v>2.9249999999999998E-2</v>
      </c>
      <c r="N126" s="53" t="str">
        <f t="shared" ca="1" si="13"/>
        <v>--</v>
      </c>
      <c r="O126" s="57">
        <f t="shared" ca="1" si="17"/>
        <v>0</v>
      </c>
      <c r="P126" s="53">
        <f t="shared" ca="1" si="11"/>
        <v>0</v>
      </c>
      <c r="Q126" s="53"/>
      <c r="R126" s="53"/>
      <c r="S126" s="58">
        <f t="shared" ca="1" si="14"/>
        <v>2.9250000000000002E-2</v>
      </c>
      <c r="T126" s="59" t="e">
        <f t="shared" ca="1" si="18"/>
        <v>#VALUE!</v>
      </c>
      <c r="U126" s="53" t="str">
        <f t="shared" ca="1" si="15"/>
        <v>--</v>
      </c>
    </row>
    <row r="127" spans="11:21" x14ac:dyDescent="0.25">
      <c r="K127" s="51">
        <f t="shared" si="19"/>
        <v>104</v>
      </c>
      <c r="L127" s="93" t="b">
        <f t="shared" ca="1" si="16"/>
        <v>0</v>
      </c>
      <c r="M127" s="57">
        <f t="shared" ca="1" si="12"/>
        <v>2.9249999999999998E-2</v>
      </c>
      <c r="N127" s="53" t="str">
        <f t="shared" ca="1" si="13"/>
        <v>--</v>
      </c>
      <c r="O127" s="57">
        <f t="shared" ca="1" si="17"/>
        <v>0</v>
      </c>
      <c r="P127" s="53">
        <f t="shared" ca="1" si="11"/>
        <v>0</v>
      </c>
      <c r="Q127" s="53"/>
      <c r="R127" s="53"/>
      <c r="S127" s="58">
        <f t="shared" ca="1" si="14"/>
        <v>2.9250000000000002E-2</v>
      </c>
      <c r="T127" s="59" t="e">
        <f t="shared" ca="1" si="18"/>
        <v>#VALUE!</v>
      </c>
      <c r="U127" s="53" t="str">
        <f t="shared" ca="1" si="15"/>
        <v>--</v>
      </c>
    </row>
    <row r="128" spans="11:21" x14ac:dyDescent="0.25">
      <c r="K128" s="51">
        <f t="shared" si="19"/>
        <v>105</v>
      </c>
      <c r="L128" s="93" t="b">
        <f t="shared" ca="1" si="16"/>
        <v>0</v>
      </c>
      <c r="M128" s="57">
        <f t="shared" ca="1" si="12"/>
        <v>2.9249999999999998E-2</v>
      </c>
      <c r="N128" s="53" t="str">
        <f t="shared" ca="1" si="13"/>
        <v>--</v>
      </c>
      <c r="O128" s="57">
        <f t="shared" ca="1" si="17"/>
        <v>0</v>
      </c>
      <c r="P128" s="53">
        <f t="shared" ca="1" si="11"/>
        <v>0</v>
      </c>
      <c r="Q128" s="53"/>
      <c r="R128" s="53"/>
      <c r="S128" s="58">
        <f t="shared" ca="1" si="14"/>
        <v>2.9250000000000002E-2</v>
      </c>
      <c r="T128" s="59" t="e">
        <f t="shared" ca="1" si="18"/>
        <v>#VALUE!</v>
      </c>
      <c r="U128" s="53" t="str">
        <f t="shared" ca="1" si="15"/>
        <v>--</v>
      </c>
    </row>
    <row r="129" spans="11:21" x14ac:dyDescent="0.25">
      <c r="K129" s="51">
        <f t="shared" si="19"/>
        <v>106</v>
      </c>
      <c r="L129" s="93" t="b">
        <f t="shared" ca="1" si="16"/>
        <v>0</v>
      </c>
      <c r="M129" s="57">
        <f t="shared" ca="1" si="12"/>
        <v>2.9249999999999998E-2</v>
      </c>
      <c r="N129" s="53" t="str">
        <f t="shared" ca="1" si="13"/>
        <v>--</v>
      </c>
      <c r="O129" s="57">
        <f t="shared" ca="1" si="17"/>
        <v>0</v>
      </c>
      <c r="P129" s="53">
        <f t="shared" ca="1" si="11"/>
        <v>0</v>
      </c>
      <c r="Q129" s="53"/>
      <c r="R129" s="53"/>
      <c r="S129" s="58">
        <f t="shared" ca="1" si="14"/>
        <v>2.9250000000000002E-2</v>
      </c>
      <c r="T129" s="59" t="e">
        <f t="shared" ca="1" si="18"/>
        <v>#VALUE!</v>
      </c>
      <c r="U129" s="53" t="str">
        <f t="shared" ca="1" si="15"/>
        <v>--</v>
      </c>
    </row>
    <row r="130" spans="11:21" x14ac:dyDescent="0.25">
      <c r="K130" s="51">
        <f t="shared" si="19"/>
        <v>107</v>
      </c>
      <c r="L130" s="93" t="b">
        <f t="shared" ca="1" si="16"/>
        <v>0</v>
      </c>
      <c r="M130" s="57">
        <f t="shared" ca="1" si="12"/>
        <v>2.9249999999999998E-2</v>
      </c>
      <c r="N130" s="53" t="str">
        <f t="shared" ca="1" si="13"/>
        <v>--</v>
      </c>
      <c r="O130" s="57">
        <f t="shared" ca="1" si="17"/>
        <v>0</v>
      </c>
      <c r="P130" s="53">
        <f t="shared" ca="1" si="11"/>
        <v>0</v>
      </c>
      <c r="Q130" s="53"/>
      <c r="R130" s="53"/>
      <c r="S130" s="58">
        <f t="shared" ca="1" si="14"/>
        <v>2.9250000000000002E-2</v>
      </c>
      <c r="T130" s="59" t="e">
        <f t="shared" ca="1" si="18"/>
        <v>#VALUE!</v>
      </c>
      <c r="U130" s="53" t="str">
        <f t="shared" ca="1" si="15"/>
        <v>--</v>
      </c>
    </row>
    <row r="131" spans="11:21" x14ac:dyDescent="0.25">
      <c r="K131" s="51">
        <f t="shared" si="19"/>
        <v>108</v>
      </c>
      <c r="L131" s="93" t="b">
        <f t="shared" ca="1" si="16"/>
        <v>0</v>
      </c>
      <c r="M131" s="57">
        <f t="shared" ca="1" si="12"/>
        <v>2.9249999999999998E-2</v>
      </c>
      <c r="N131" s="53" t="str">
        <f t="shared" ca="1" si="13"/>
        <v>--</v>
      </c>
      <c r="O131" s="57">
        <f t="shared" ca="1" si="17"/>
        <v>0</v>
      </c>
      <c r="P131" s="53">
        <f t="shared" ca="1" si="11"/>
        <v>0</v>
      </c>
      <c r="Q131" s="53"/>
      <c r="R131" s="53"/>
      <c r="S131" s="58">
        <f t="shared" ca="1" si="14"/>
        <v>2.9250000000000002E-2</v>
      </c>
      <c r="T131" s="59" t="e">
        <f t="shared" ca="1" si="18"/>
        <v>#VALUE!</v>
      </c>
      <c r="U131" s="53" t="str">
        <f t="shared" ca="1" si="15"/>
        <v>--</v>
      </c>
    </row>
    <row r="132" spans="11:21" x14ac:dyDescent="0.25">
      <c r="K132" s="51">
        <f t="shared" si="19"/>
        <v>109</v>
      </c>
      <c r="L132" s="93" t="b">
        <f t="shared" ca="1" si="16"/>
        <v>0</v>
      </c>
      <c r="M132" s="57">
        <f t="shared" ca="1" si="12"/>
        <v>2.9249999999999998E-2</v>
      </c>
      <c r="N132" s="53" t="str">
        <f t="shared" ca="1" si="13"/>
        <v>--</v>
      </c>
      <c r="O132" s="57">
        <f t="shared" ca="1" si="17"/>
        <v>0</v>
      </c>
      <c r="P132" s="53">
        <f t="shared" ca="1" si="11"/>
        <v>0</v>
      </c>
      <c r="Q132" s="53"/>
      <c r="R132" s="53"/>
      <c r="S132" s="58">
        <f t="shared" ca="1" si="14"/>
        <v>2.9250000000000002E-2</v>
      </c>
      <c r="T132" s="59" t="e">
        <f t="shared" ca="1" si="18"/>
        <v>#VALUE!</v>
      </c>
      <c r="U132" s="53" t="str">
        <f t="shared" ca="1" si="15"/>
        <v>--</v>
      </c>
    </row>
    <row r="133" spans="11:21" x14ac:dyDescent="0.25">
      <c r="K133" s="51">
        <f t="shared" si="19"/>
        <v>110</v>
      </c>
      <c r="L133" s="93" t="b">
        <f t="shared" ca="1" si="16"/>
        <v>0</v>
      </c>
      <c r="M133" s="57">
        <f t="shared" ca="1" si="12"/>
        <v>2.9249999999999998E-2</v>
      </c>
      <c r="N133" s="53" t="str">
        <f t="shared" ca="1" si="13"/>
        <v>--</v>
      </c>
      <c r="O133" s="57">
        <f t="shared" ca="1" si="17"/>
        <v>0</v>
      </c>
      <c r="P133" s="53">
        <f t="shared" ca="1" si="11"/>
        <v>0</v>
      </c>
      <c r="Q133" s="53"/>
      <c r="R133" s="53"/>
      <c r="S133" s="58">
        <f t="shared" ca="1" si="14"/>
        <v>2.9250000000000002E-2</v>
      </c>
      <c r="T133" s="59" t="e">
        <f t="shared" ca="1" si="18"/>
        <v>#VALUE!</v>
      </c>
      <c r="U133" s="53" t="str">
        <f t="shared" ca="1" si="15"/>
        <v>--</v>
      </c>
    </row>
    <row r="134" spans="11:21" x14ac:dyDescent="0.25">
      <c r="K134" s="51">
        <f t="shared" si="19"/>
        <v>111</v>
      </c>
      <c r="L134" s="93" t="b">
        <f t="shared" ca="1" si="16"/>
        <v>0</v>
      </c>
      <c r="M134" s="57">
        <f t="shared" ca="1" si="12"/>
        <v>2.9249999999999998E-2</v>
      </c>
      <c r="N134" s="53" t="str">
        <f t="shared" ca="1" si="13"/>
        <v>--</v>
      </c>
      <c r="O134" s="57">
        <f t="shared" ca="1" si="17"/>
        <v>0</v>
      </c>
      <c r="P134" s="53">
        <f t="shared" ca="1" si="11"/>
        <v>0</v>
      </c>
      <c r="Q134" s="53"/>
      <c r="R134" s="53"/>
      <c r="S134" s="58">
        <f t="shared" ca="1" si="14"/>
        <v>2.9250000000000002E-2</v>
      </c>
      <c r="T134" s="59" t="e">
        <f t="shared" ca="1" si="18"/>
        <v>#VALUE!</v>
      </c>
      <c r="U134" s="53" t="str">
        <f t="shared" ca="1" si="15"/>
        <v>--</v>
      </c>
    </row>
    <row r="135" spans="11:21" x14ac:dyDescent="0.25">
      <c r="K135" s="51">
        <f t="shared" si="19"/>
        <v>112</v>
      </c>
      <c r="L135" s="93" t="b">
        <f t="shared" ca="1" si="16"/>
        <v>0</v>
      </c>
      <c r="M135" s="57">
        <f t="shared" ca="1" si="12"/>
        <v>2.9249999999999998E-2</v>
      </c>
      <c r="N135" s="53" t="str">
        <f t="shared" ca="1" si="13"/>
        <v>--</v>
      </c>
      <c r="O135" s="57">
        <f t="shared" ca="1" si="17"/>
        <v>0</v>
      </c>
      <c r="P135" s="53">
        <f t="shared" ca="1" si="11"/>
        <v>0</v>
      </c>
      <c r="Q135" s="53"/>
      <c r="R135" s="53"/>
      <c r="S135" s="58">
        <f t="shared" ca="1" si="14"/>
        <v>2.9250000000000002E-2</v>
      </c>
      <c r="T135" s="59" t="e">
        <f t="shared" ca="1" si="18"/>
        <v>#VALUE!</v>
      </c>
      <c r="U135" s="53" t="str">
        <f t="shared" ca="1" si="15"/>
        <v>--</v>
      </c>
    </row>
    <row r="136" spans="11:21" x14ac:dyDescent="0.25">
      <c r="K136" s="51"/>
    </row>
    <row r="137" spans="11:21" x14ac:dyDescent="0.25">
      <c r="K137" s="51"/>
    </row>
    <row r="138" spans="11:21" x14ac:dyDescent="0.25">
      <c r="K138" s="51"/>
    </row>
    <row r="139" spans="11:21" x14ac:dyDescent="0.25">
      <c r="K139" s="51"/>
    </row>
    <row r="140" spans="11:21" x14ac:dyDescent="0.25">
      <c r="K140" s="51"/>
    </row>
    <row r="141" spans="11:21" x14ac:dyDescent="0.25">
      <c r="K141" s="51"/>
    </row>
    <row r="142" spans="11:21" x14ac:dyDescent="0.25">
      <c r="K142" s="51"/>
    </row>
    <row r="143" spans="11:21" x14ac:dyDescent="0.25">
      <c r="K143" s="51"/>
    </row>
    <row r="144" spans="11:21" x14ac:dyDescent="0.25">
      <c r="K144" s="51"/>
    </row>
    <row r="145" spans="11:11" x14ac:dyDescent="0.25">
      <c r="K145" s="51"/>
    </row>
    <row r="146" spans="11:11" x14ac:dyDescent="0.25">
      <c r="K146" s="51"/>
    </row>
    <row r="147" spans="11:11" x14ac:dyDescent="0.25">
      <c r="K147" s="51"/>
    </row>
    <row r="148" spans="11:11" x14ac:dyDescent="0.25">
      <c r="K148" s="51"/>
    </row>
    <row r="149" spans="11:11" x14ac:dyDescent="0.25">
      <c r="K149" s="51"/>
    </row>
    <row r="150" spans="11:11" x14ac:dyDescent="0.25">
      <c r="K150" s="51"/>
    </row>
    <row r="151" spans="11:11" x14ac:dyDescent="0.25">
      <c r="K151" s="51"/>
    </row>
    <row r="152" spans="11:11" x14ac:dyDescent="0.25">
      <c r="K152" s="51"/>
    </row>
    <row r="153" spans="11:11" x14ac:dyDescent="0.25">
      <c r="K153" s="51"/>
    </row>
    <row r="154" spans="11:11" x14ac:dyDescent="0.25">
      <c r="K154" s="51"/>
    </row>
    <row r="155" spans="11:11" x14ac:dyDescent="0.25">
      <c r="K155" s="51"/>
    </row>
    <row r="156" spans="11:11" x14ac:dyDescent="0.25">
      <c r="K156" s="51"/>
    </row>
    <row r="157" spans="11:11" x14ac:dyDescent="0.25">
      <c r="K157" s="51"/>
    </row>
    <row r="158" spans="11:11" x14ac:dyDescent="0.25">
      <c r="K158" s="51"/>
    </row>
    <row r="159" spans="11:11" x14ac:dyDescent="0.25">
      <c r="K159" s="51"/>
    </row>
    <row r="160" spans="11:11" x14ac:dyDescent="0.25">
      <c r="K160" s="51"/>
    </row>
    <row r="161" spans="11:11" x14ac:dyDescent="0.25">
      <c r="K161" s="51"/>
    </row>
    <row r="162" spans="11:11" x14ac:dyDescent="0.25">
      <c r="K162" s="51"/>
    </row>
    <row r="163" spans="11:11" x14ac:dyDescent="0.25">
      <c r="K163" s="51"/>
    </row>
    <row r="164" spans="11:11" x14ac:dyDescent="0.25">
      <c r="K164" s="51"/>
    </row>
    <row r="165" spans="11:11" x14ac:dyDescent="0.25">
      <c r="K165" s="51"/>
    </row>
    <row r="166" spans="11:11" x14ac:dyDescent="0.25">
      <c r="K166" s="51"/>
    </row>
  </sheetData>
  <sheetProtection selectLockedCells="1"/>
  <pageMargins left="0.75" right="0.75" top="1" bottom="1" header="0.3" footer="0.3"/>
  <pageSetup orientation="portrait" r:id="rId1"/>
  <headerFooter>
    <oddHeader>&amp;L&amp;"Arial"&amp;9&amp;KA80000CONFIDENTIAL&amp;1#</oddHeader>
    <oddFooter>&amp;LPUBLIC</oddFooter>
    <evenFooter>&amp;LPUBLIC</evenFooter>
    <firstFooter>&amp;LPUBLIC</first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tabColor rgb="FF00B0F0"/>
  </sheetPr>
  <dimension ref="B12:AB166"/>
  <sheetViews>
    <sheetView showGridLines="0" zoomScale="115" zoomScaleNormal="115" workbookViewId="0"/>
  </sheetViews>
  <sheetFormatPr defaultColWidth="11.42578125" defaultRowHeight="15" x14ac:dyDescent="0.25"/>
  <cols>
    <col min="1" max="1" width="4.140625" style="5" customWidth="1"/>
    <col min="2" max="2" width="35.5703125" style="5" customWidth="1"/>
    <col min="3" max="3" width="18.42578125" style="5" bestFit="1" customWidth="1"/>
    <col min="4" max="7" width="10.42578125" style="5" customWidth="1"/>
    <col min="8" max="8" width="12.85546875" style="4" bestFit="1" customWidth="1"/>
    <col min="9" max="9" width="20.42578125" style="5" bestFit="1" customWidth="1"/>
    <col min="10" max="11" width="11.42578125" style="5" customWidth="1"/>
    <col min="12" max="12" width="10.42578125" style="5" bestFit="1" customWidth="1"/>
    <col min="13" max="13" width="11.42578125" style="5" bestFit="1" customWidth="1"/>
    <col min="14" max="14" width="18.85546875" style="5" customWidth="1"/>
    <col min="15" max="15" width="18.85546875" style="5" bestFit="1" customWidth="1"/>
    <col min="16" max="16" width="20.42578125" style="5" bestFit="1" customWidth="1"/>
    <col min="17" max="18" width="20.42578125" style="5" hidden="1" customWidth="1"/>
    <col min="19" max="19" width="15.42578125" style="5" bestFit="1" customWidth="1"/>
    <col min="20" max="20" width="28.42578125" style="5" bestFit="1" customWidth="1"/>
    <col min="21" max="21" width="13.5703125" style="5" bestFit="1" customWidth="1"/>
    <col min="22" max="22" width="11.42578125" style="5" customWidth="1"/>
    <col min="23" max="23" width="13.5703125" style="5" hidden="1" customWidth="1"/>
    <col min="24" max="24" width="18.42578125" style="5" hidden="1" customWidth="1"/>
    <col min="25" max="27" width="11.42578125" style="5" customWidth="1"/>
    <col min="28" max="28" width="13.140625" style="5" bestFit="1" customWidth="1"/>
    <col min="29" max="256" width="11.42578125" style="5"/>
    <col min="257" max="257" width="4.140625" style="5" customWidth="1"/>
    <col min="258" max="258" width="35.5703125" style="5" customWidth="1"/>
    <col min="259" max="259" width="18.42578125" style="5" bestFit="1" customWidth="1"/>
    <col min="260" max="263" width="10.42578125" style="5" customWidth="1"/>
    <col min="264" max="264" width="12.85546875" style="5" bestFit="1" customWidth="1"/>
    <col min="265" max="265" width="20.42578125" style="5" bestFit="1" customWidth="1"/>
    <col min="266" max="267" width="11.42578125" style="5" customWidth="1"/>
    <col min="268" max="268" width="10.42578125" style="5" bestFit="1" customWidth="1"/>
    <col min="269" max="269" width="11.42578125" style="5" bestFit="1" customWidth="1"/>
    <col min="270" max="270" width="18.85546875" style="5" customWidth="1"/>
    <col min="271" max="271" width="18.85546875" style="5" bestFit="1" customWidth="1"/>
    <col min="272" max="272" width="20.42578125" style="5" bestFit="1" customWidth="1"/>
    <col min="273" max="274" width="0" style="5" hidden="1" customWidth="1"/>
    <col min="275" max="275" width="15.42578125" style="5" bestFit="1" customWidth="1"/>
    <col min="276" max="276" width="28.42578125" style="5" bestFit="1" customWidth="1"/>
    <col min="277" max="277" width="13.5703125" style="5" bestFit="1" customWidth="1"/>
    <col min="278" max="278" width="11.42578125" style="5" customWidth="1"/>
    <col min="279" max="280" width="0" style="5" hidden="1" customWidth="1"/>
    <col min="281" max="283" width="11.42578125" style="5" customWidth="1"/>
    <col min="284" max="284" width="13.140625" style="5" bestFit="1" customWidth="1"/>
    <col min="285" max="512" width="11.42578125" style="5"/>
    <col min="513" max="513" width="4.140625" style="5" customWidth="1"/>
    <col min="514" max="514" width="35.5703125" style="5" customWidth="1"/>
    <col min="515" max="515" width="18.42578125" style="5" bestFit="1" customWidth="1"/>
    <col min="516" max="519" width="10.42578125" style="5" customWidth="1"/>
    <col min="520" max="520" width="12.85546875" style="5" bestFit="1" customWidth="1"/>
    <col min="521" max="521" width="20.42578125" style="5" bestFit="1" customWidth="1"/>
    <col min="522" max="523" width="11.42578125" style="5" customWidth="1"/>
    <col min="524" max="524" width="10.42578125" style="5" bestFit="1" customWidth="1"/>
    <col min="525" max="525" width="11.42578125" style="5" bestFit="1" customWidth="1"/>
    <col min="526" max="526" width="18.85546875" style="5" customWidth="1"/>
    <col min="527" max="527" width="18.85546875" style="5" bestFit="1" customWidth="1"/>
    <col min="528" max="528" width="20.42578125" style="5" bestFit="1" customWidth="1"/>
    <col min="529" max="530" width="0" style="5" hidden="1" customWidth="1"/>
    <col min="531" max="531" width="15.42578125" style="5" bestFit="1" customWidth="1"/>
    <col min="532" max="532" width="28.42578125" style="5" bestFit="1" customWidth="1"/>
    <col min="533" max="533" width="13.5703125" style="5" bestFit="1" customWidth="1"/>
    <col min="534" max="534" width="11.42578125" style="5" customWidth="1"/>
    <col min="535" max="536" width="0" style="5" hidden="1" customWidth="1"/>
    <col min="537" max="539" width="11.42578125" style="5" customWidth="1"/>
    <col min="540" max="540" width="13.140625" style="5" bestFit="1" customWidth="1"/>
    <col min="541" max="768" width="11.42578125" style="5"/>
    <col min="769" max="769" width="4.140625" style="5" customWidth="1"/>
    <col min="770" max="770" width="35.5703125" style="5" customWidth="1"/>
    <col min="771" max="771" width="18.42578125" style="5" bestFit="1" customWidth="1"/>
    <col min="772" max="775" width="10.42578125" style="5" customWidth="1"/>
    <col min="776" max="776" width="12.85546875" style="5" bestFit="1" customWidth="1"/>
    <col min="777" max="777" width="20.42578125" style="5" bestFit="1" customWidth="1"/>
    <col min="778" max="779" width="11.42578125" style="5" customWidth="1"/>
    <col min="780" max="780" width="10.42578125" style="5" bestFit="1" customWidth="1"/>
    <col min="781" max="781" width="11.42578125" style="5" bestFit="1" customWidth="1"/>
    <col min="782" max="782" width="18.85546875" style="5" customWidth="1"/>
    <col min="783" max="783" width="18.85546875" style="5" bestFit="1" customWidth="1"/>
    <col min="784" max="784" width="20.42578125" style="5" bestFit="1" customWidth="1"/>
    <col min="785" max="786" width="0" style="5" hidden="1" customWidth="1"/>
    <col min="787" max="787" width="15.42578125" style="5" bestFit="1" customWidth="1"/>
    <col min="788" max="788" width="28.42578125" style="5" bestFit="1" customWidth="1"/>
    <col min="789" max="789" width="13.5703125" style="5" bestFit="1" customWidth="1"/>
    <col min="790" max="790" width="11.42578125" style="5" customWidth="1"/>
    <col min="791" max="792" width="0" style="5" hidden="1" customWidth="1"/>
    <col min="793" max="795" width="11.42578125" style="5" customWidth="1"/>
    <col min="796" max="796" width="13.140625" style="5" bestFit="1" customWidth="1"/>
    <col min="797" max="1024" width="11.42578125" style="5"/>
    <col min="1025" max="1025" width="4.140625" style="5" customWidth="1"/>
    <col min="1026" max="1026" width="35.5703125" style="5" customWidth="1"/>
    <col min="1027" max="1027" width="18.42578125" style="5" bestFit="1" customWidth="1"/>
    <col min="1028" max="1031" width="10.42578125" style="5" customWidth="1"/>
    <col min="1032" max="1032" width="12.85546875" style="5" bestFit="1" customWidth="1"/>
    <col min="1033" max="1033" width="20.42578125" style="5" bestFit="1" customWidth="1"/>
    <col min="1034" max="1035" width="11.42578125" style="5" customWidth="1"/>
    <col min="1036" max="1036" width="10.42578125" style="5" bestFit="1" customWidth="1"/>
    <col min="1037" max="1037" width="11.42578125" style="5" bestFit="1" customWidth="1"/>
    <col min="1038" max="1038" width="18.85546875" style="5" customWidth="1"/>
    <col min="1039" max="1039" width="18.85546875" style="5" bestFit="1" customWidth="1"/>
    <col min="1040" max="1040" width="20.42578125" style="5" bestFit="1" customWidth="1"/>
    <col min="1041" max="1042" width="0" style="5" hidden="1" customWidth="1"/>
    <col min="1043" max="1043" width="15.42578125" style="5" bestFit="1" customWidth="1"/>
    <col min="1044" max="1044" width="28.42578125" style="5" bestFit="1" customWidth="1"/>
    <col min="1045" max="1045" width="13.5703125" style="5" bestFit="1" customWidth="1"/>
    <col min="1046" max="1046" width="11.42578125" style="5" customWidth="1"/>
    <col min="1047" max="1048" width="0" style="5" hidden="1" customWidth="1"/>
    <col min="1049" max="1051" width="11.42578125" style="5" customWidth="1"/>
    <col min="1052" max="1052" width="13.140625" style="5" bestFit="1" customWidth="1"/>
    <col min="1053" max="1280" width="11.42578125" style="5"/>
    <col min="1281" max="1281" width="4.140625" style="5" customWidth="1"/>
    <col min="1282" max="1282" width="35.5703125" style="5" customWidth="1"/>
    <col min="1283" max="1283" width="18.42578125" style="5" bestFit="1" customWidth="1"/>
    <col min="1284" max="1287" width="10.42578125" style="5" customWidth="1"/>
    <col min="1288" max="1288" width="12.85546875" style="5" bestFit="1" customWidth="1"/>
    <col min="1289" max="1289" width="20.42578125" style="5" bestFit="1" customWidth="1"/>
    <col min="1290" max="1291" width="11.42578125" style="5" customWidth="1"/>
    <col min="1292" max="1292" width="10.42578125" style="5" bestFit="1" customWidth="1"/>
    <col min="1293" max="1293" width="11.42578125" style="5" bestFit="1" customWidth="1"/>
    <col min="1294" max="1294" width="18.85546875" style="5" customWidth="1"/>
    <col min="1295" max="1295" width="18.85546875" style="5" bestFit="1" customWidth="1"/>
    <col min="1296" max="1296" width="20.42578125" style="5" bestFit="1" customWidth="1"/>
    <col min="1297" max="1298" width="0" style="5" hidden="1" customWidth="1"/>
    <col min="1299" max="1299" width="15.42578125" style="5" bestFit="1" customWidth="1"/>
    <col min="1300" max="1300" width="28.42578125" style="5" bestFit="1" customWidth="1"/>
    <col min="1301" max="1301" width="13.5703125" style="5" bestFit="1" customWidth="1"/>
    <col min="1302" max="1302" width="11.42578125" style="5" customWidth="1"/>
    <col min="1303" max="1304" width="0" style="5" hidden="1" customWidth="1"/>
    <col min="1305" max="1307" width="11.42578125" style="5" customWidth="1"/>
    <col min="1308" max="1308" width="13.140625" style="5" bestFit="1" customWidth="1"/>
    <col min="1309" max="1536" width="11.42578125" style="5"/>
    <col min="1537" max="1537" width="4.140625" style="5" customWidth="1"/>
    <col min="1538" max="1538" width="35.5703125" style="5" customWidth="1"/>
    <col min="1539" max="1539" width="18.42578125" style="5" bestFit="1" customWidth="1"/>
    <col min="1540" max="1543" width="10.42578125" style="5" customWidth="1"/>
    <col min="1544" max="1544" width="12.85546875" style="5" bestFit="1" customWidth="1"/>
    <col min="1545" max="1545" width="20.42578125" style="5" bestFit="1" customWidth="1"/>
    <col min="1546" max="1547" width="11.42578125" style="5" customWidth="1"/>
    <col min="1548" max="1548" width="10.42578125" style="5" bestFit="1" customWidth="1"/>
    <col min="1549" max="1549" width="11.42578125" style="5" bestFit="1" customWidth="1"/>
    <col min="1550" max="1550" width="18.85546875" style="5" customWidth="1"/>
    <col min="1551" max="1551" width="18.85546875" style="5" bestFit="1" customWidth="1"/>
    <col min="1552" max="1552" width="20.42578125" style="5" bestFit="1" customWidth="1"/>
    <col min="1553" max="1554" width="0" style="5" hidden="1" customWidth="1"/>
    <col min="1555" max="1555" width="15.42578125" style="5" bestFit="1" customWidth="1"/>
    <col min="1556" max="1556" width="28.42578125" style="5" bestFit="1" customWidth="1"/>
    <col min="1557" max="1557" width="13.5703125" style="5" bestFit="1" customWidth="1"/>
    <col min="1558" max="1558" width="11.42578125" style="5" customWidth="1"/>
    <col min="1559" max="1560" width="0" style="5" hidden="1" customWidth="1"/>
    <col min="1561" max="1563" width="11.42578125" style="5" customWidth="1"/>
    <col min="1564" max="1564" width="13.140625" style="5" bestFit="1" customWidth="1"/>
    <col min="1565" max="1792" width="11.42578125" style="5"/>
    <col min="1793" max="1793" width="4.140625" style="5" customWidth="1"/>
    <col min="1794" max="1794" width="35.5703125" style="5" customWidth="1"/>
    <col min="1795" max="1795" width="18.42578125" style="5" bestFit="1" customWidth="1"/>
    <col min="1796" max="1799" width="10.42578125" style="5" customWidth="1"/>
    <col min="1800" max="1800" width="12.85546875" style="5" bestFit="1" customWidth="1"/>
    <col min="1801" max="1801" width="20.42578125" style="5" bestFit="1" customWidth="1"/>
    <col min="1802" max="1803" width="11.42578125" style="5" customWidth="1"/>
    <col min="1804" max="1804" width="10.42578125" style="5" bestFit="1" customWidth="1"/>
    <col min="1805" max="1805" width="11.42578125" style="5" bestFit="1" customWidth="1"/>
    <col min="1806" max="1806" width="18.85546875" style="5" customWidth="1"/>
    <col min="1807" max="1807" width="18.85546875" style="5" bestFit="1" customWidth="1"/>
    <col min="1808" max="1808" width="20.42578125" style="5" bestFit="1" customWidth="1"/>
    <col min="1809" max="1810" width="0" style="5" hidden="1" customWidth="1"/>
    <col min="1811" max="1811" width="15.42578125" style="5" bestFit="1" customWidth="1"/>
    <col min="1812" max="1812" width="28.42578125" style="5" bestFit="1" customWidth="1"/>
    <col min="1813" max="1813" width="13.5703125" style="5" bestFit="1" customWidth="1"/>
    <col min="1814" max="1814" width="11.42578125" style="5" customWidth="1"/>
    <col min="1815" max="1816" width="0" style="5" hidden="1" customWidth="1"/>
    <col min="1817" max="1819" width="11.42578125" style="5" customWidth="1"/>
    <col min="1820" max="1820" width="13.140625" style="5" bestFit="1" customWidth="1"/>
    <col min="1821" max="2048" width="11.42578125" style="5"/>
    <col min="2049" max="2049" width="4.140625" style="5" customWidth="1"/>
    <col min="2050" max="2050" width="35.5703125" style="5" customWidth="1"/>
    <col min="2051" max="2051" width="18.42578125" style="5" bestFit="1" customWidth="1"/>
    <col min="2052" max="2055" width="10.42578125" style="5" customWidth="1"/>
    <col min="2056" max="2056" width="12.85546875" style="5" bestFit="1" customWidth="1"/>
    <col min="2057" max="2057" width="20.42578125" style="5" bestFit="1" customWidth="1"/>
    <col min="2058" max="2059" width="11.42578125" style="5" customWidth="1"/>
    <col min="2060" max="2060" width="10.42578125" style="5" bestFit="1" customWidth="1"/>
    <col min="2061" max="2061" width="11.42578125" style="5" bestFit="1" customWidth="1"/>
    <col min="2062" max="2062" width="18.85546875" style="5" customWidth="1"/>
    <col min="2063" max="2063" width="18.85546875" style="5" bestFit="1" customWidth="1"/>
    <col min="2064" max="2064" width="20.42578125" style="5" bestFit="1" customWidth="1"/>
    <col min="2065" max="2066" width="0" style="5" hidden="1" customWidth="1"/>
    <col min="2067" max="2067" width="15.42578125" style="5" bestFit="1" customWidth="1"/>
    <col min="2068" max="2068" width="28.42578125" style="5" bestFit="1" customWidth="1"/>
    <col min="2069" max="2069" width="13.5703125" style="5" bestFit="1" customWidth="1"/>
    <col min="2070" max="2070" width="11.42578125" style="5" customWidth="1"/>
    <col min="2071" max="2072" width="0" style="5" hidden="1" customWidth="1"/>
    <col min="2073" max="2075" width="11.42578125" style="5" customWidth="1"/>
    <col min="2076" max="2076" width="13.140625" style="5" bestFit="1" customWidth="1"/>
    <col min="2077" max="2304" width="11.42578125" style="5"/>
    <col min="2305" max="2305" width="4.140625" style="5" customWidth="1"/>
    <col min="2306" max="2306" width="35.5703125" style="5" customWidth="1"/>
    <col min="2307" max="2307" width="18.42578125" style="5" bestFit="1" customWidth="1"/>
    <col min="2308" max="2311" width="10.42578125" style="5" customWidth="1"/>
    <col min="2312" max="2312" width="12.85546875" style="5" bestFit="1" customWidth="1"/>
    <col min="2313" max="2313" width="20.42578125" style="5" bestFit="1" customWidth="1"/>
    <col min="2314" max="2315" width="11.42578125" style="5" customWidth="1"/>
    <col min="2316" max="2316" width="10.42578125" style="5" bestFit="1" customWidth="1"/>
    <col min="2317" max="2317" width="11.42578125" style="5" bestFit="1" customWidth="1"/>
    <col min="2318" max="2318" width="18.85546875" style="5" customWidth="1"/>
    <col min="2319" max="2319" width="18.85546875" style="5" bestFit="1" customWidth="1"/>
    <col min="2320" max="2320" width="20.42578125" style="5" bestFit="1" customWidth="1"/>
    <col min="2321" max="2322" width="0" style="5" hidden="1" customWidth="1"/>
    <col min="2323" max="2323" width="15.42578125" style="5" bestFit="1" customWidth="1"/>
    <col min="2324" max="2324" width="28.42578125" style="5" bestFit="1" customWidth="1"/>
    <col min="2325" max="2325" width="13.5703125" style="5" bestFit="1" customWidth="1"/>
    <col min="2326" max="2326" width="11.42578125" style="5" customWidth="1"/>
    <col min="2327" max="2328" width="0" style="5" hidden="1" customWidth="1"/>
    <col min="2329" max="2331" width="11.42578125" style="5" customWidth="1"/>
    <col min="2332" max="2332" width="13.140625" style="5" bestFit="1" customWidth="1"/>
    <col min="2333" max="2560" width="11.42578125" style="5"/>
    <col min="2561" max="2561" width="4.140625" style="5" customWidth="1"/>
    <col min="2562" max="2562" width="35.5703125" style="5" customWidth="1"/>
    <col min="2563" max="2563" width="18.42578125" style="5" bestFit="1" customWidth="1"/>
    <col min="2564" max="2567" width="10.42578125" style="5" customWidth="1"/>
    <col min="2568" max="2568" width="12.85546875" style="5" bestFit="1" customWidth="1"/>
    <col min="2569" max="2569" width="20.42578125" style="5" bestFit="1" customWidth="1"/>
    <col min="2570" max="2571" width="11.42578125" style="5" customWidth="1"/>
    <col min="2572" max="2572" width="10.42578125" style="5" bestFit="1" customWidth="1"/>
    <col min="2573" max="2573" width="11.42578125" style="5" bestFit="1" customWidth="1"/>
    <col min="2574" max="2574" width="18.85546875" style="5" customWidth="1"/>
    <col min="2575" max="2575" width="18.85546875" style="5" bestFit="1" customWidth="1"/>
    <col min="2576" max="2576" width="20.42578125" style="5" bestFit="1" customWidth="1"/>
    <col min="2577" max="2578" width="0" style="5" hidden="1" customWidth="1"/>
    <col min="2579" max="2579" width="15.42578125" style="5" bestFit="1" customWidth="1"/>
    <col min="2580" max="2580" width="28.42578125" style="5" bestFit="1" customWidth="1"/>
    <col min="2581" max="2581" width="13.5703125" style="5" bestFit="1" customWidth="1"/>
    <col min="2582" max="2582" width="11.42578125" style="5" customWidth="1"/>
    <col min="2583" max="2584" width="0" style="5" hidden="1" customWidth="1"/>
    <col min="2585" max="2587" width="11.42578125" style="5" customWidth="1"/>
    <col min="2588" max="2588" width="13.140625" style="5" bestFit="1" customWidth="1"/>
    <col min="2589" max="2816" width="11.42578125" style="5"/>
    <col min="2817" max="2817" width="4.140625" style="5" customWidth="1"/>
    <col min="2818" max="2818" width="35.5703125" style="5" customWidth="1"/>
    <col min="2819" max="2819" width="18.42578125" style="5" bestFit="1" customWidth="1"/>
    <col min="2820" max="2823" width="10.42578125" style="5" customWidth="1"/>
    <col min="2824" max="2824" width="12.85546875" style="5" bestFit="1" customWidth="1"/>
    <col min="2825" max="2825" width="20.42578125" style="5" bestFit="1" customWidth="1"/>
    <col min="2826" max="2827" width="11.42578125" style="5" customWidth="1"/>
    <col min="2828" max="2828" width="10.42578125" style="5" bestFit="1" customWidth="1"/>
    <col min="2829" max="2829" width="11.42578125" style="5" bestFit="1" customWidth="1"/>
    <col min="2830" max="2830" width="18.85546875" style="5" customWidth="1"/>
    <col min="2831" max="2831" width="18.85546875" style="5" bestFit="1" customWidth="1"/>
    <col min="2832" max="2832" width="20.42578125" style="5" bestFit="1" customWidth="1"/>
    <col min="2833" max="2834" width="0" style="5" hidden="1" customWidth="1"/>
    <col min="2835" max="2835" width="15.42578125" style="5" bestFit="1" customWidth="1"/>
    <col min="2836" max="2836" width="28.42578125" style="5" bestFit="1" customWidth="1"/>
    <col min="2837" max="2837" width="13.5703125" style="5" bestFit="1" customWidth="1"/>
    <col min="2838" max="2838" width="11.42578125" style="5" customWidth="1"/>
    <col min="2839" max="2840" width="0" style="5" hidden="1" customWidth="1"/>
    <col min="2841" max="2843" width="11.42578125" style="5" customWidth="1"/>
    <col min="2844" max="2844" width="13.140625" style="5" bestFit="1" customWidth="1"/>
    <col min="2845" max="3072" width="11.42578125" style="5"/>
    <col min="3073" max="3073" width="4.140625" style="5" customWidth="1"/>
    <col min="3074" max="3074" width="35.5703125" style="5" customWidth="1"/>
    <col min="3075" max="3075" width="18.42578125" style="5" bestFit="1" customWidth="1"/>
    <col min="3076" max="3079" width="10.42578125" style="5" customWidth="1"/>
    <col min="3080" max="3080" width="12.85546875" style="5" bestFit="1" customWidth="1"/>
    <col min="3081" max="3081" width="20.42578125" style="5" bestFit="1" customWidth="1"/>
    <col min="3082" max="3083" width="11.42578125" style="5" customWidth="1"/>
    <col min="3084" max="3084" width="10.42578125" style="5" bestFit="1" customWidth="1"/>
    <col min="3085" max="3085" width="11.42578125" style="5" bestFit="1" customWidth="1"/>
    <col min="3086" max="3086" width="18.85546875" style="5" customWidth="1"/>
    <col min="3087" max="3087" width="18.85546875" style="5" bestFit="1" customWidth="1"/>
    <col min="3088" max="3088" width="20.42578125" style="5" bestFit="1" customWidth="1"/>
    <col min="3089" max="3090" width="0" style="5" hidden="1" customWidth="1"/>
    <col min="3091" max="3091" width="15.42578125" style="5" bestFit="1" customWidth="1"/>
    <col min="3092" max="3092" width="28.42578125" style="5" bestFit="1" customWidth="1"/>
    <col min="3093" max="3093" width="13.5703125" style="5" bestFit="1" customWidth="1"/>
    <col min="3094" max="3094" width="11.42578125" style="5" customWidth="1"/>
    <col min="3095" max="3096" width="0" style="5" hidden="1" customWidth="1"/>
    <col min="3097" max="3099" width="11.42578125" style="5" customWidth="1"/>
    <col min="3100" max="3100" width="13.140625" style="5" bestFit="1" customWidth="1"/>
    <col min="3101" max="3328" width="11.42578125" style="5"/>
    <col min="3329" max="3329" width="4.140625" style="5" customWidth="1"/>
    <col min="3330" max="3330" width="35.5703125" style="5" customWidth="1"/>
    <col min="3331" max="3331" width="18.42578125" style="5" bestFit="1" customWidth="1"/>
    <col min="3332" max="3335" width="10.42578125" style="5" customWidth="1"/>
    <col min="3336" max="3336" width="12.85546875" style="5" bestFit="1" customWidth="1"/>
    <col min="3337" max="3337" width="20.42578125" style="5" bestFit="1" customWidth="1"/>
    <col min="3338" max="3339" width="11.42578125" style="5" customWidth="1"/>
    <col min="3340" max="3340" width="10.42578125" style="5" bestFit="1" customWidth="1"/>
    <col min="3341" max="3341" width="11.42578125" style="5" bestFit="1" customWidth="1"/>
    <col min="3342" max="3342" width="18.85546875" style="5" customWidth="1"/>
    <col min="3343" max="3343" width="18.85546875" style="5" bestFit="1" customWidth="1"/>
    <col min="3344" max="3344" width="20.42578125" style="5" bestFit="1" customWidth="1"/>
    <col min="3345" max="3346" width="0" style="5" hidden="1" customWidth="1"/>
    <col min="3347" max="3347" width="15.42578125" style="5" bestFit="1" customWidth="1"/>
    <col min="3348" max="3348" width="28.42578125" style="5" bestFit="1" customWidth="1"/>
    <col min="3349" max="3349" width="13.5703125" style="5" bestFit="1" customWidth="1"/>
    <col min="3350" max="3350" width="11.42578125" style="5" customWidth="1"/>
    <col min="3351" max="3352" width="0" style="5" hidden="1" customWidth="1"/>
    <col min="3353" max="3355" width="11.42578125" style="5" customWidth="1"/>
    <col min="3356" max="3356" width="13.140625" style="5" bestFit="1" customWidth="1"/>
    <col min="3357" max="3584" width="11.42578125" style="5"/>
    <col min="3585" max="3585" width="4.140625" style="5" customWidth="1"/>
    <col min="3586" max="3586" width="35.5703125" style="5" customWidth="1"/>
    <col min="3587" max="3587" width="18.42578125" style="5" bestFit="1" customWidth="1"/>
    <col min="3588" max="3591" width="10.42578125" style="5" customWidth="1"/>
    <col min="3592" max="3592" width="12.85546875" style="5" bestFit="1" customWidth="1"/>
    <col min="3593" max="3593" width="20.42578125" style="5" bestFit="1" customWidth="1"/>
    <col min="3594" max="3595" width="11.42578125" style="5" customWidth="1"/>
    <col min="3596" max="3596" width="10.42578125" style="5" bestFit="1" customWidth="1"/>
    <col min="3597" max="3597" width="11.42578125" style="5" bestFit="1" customWidth="1"/>
    <col min="3598" max="3598" width="18.85546875" style="5" customWidth="1"/>
    <col min="3599" max="3599" width="18.85546875" style="5" bestFit="1" customWidth="1"/>
    <col min="3600" max="3600" width="20.42578125" style="5" bestFit="1" customWidth="1"/>
    <col min="3601" max="3602" width="0" style="5" hidden="1" customWidth="1"/>
    <col min="3603" max="3603" width="15.42578125" style="5" bestFit="1" customWidth="1"/>
    <col min="3604" max="3604" width="28.42578125" style="5" bestFit="1" customWidth="1"/>
    <col min="3605" max="3605" width="13.5703125" style="5" bestFit="1" customWidth="1"/>
    <col min="3606" max="3606" width="11.42578125" style="5" customWidth="1"/>
    <col min="3607" max="3608" width="0" style="5" hidden="1" customWidth="1"/>
    <col min="3609" max="3611" width="11.42578125" style="5" customWidth="1"/>
    <col min="3612" max="3612" width="13.140625" style="5" bestFit="1" customWidth="1"/>
    <col min="3613" max="3840" width="11.42578125" style="5"/>
    <col min="3841" max="3841" width="4.140625" style="5" customWidth="1"/>
    <col min="3842" max="3842" width="35.5703125" style="5" customWidth="1"/>
    <col min="3843" max="3843" width="18.42578125" style="5" bestFit="1" customWidth="1"/>
    <col min="3844" max="3847" width="10.42578125" style="5" customWidth="1"/>
    <col min="3848" max="3848" width="12.85546875" style="5" bestFit="1" customWidth="1"/>
    <col min="3849" max="3849" width="20.42578125" style="5" bestFit="1" customWidth="1"/>
    <col min="3850" max="3851" width="11.42578125" style="5" customWidth="1"/>
    <col min="3852" max="3852" width="10.42578125" style="5" bestFit="1" customWidth="1"/>
    <col min="3853" max="3853" width="11.42578125" style="5" bestFit="1" customWidth="1"/>
    <col min="3854" max="3854" width="18.85546875" style="5" customWidth="1"/>
    <col min="3855" max="3855" width="18.85546875" style="5" bestFit="1" customWidth="1"/>
    <col min="3856" max="3856" width="20.42578125" style="5" bestFit="1" customWidth="1"/>
    <col min="3857" max="3858" width="0" style="5" hidden="1" customWidth="1"/>
    <col min="3859" max="3859" width="15.42578125" style="5" bestFit="1" customWidth="1"/>
    <col min="3860" max="3860" width="28.42578125" style="5" bestFit="1" customWidth="1"/>
    <col min="3861" max="3861" width="13.5703125" style="5" bestFit="1" customWidth="1"/>
    <col min="3862" max="3862" width="11.42578125" style="5" customWidth="1"/>
    <col min="3863" max="3864" width="0" style="5" hidden="1" customWidth="1"/>
    <col min="3865" max="3867" width="11.42578125" style="5" customWidth="1"/>
    <col min="3868" max="3868" width="13.140625" style="5" bestFit="1" customWidth="1"/>
    <col min="3869" max="4096" width="11.42578125" style="5"/>
    <col min="4097" max="4097" width="4.140625" style="5" customWidth="1"/>
    <col min="4098" max="4098" width="35.5703125" style="5" customWidth="1"/>
    <col min="4099" max="4099" width="18.42578125" style="5" bestFit="1" customWidth="1"/>
    <col min="4100" max="4103" width="10.42578125" style="5" customWidth="1"/>
    <col min="4104" max="4104" width="12.85546875" style="5" bestFit="1" customWidth="1"/>
    <col min="4105" max="4105" width="20.42578125" style="5" bestFit="1" customWidth="1"/>
    <col min="4106" max="4107" width="11.42578125" style="5" customWidth="1"/>
    <col min="4108" max="4108" width="10.42578125" style="5" bestFit="1" customWidth="1"/>
    <col min="4109" max="4109" width="11.42578125" style="5" bestFit="1" customWidth="1"/>
    <col min="4110" max="4110" width="18.85546875" style="5" customWidth="1"/>
    <col min="4111" max="4111" width="18.85546875" style="5" bestFit="1" customWidth="1"/>
    <col min="4112" max="4112" width="20.42578125" style="5" bestFit="1" customWidth="1"/>
    <col min="4113" max="4114" width="0" style="5" hidden="1" customWidth="1"/>
    <col min="4115" max="4115" width="15.42578125" style="5" bestFit="1" customWidth="1"/>
    <col min="4116" max="4116" width="28.42578125" style="5" bestFit="1" customWidth="1"/>
    <col min="4117" max="4117" width="13.5703125" style="5" bestFit="1" customWidth="1"/>
    <col min="4118" max="4118" width="11.42578125" style="5" customWidth="1"/>
    <col min="4119" max="4120" width="0" style="5" hidden="1" customWidth="1"/>
    <col min="4121" max="4123" width="11.42578125" style="5" customWidth="1"/>
    <col min="4124" max="4124" width="13.140625" style="5" bestFit="1" customWidth="1"/>
    <col min="4125" max="4352" width="11.42578125" style="5"/>
    <col min="4353" max="4353" width="4.140625" style="5" customWidth="1"/>
    <col min="4354" max="4354" width="35.5703125" style="5" customWidth="1"/>
    <col min="4355" max="4355" width="18.42578125" style="5" bestFit="1" customWidth="1"/>
    <col min="4356" max="4359" width="10.42578125" style="5" customWidth="1"/>
    <col min="4360" max="4360" width="12.85546875" style="5" bestFit="1" customWidth="1"/>
    <col min="4361" max="4361" width="20.42578125" style="5" bestFit="1" customWidth="1"/>
    <col min="4362" max="4363" width="11.42578125" style="5" customWidth="1"/>
    <col min="4364" max="4364" width="10.42578125" style="5" bestFit="1" customWidth="1"/>
    <col min="4365" max="4365" width="11.42578125" style="5" bestFit="1" customWidth="1"/>
    <col min="4366" max="4366" width="18.85546875" style="5" customWidth="1"/>
    <col min="4367" max="4367" width="18.85546875" style="5" bestFit="1" customWidth="1"/>
    <col min="4368" max="4368" width="20.42578125" style="5" bestFit="1" customWidth="1"/>
    <col min="4369" max="4370" width="0" style="5" hidden="1" customWidth="1"/>
    <col min="4371" max="4371" width="15.42578125" style="5" bestFit="1" customWidth="1"/>
    <col min="4372" max="4372" width="28.42578125" style="5" bestFit="1" customWidth="1"/>
    <col min="4373" max="4373" width="13.5703125" style="5" bestFit="1" customWidth="1"/>
    <col min="4374" max="4374" width="11.42578125" style="5" customWidth="1"/>
    <col min="4375" max="4376" width="0" style="5" hidden="1" customWidth="1"/>
    <col min="4377" max="4379" width="11.42578125" style="5" customWidth="1"/>
    <col min="4380" max="4380" width="13.140625" style="5" bestFit="1" customWidth="1"/>
    <col min="4381" max="4608" width="11.42578125" style="5"/>
    <col min="4609" max="4609" width="4.140625" style="5" customWidth="1"/>
    <col min="4610" max="4610" width="35.5703125" style="5" customWidth="1"/>
    <col min="4611" max="4611" width="18.42578125" style="5" bestFit="1" customWidth="1"/>
    <col min="4612" max="4615" width="10.42578125" style="5" customWidth="1"/>
    <col min="4616" max="4616" width="12.85546875" style="5" bestFit="1" customWidth="1"/>
    <col min="4617" max="4617" width="20.42578125" style="5" bestFit="1" customWidth="1"/>
    <col min="4618" max="4619" width="11.42578125" style="5" customWidth="1"/>
    <col min="4620" max="4620" width="10.42578125" style="5" bestFit="1" customWidth="1"/>
    <col min="4621" max="4621" width="11.42578125" style="5" bestFit="1" customWidth="1"/>
    <col min="4622" max="4622" width="18.85546875" style="5" customWidth="1"/>
    <col min="4623" max="4623" width="18.85546875" style="5" bestFit="1" customWidth="1"/>
    <col min="4624" max="4624" width="20.42578125" style="5" bestFit="1" customWidth="1"/>
    <col min="4625" max="4626" width="0" style="5" hidden="1" customWidth="1"/>
    <col min="4627" max="4627" width="15.42578125" style="5" bestFit="1" customWidth="1"/>
    <col min="4628" max="4628" width="28.42578125" style="5" bestFit="1" customWidth="1"/>
    <col min="4629" max="4629" width="13.5703125" style="5" bestFit="1" customWidth="1"/>
    <col min="4630" max="4630" width="11.42578125" style="5" customWidth="1"/>
    <col min="4631" max="4632" width="0" style="5" hidden="1" customWidth="1"/>
    <col min="4633" max="4635" width="11.42578125" style="5" customWidth="1"/>
    <col min="4636" max="4636" width="13.140625" style="5" bestFit="1" customWidth="1"/>
    <col min="4637" max="4864" width="11.42578125" style="5"/>
    <col min="4865" max="4865" width="4.140625" style="5" customWidth="1"/>
    <col min="4866" max="4866" width="35.5703125" style="5" customWidth="1"/>
    <col min="4867" max="4867" width="18.42578125" style="5" bestFit="1" customWidth="1"/>
    <col min="4868" max="4871" width="10.42578125" style="5" customWidth="1"/>
    <col min="4872" max="4872" width="12.85546875" style="5" bestFit="1" customWidth="1"/>
    <col min="4873" max="4873" width="20.42578125" style="5" bestFit="1" customWidth="1"/>
    <col min="4874" max="4875" width="11.42578125" style="5" customWidth="1"/>
    <col min="4876" max="4876" width="10.42578125" style="5" bestFit="1" customWidth="1"/>
    <col min="4877" max="4877" width="11.42578125" style="5" bestFit="1" customWidth="1"/>
    <col min="4878" max="4878" width="18.85546875" style="5" customWidth="1"/>
    <col min="4879" max="4879" width="18.85546875" style="5" bestFit="1" customWidth="1"/>
    <col min="4880" max="4880" width="20.42578125" style="5" bestFit="1" customWidth="1"/>
    <col min="4881" max="4882" width="0" style="5" hidden="1" customWidth="1"/>
    <col min="4883" max="4883" width="15.42578125" style="5" bestFit="1" customWidth="1"/>
    <col min="4884" max="4884" width="28.42578125" style="5" bestFit="1" customWidth="1"/>
    <col min="4885" max="4885" width="13.5703125" style="5" bestFit="1" customWidth="1"/>
    <col min="4886" max="4886" width="11.42578125" style="5" customWidth="1"/>
    <col min="4887" max="4888" width="0" style="5" hidden="1" customWidth="1"/>
    <col min="4889" max="4891" width="11.42578125" style="5" customWidth="1"/>
    <col min="4892" max="4892" width="13.140625" style="5" bestFit="1" customWidth="1"/>
    <col min="4893" max="5120" width="11.42578125" style="5"/>
    <col min="5121" max="5121" width="4.140625" style="5" customWidth="1"/>
    <col min="5122" max="5122" width="35.5703125" style="5" customWidth="1"/>
    <col min="5123" max="5123" width="18.42578125" style="5" bestFit="1" customWidth="1"/>
    <col min="5124" max="5127" width="10.42578125" style="5" customWidth="1"/>
    <col min="5128" max="5128" width="12.85546875" style="5" bestFit="1" customWidth="1"/>
    <col min="5129" max="5129" width="20.42578125" style="5" bestFit="1" customWidth="1"/>
    <col min="5130" max="5131" width="11.42578125" style="5" customWidth="1"/>
    <col min="5132" max="5132" width="10.42578125" style="5" bestFit="1" customWidth="1"/>
    <col min="5133" max="5133" width="11.42578125" style="5" bestFit="1" customWidth="1"/>
    <col min="5134" max="5134" width="18.85546875" style="5" customWidth="1"/>
    <col min="5135" max="5135" width="18.85546875" style="5" bestFit="1" customWidth="1"/>
    <col min="5136" max="5136" width="20.42578125" style="5" bestFit="1" customWidth="1"/>
    <col min="5137" max="5138" width="0" style="5" hidden="1" customWidth="1"/>
    <col min="5139" max="5139" width="15.42578125" style="5" bestFit="1" customWidth="1"/>
    <col min="5140" max="5140" width="28.42578125" style="5" bestFit="1" customWidth="1"/>
    <col min="5141" max="5141" width="13.5703125" style="5" bestFit="1" customWidth="1"/>
    <col min="5142" max="5142" width="11.42578125" style="5" customWidth="1"/>
    <col min="5143" max="5144" width="0" style="5" hidden="1" customWidth="1"/>
    <col min="5145" max="5147" width="11.42578125" style="5" customWidth="1"/>
    <col min="5148" max="5148" width="13.140625" style="5" bestFit="1" customWidth="1"/>
    <col min="5149" max="5376" width="11.42578125" style="5"/>
    <col min="5377" max="5377" width="4.140625" style="5" customWidth="1"/>
    <col min="5378" max="5378" width="35.5703125" style="5" customWidth="1"/>
    <col min="5379" max="5379" width="18.42578125" style="5" bestFit="1" customWidth="1"/>
    <col min="5380" max="5383" width="10.42578125" style="5" customWidth="1"/>
    <col min="5384" max="5384" width="12.85546875" style="5" bestFit="1" customWidth="1"/>
    <col min="5385" max="5385" width="20.42578125" style="5" bestFit="1" customWidth="1"/>
    <col min="5386" max="5387" width="11.42578125" style="5" customWidth="1"/>
    <col min="5388" max="5388" width="10.42578125" style="5" bestFit="1" customWidth="1"/>
    <col min="5389" max="5389" width="11.42578125" style="5" bestFit="1" customWidth="1"/>
    <col min="5390" max="5390" width="18.85546875" style="5" customWidth="1"/>
    <col min="5391" max="5391" width="18.85546875" style="5" bestFit="1" customWidth="1"/>
    <col min="5392" max="5392" width="20.42578125" style="5" bestFit="1" customWidth="1"/>
    <col min="5393" max="5394" width="0" style="5" hidden="1" customWidth="1"/>
    <col min="5395" max="5395" width="15.42578125" style="5" bestFit="1" customWidth="1"/>
    <col min="5396" max="5396" width="28.42578125" style="5" bestFit="1" customWidth="1"/>
    <col min="5397" max="5397" width="13.5703125" style="5" bestFit="1" customWidth="1"/>
    <col min="5398" max="5398" width="11.42578125" style="5" customWidth="1"/>
    <col min="5399" max="5400" width="0" style="5" hidden="1" customWidth="1"/>
    <col min="5401" max="5403" width="11.42578125" style="5" customWidth="1"/>
    <col min="5404" max="5404" width="13.140625" style="5" bestFit="1" customWidth="1"/>
    <col min="5405" max="5632" width="11.42578125" style="5"/>
    <col min="5633" max="5633" width="4.140625" style="5" customWidth="1"/>
    <col min="5634" max="5634" width="35.5703125" style="5" customWidth="1"/>
    <col min="5635" max="5635" width="18.42578125" style="5" bestFit="1" customWidth="1"/>
    <col min="5636" max="5639" width="10.42578125" style="5" customWidth="1"/>
    <col min="5640" max="5640" width="12.85546875" style="5" bestFit="1" customWidth="1"/>
    <col min="5641" max="5641" width="20.42578125" style="5" bestFit="1" customWidth="1"/>
    <col min="5642" max="5643" width="11.42578125" style="5" customWidth="1"/>
    <col min="5644" max="5644" width="10.42578125" style="5" bestFit="1" customWidth="1"/>
    <col min="5645" max="5645" width="11.42578125" style="5" bestFit="1" customWidth="1"/>
    <col min="5646" max="5646" width="18.85546875" style="5" customWidth="1"/>
    <col min="5647" max="5647" width="18.85546875" style="5" bestFit="1" customWidth="1"/>
    <col min="5648" max="5648" width="20.42578125" style="5" bestFit="1" customWidth="1"/>
    <col min="5649" max="5650" width="0" style="5" hidden="1" customWidth="1"/>
    <col min="5651" max="5651" width="15.42578125" style="5" bestFit="1" customWidth="1"/>
    <col min="5652" max="5652" width="28.42578125" style="5" bestFit="1" customWidth="1"/>
    <col min="5653" max="5653" width="13.5703125" style="5" bestFit="1" customWidth="1"/>
    <col min="5654" max="5654" width="11.42578125" style="5" customWidth="1"/>
    <col min="5655" max="5656" width="0" style="5" hidden="1" customWidth="1"/>
    <col min="5657" max="5659" width="11.42578125" style="5" customWidth="1"/>
    <col min="5660" max="5660" width="13.140625" style="5" bestFit="1" customWidth="1"/>
    <col min="5661" max="5888" width="11.42578125" style="5"/>
    <col min="5889" max="5889" width="4.140625" style="5" customWidth="1"/>
    <col min="5890" max="5890" width="35.5703125" style="5" customWidth="1"/>
    <col min="5891" max="5891" width="18.42578125" style="5" bestFit="1" customWidth="1"/>
    <col min="5892" max="5895" width="10.42578125" style="5" customWidth="1"/>
    <col min="5896" max="5896" width="12.85546875" style="5" bestFit="1" customWidth="1"/>
    <col min="5897" max="5897" width="20.42578125" style="5" bestFit="1" customWidth="1"/>
    <col min="5898" max="5899" width="11.42578125" style="5" customWidth="1"/>
    <col min="5900" max="5900" width="10.42578125" style="5" bestFit="1" customWidth="1"/>
    <col min="5901" max="5901" width="11.42578125" style="5" bestFit="1" customWidth="1"/>
    <col min="5902" max="5902" width="18.85546875" style="5" customWidth="1"/>
    <col min="5903" max="5903" width="18.85546875" style="5" bestFit="1" customWidth="1"/>
    <col min="5904" max="5904" width="20.42578125" style="5" bestFit="1" customWidth="1"/>
    <col min="5905" max="5906" width="0" style="5" hidden="1" customWidth="1"/>
    <col min="5907" max="5907" width="15.42578125" style="5" bestFit="1" customWidth="1"/>
    <col min="5908" max="5908" width="28.42578125" style="5" bestFit="1" customWidth="1"/>
    <col min="5909" max="5909" width="13.5703125" style="5" bestFit="1" customWidth="1"/>
    <col min="5910" max="5910" width="11.42578125" style="5" customWidth="1"/>
    <col min="5911" max="5912" width="0" style="5" hidden="1" customWidth="1"/>
    <col min="5913" max="5915" width="11.42578125" style="5" customWidth="1"/>
    <col min="5916" max="5916" width="13.140625" style="5" bestFit="1" customWidth="1"/>
    <col min="5917" max="6144" width="11.42578125" style="5"/>
    <col min="6145" max="6145" width="4.140625" style="5" customWidth="1"/>
    <col min="6146" max="6146" width="35.5703125" style="5" customWidth="1"/>
    <col min="6147" max="6147" width="18.42578125" style="5" bestFit="1" customWidth="1"/>
    <col min="6148" max="6151" width="10.42578125" style="5" customWidth="1"/>
    <col min="6152" max="6152" width="12.85546875" style="5" bestFit="1" customWidth="1"/>
    <col min="6153" max="6153" width="20.42578125" style="5" bestFit="1" customWidth="1"/>
    <col min="6154" max="6155" width="11.42578125" style="5" customWidth="1"/>
    <col min="6156" max="6156" width="10.42578125" style="5" bestFit="1" customWidth="1"/>
    <col min="6157" max="6157" width="11.42578125" style="5" bestFit="1" customWidth="1"/>
    <col min="6158" max="6158" width="18.85546875" style="5" customWidth="1"/>
    <col min="6159" max="6159" width="18.85546875" style="5" bestFit="1" customWidth="1"/>
    <col min="6160" max="6160" width="20.42578125" style="5" bestFit="1" customWidth="1"/>
    <col min="6161" max="6162" width="0" style="5" hidden="1" customWidth="1"/>
    <col min="6163" max="6163" width="15.42578125" style="5" bestFit="1" customWidth="1"/>
    <col min="6164" max="6164" width="28.42578125" style="5" bestFit="1" customWidth="1"/>
    <col min="6165" max="6165" width="13.5703125" style="5" bestFit="1" customWidth="1"/>
    <col min="6166" max="6166" width="11.42578125" style="5" customWidth="1"/>
    <col min="6167" max="6168" width="0" style="5" hidden="1" customWidth="1"/>
    <col min="6169" max="6171" width="11.42578125" style="5" customWidth="1"/>
    <col min="6172" max="6172" width="13.140625" style="5" bestFit="1" customWidth="1"/>
    <col min="6173" max="6400" width="11.42578125" style="5"/>
    <col min="6401" max="6401" width="4.140625" style="5" customWidth="1"/>
    <col min="6402" max="6402" width="35.5703125" style="5" customWidth="1"/>
    <col min="6403" max="6403" width="18.42578125" style="5" bestFit="1" customWidth="1"/>
    <col min="6404" max="6407" width="10.42578125" style="5" customWidth="1"/>
    <col min="6408" max="6408" width="12.85546875" style="5" bestFit="1" customWidth="1"/>
    <col min="6409" max="6409" width="20.42578125" style="5" bestFit="1" customWidth="1"/>
    <col min="6410" max="6411" width="11.42578125" style="5" customWidth="1"/>
    <col min="6412" max="6412" width="10.42578125" style="5" bestFit="1" customWidth="1"/>
    <col min="6413" max="6413" width="11.42578125" style="5" bestFit="1" customWidth="1"/>
    <col min="6414" max="6414" width="18.85546875" style="5" customWidth="1"/>
    <col min="6415" max="6415" width="18.85546875" style="5" bestFit="1" customWidth="1"/>
    <col min="6416" max="6416" width="20.42578125" style="5" bestFit="1" customWidth="1"/>
    <col min="6417" max="6418" width="0" style="5" hidden="1" customWidth="1"/>
    <col min="6419" max="6419" width="15.42578125" style="5" bestFit="1" customWidth="1"/>
    <col min="6420" max="6420" width="28.42578125" style="5" bestFit="1" customWidth="1"/>
    <col min="6421" max="6421" width="13.5703125" style="5" bestFit="1" customWidth="1"/>
    <col min="6422" max="6422" width="11.42578125" style="5" customWidth="1"/>
    <col min="6423" max="6424" width="0" style="5" hidden="1" customWidth="1"/>
    <col min="6425" max="6427" width="11.42578125" style="5" customWidth="1"/>
    <col min="6428" max="6428" width="13.140625" style="5" bestFit="1" customWidth="1"/>
    <col min="6429" max="6656" width="11.42578125" style="5"/>
    <col min="6657" max="6657" width="4.140625" style="5" customWidth="1"/>
    <col min="6658" max="6658" width="35.5703125" style="5" customWidth="1"/>
    <col min="6659" max="6659" width="18.42578125" style="5" bestFit="1" customWidth="1"/>
    <col min="6660" max="6663" width="10.42578125" style="5" customWidth="1"/>
    <col min="6664" max="6664" width="12.85546875" style="5" bestFit="1" customWidth="1"/>
    <col min="6665" max="6665" width="20.42578125" style="5" bestFit="1" customWidth="1"/>
    <col min="6666" max="6667" width="11.42578125" style="5" customWidth="1"/>
    <col min="6668" max="6668" width="10.42578125" style="5" bestFit="1" customWidth="1"/>
    <col min="6669" max="6669" width="11.42578125" style="5" bestFit="1" customWidth="1"/>
    <col min="6670" max="6670" width="18.85546875" style="5" customWidth="1"/>
    <col min="6671" max="6671" width="18.85546875" style="5" bestFit="1" customWidth="1"/>
    <col min="6672" max="6672" width="20.42578125" style="5" bestFit="1" customWidth="1"/>
    <col min="6673" max="6674" width="0" style="5" hidden="1" customWidth="1"/>
    <col min="6675" max="6675" width="15.42578125" style="5" bestFit="1" customWidth="1"/>
    <col min="6676" max="6676" width="28.42578125" style="5" bestFit="1" customWidth="1"/>
    <col min="6677" max="6677" width="13.5703125" style="5" bestFit="1" customWidth="1"/>
    <col min="6678" max="6678" width="11.42578125" style="5" customWidth="1"/>
    <col min="6679" max="6680" width="0" style="5" hidden="1" customWidth="1"/>
    <col min="6681" max="6683" width="11.42578125" style="5" customWidth="1"/>
    <col min="6684" max="6684" width="13.140625" style="5" bestFit="1" customWidth="1"/>
    <col min="6685" max="6912" width="11.42578125" style="5"/>
    <col min="6913" max="6913" width="4.140625" style="5" customWidth="1"/>
    <col min="6914" max="6914" width="35.5703125" style="5" customWidth="1"/>
    <col min="6915" max="6915" width="18.42578125" style="5" bestFit="1" customWidth="1"/>
    <col min="6916" max="6919" width="10.42578125" style="5" customWidth="1"/>
    <col min="6920" max="6920" width="12.85546875" style="5" bestFit="1" customWidth="1"/>
    <col min="6921" max="6921" width="20.42578125" style="5" bestFit="1" customWidth="1"/>
    <col min="6922" max="6923" width="11.42578125" style="5" customWidth="1"/>
    <col min="6924" max="6924" width="10.42578125" style="5" bestFit="1" customWidth="1"/>
    <col min="6925" max="6925" width="11.42578125" style="5" bestFit="1" customWidth="1"/>
    <col min="6926" max="6926" width="18.85546875" style="5" customWidth="1"/>
    <col min="6927" max="6927" width="18.85546875" style="5" bestFit="1" customWidth="1"/>
    <col min="6928" max="6928" width="20.42578125" style="5" bestFit="1" customWidth="1"/>
    <col min="6929" max="6930" width="0" style="5" hidden="1" customWidth="1"/>
    <col min="6931" max="6931" width="15.42578125" style="5" bestFit="1" customWidth="1"/>
    <col min="6932" max="6932" width="28.42578125" style="5" bestFit="1" customWidth="1"/>
    <col min="6933" max="6933" width="13.5703125" style="5" bestFit="1" customWidth="1"/>
    <col min="6934" max="6934" width="11.42578125" style="5" customWidth="1"/>
    <col min="6935" max="6936" width="0" style="5" hidden="1" customWidth="1"/>
    <col min="6937" max="6939" width="11.42578125" style="5" customWidth="1"/>
    <col min="6940" max="6940" width="13.140625" style="5" bestFit="1" customWidth="1"/>
    <col min="6941" max="7168" width="11.42578125" style="5"/>
    <col min="7169" max="7169" width="4.140625" style="5" customWidth="1"/>
    <col min="7170" max="7170" width="35.5703125" style="5" customWidth="1"/>
    <col min="7171" max="7171" width="18.42578125" style="5" bestFit="1" customWidth="1"/>
    <col min="7172" max="7175" width="10.42578125" style="5" customWidth="1"/>
    <col min="7176" max="7176" width="12.85546875" style="5" bestFit="1" customWidth="1"/>
    <col min="7177" max="7177" width="20.42578125" style="5" bestFit="1" customWidth="1"/>
    <col min="7178" max="7179" width="11.42578125" style="5" customWidth="1"/>
    <col min="7180" max="7180" width="10.42578125" style="5" bestFit="1" customWidth="1"/>
    <col min="7181" max="7181" width="11.42578125" style="5" bestFit="1" customWidth="1"/>
    <col min="7182" max="7182" width="18.85546875" style="5" customWidth="1"/>
    <col min="7183" max="7183" width="18.85546875" style="5" bestFit="1" customWidth="1"/>
    <col min="7184" max="7184" width="20.42578125" style="5" bestFit="1" customWidth="1"/>
    <col min="7185" max="7186" width="0" style="5" hidden="1" customWidth="1"/>
    <col min="7187" max="7187" width="15.42578125" style="5" bestFit="1" customWidth="1"/>
    <col min="7188" max="7188" width="28.42578125" style="5" bestFit="1" customWidth="1"/>
    <col min="7189" max="7189" width="13.5703125" style="5" bestFit="1" customWidth="1"/>
    <col min="7190" max="7190" width="11.42578125" style="5" customWidth="1"/>
    <col min="7191" max="7192" width="0" style="5" hidden="1" customWidth="1"/>
    <col min="7193" max="7195" width="11.42578125" style="5" customWidth="1"/>
    <col min="7196" max="7196" width="13.140625" style="5" bestFit="1" customWidth="1"/>
    <col min="7197" max="7424" width="11.42578125" style="5"/>
    <col min="7425" max="7425" width="4.140625" style="5" customWidth="1"/>
    <col min="7426" max="7426" width="35.5703125" style="5" customWidth="1"/>
    <col min="7427" max="7427" width="18.42578125" style="5" bestFit="1" customWidth="1"/>
    <col min="7428" max="7431" width="10.42578125" style="5" customWidth="1"/>
    <col min="7432" max="7432" width="12.85546875" style="5" bestFit="1" customWidth="1"/>
    <col min="7433" max="7433" width="20.42578125" style="5" bestFit="1" customWidth="1"/>
    <col min="7434" max="7435" width="11.42578125" style="5" customWidth="1"/>
    <col min="7436" max="7436" width="10.42578125" style="5" bestFit="1" customWidth="1"/>
    <col min="7437" max="7437" width="11.42578125" style="5" bestFit="1" customWidth="1"/>
    <col min="7438" max="7438" width="18.85546875" style="5" customWidth="1"/>
    <col min="7439" max="7439" width="18.85546875" style="5" bestFit="1" customWidth="1"/>
    <col min="7440" max="7440" width="20.42578125" style="5" bestFit="1" customWidth="1"/>
    <col min="7441" max="7442" width="0" style="5" hidden="1" customWidth="1"/>
    <col min="7443" max="7443" width="15.42578125" style="5" bestFit="1" customWidth="1"/>
    <col min="7444" max="7444" width="28.42578125" style="5" bestFit="1" customWidth="1"/>
    <col min="7445" max="7445" width="13.5703125" style="5" bestFit="1" customWidth="1"/>
    <col min="7446" max="7446" width="11.42578125" style="5" customWidth="1"/>
    <col min="7447" max="7448" width="0" style="5" hidden="1" customWidth="1"/>
    <col min="7449" max="7451" width="11.42578125" style="5" customWidth="1"/>
    <col min="7452" max="7452" width="13.140625" style="5" bestFit="1" customWidth="1"/>
    <col min="7453" max="7680" width="11.42578125" style="5"/>
    <col min="7681" max="7681" width="4.140625" style="5" customWidth="1"/>
    <col min="7682" max="7682" width="35.5703125" style="5" customWidth="1"/>
    <col min="7683" max="7683" width="18.42578125" style="5" bestFit="1" customWidth="1"/>
    <col min="7684" max="7687" width="10.42578125" style="5" customWidth="1"/>
    <col min="7688" max="7688" width="12.85546875" style="5" bestFit="1" customWidth="1"/>
    <col min="7689" max="7689" width="20.42578125" style="5" bestFit="1" customWidth="1"/>
    <col min="7690" max="7691" width="11.42578125" style="5" customWidth="1"/>
    <col min="7692" max="7692" width="10.42578125" style="5" bestFit="1" customWidth="1"/>
    <col min="7693" max="7693" width="11.42578125" style="5" bestFit="1" customWidth="1"/>
    <col min="7694" max="7694" width="18.85546875" style="5" customWidth="1"/>
    <col min="7695" max="7695" width="18.85546875" style="5" bestFit="1" customWidth="1"/>
    <col min="7696" max="7696" width="20.42578125" style="5" bestFit="1" customWidth="1"/>
    <col min="7697" max="7698" width="0" style="5" hidden="1" customWidth="1"/>
    <col min="7699" max="7699" width="15.42578125" style="5" bestFit="1" customWidth="1"/>
    <col min="7700" max="7700" width="28.42578125" style="5" bestFit="1" customWidth="1"/>
    <col min="7701" max="7701" width="13.5703125" style="5" bestFit="1" customWidth="1"/>
    <col min="7702" max="7702" width="11.42578125" style="5" customWidth="1"/>
    <col min="7703" max="7704" width="0" style="5" hidden="1" customWidth="1"/>
    <col min="7705" max="7707" width="11.42578125" style="5" customWidth="1"/>
    <col min="7708" max="7708" width="13.140625" style="5" bestFit="1" customWidth="1"/>
    <col min="7709" max="7936" width="11.42578125" style="5"/>
    <col min="7937" max="7937" width="4.140625" style="5" customWidth="1"/>
    <col min="7938" max="7938" width="35.5703125" style="5" customWidth="1"/>
    <col min="7939" max="7939" width="18.42578125" style="5" bestFit="1" customWidth="1"/>
    <col min="7940" max="7943" width="10.42578125" style="5" customWidth="1"/>
    <col min="7944" max="7944" width="12.85546875" style="5" bestFit="1" customWidth="1"/>
    <col min="7945" max="7945" width="20.42578125" style="5" bestFit="1" customWidth="1"/>
    <col min="7946" max="7947" width="11.42578125" style="5" customWidth="1"/>
    <col min="7948" max="7948" width="10.42578125" style="5" bestFit="1" customWidth="1"/>
    <col min="7949" max="7949" width="11.42578125" style="5" bestFit="1" customWidth="1"/>
    <col min="7950" max="7950" width="18.85546875" style="5" customWidth="1"/>
    <col min="7951" max="7951" width="18.85546875" style="5" bestFit="1" customWidth="1"/>
    <col min="7952" max="7952" width="20.42578125" style="5" bestFit="1" customWidth="1"/>
    <col min="7953" max="7954" width="0" style="5" hidden="1" customWidth="1"/>
    <col min="7955" max="7955" width="15.42578125" style="5" bestFit="1" customWidth="1"/>
    <col min="7956" max="7956" width="28.42578125" style="5" bestFit="1" customWidth="1"/>
    <col min="7957" max="7957" width="13.5703125" style="5" bestFit="1" customWidth="1"/>
    <col min="7958" max="7958" width="11.42578125" style="5" customWidth="1"/>
    <col min="7959" max="7960" width="0" style="5" hidden="1" customWidth="1"/>
    <col min="7961" max="7963" width="11.42578125" style="5" customWidth="1"/>
    <col min="7964" max="7964" width="13.140625" style="5" bestFit="1" customWidth="1"/>
    <col min="7965" max="8192" width="11.42578125" style="5"/>
    <col min="8193" max="8193" width="4.140625" style="5" customWidth="1"/>
    <col min="8194" max="8194" width="35.5703125" style="5" customWidth="1"/>
    <col min="8195" max="8195" width="18.42578125" style="5" bestFit="1" customWidth="1"/>
    <col min="8196" max="8199" width="10.42578125" style="5" customWidth="1"/>
    <col min="8200" max="8200" width="12.85546875" style="5" bestFit="1" customWidth="1"/>
    <col min="8201" max="8201" width="20.42578125" style="5" bestFit="1" customWidth="1"/>
    <col min="8202" max="8203" width="11.42578125" style="5" customWidth="1"/>
    <col min="8204" max="8204" width="10.42578125" style="5" bestFit="1" customWidth="1"/>
    <col min="8205" max="8205" width="11.42578125" style="5" bestFit="1" customWidth="1"/>
    <col min="8206" max="8206" width="18.85546875" style="5" customWidth="1"/>
    <col min="8207" max="8207" width="18.85546875" style="5" bestFit="1" customWidth="1"/>
    <col min="8208" max="8208" width="20.42578125" style="5" bestFit="1" customWidth="1"/>
    <col min="8209" max="8210" width="0" style="5" hidden="1" customWidth="1"/>
    <col min="8211" max="8211" width="15.42578125" style="5" bestFit="1" customWidth="1"/>
    <col min="8212" max="8212" width="28.42578125" style="5" bestFit="1" customWidth="1"/>
    <col min="8213" max="8213" width="13.5703125" style="5" bestFit="1" customWidth="1"/>
    <col min="8214" max="8214" width="11.42578125" style="5" customWidth="1"/>
    <col min="8215" max="8216" width="0" style="5" hidden="1" customWidth="1"/>
    <col min="8217" max="8219" width="11.42578125" style="5" customWidth="1"/>
    <col min="8220" max="8220" width="13.140625" style="5" bestFit="1" customWidth="1"/>
    <col min="8221" max="8448" width="11.42578125" style="5"/>
    <col min="8449" max="8449" width="4.140625" style="5" customWidth="1"/>
    <col min="8450" max="8450" width="35.5703125" style="5" customWidth="1"/>
    <col min="8451" max="8451" width="18.42578125" style="5" bestFit="1" customWidth="1"/>
    <col min="8452" max="8455" width="10.42578125" style="5" customWidth="1"/>
    <col min="8456" max="8456" width="12.85546875" style="5" bestFit="1" customWidth="1"/>
    <col min="8457" max="8457" width="20.42578125" style="5" bestFit="1" customWidth="1"/>
    <col min="8458" max="8459" width="11.42578125" style="5" customWidth="1"/>
    <col min="8460" max="8460" width="10.42578125" style="5" bestFit="1" customWidth="1"/>
    <col min="8461" max="8461" width="11.42578125" style="5" bestFit="1" customWidth="1"/>
    <col min="8462" max="8462" width="18.85546875" style="5" customWidth="1"/>
    <col min="8463" max="8463" width="18.85546875" style="5" bestFit="1" customWidth="1"/>
    <col min="8464" max="8464" width="20.42578125" style="5" bestFit="1" customWidth="1"/>
    <col min="8465" max="8466" width="0" style="5" hidden="1" customWidth="1"/>
    <col min="8467" max="8467" width="15.42578125" style="5" bestFit="1" customWidth="1"/>
    <col min="8468" max="8468" width="28.42578125" style="5" bestFit="1" customWidth="1"/>
    <col min="8469" max="8469" width="13.5703125" style="5" bestFit="1" customWidth="1"/>
    <col min="8470" max="8470" width="11.42578125" style="5" customWidth="1"/>
    <col min="8471" max="8472" width="0" style="5" hidden="1" customWidth="1"/>
    <col min="8473" max="8475" width="11.42578125" style="5" customWidth="1"/>
    <col min="8476" max="8476" width="13.140625" style="5" bestFit="1" customWidth="1"/>
    <col min="8477" max="8704" width="11.42578125" style="5"/>
    <col min="8705" max="8705" width="4.140625" style="5" customWidth="1"/>
    <col min="8706" max="8706" width="35.5703125" style="5" customWidth="1"/>
    <col min="8707" max="8707" width="18.42578125" style="5" bestFit="1" customWidth="1"/>
    <col min="8708" max="8711" width="10.42578125" style="5" customWidth="1"/>
    <col min="8712" max="8712" width="12.85546875" style="5" bestFit="1" customWidth="1"/>
    <col min="8713" max="8713" width="20.42578125" style="5" bestFit="1" customWidth="1"/>
    <col min="8714" max="8715" width="11.42578125" style="5" customWidth="1"/>
    <col min="8716" max="8716" width="10.42578125" style="5" bestFit="1" customWidth="1"/>
    <col min="8717" max="8717" width="11.42578125" style="5" bestFit="1" customWidth="1"/>
    <col min="8718" max="8718" width="18.85546875" style="5" customWidth="1"/>
    <col min="8719" max="8719" width="18.85546875" style="5" bestFit="1" customWidth="1"/>
    <col min="8720" max="8720" width="20.42578125" style="5" bestFit="1" customWidth="1"/>
    <col min="8721" max="8722" width="0" style="5" hidden="1" customWidth="1"/>
    <col min="8723" max="8723" width="15.42578125" style="5" bestFit="1" customWidth="1"/>
    <col min="8724" max="8724" width="28.42578125" style="5" bestFit="1" customWidth="1"/>
    <col min="8725" max="8725" width="13.5703125" style="5" bestFit="1" customWidth="1"/>
    <col min="8726" max="8726" width="11.42578125" style="5" customWidth="1"/>
    <col min="8727" max="8728" width="0" style="5" hidden="1" customWidth="1"/>
    <col min="8729" max="8731" width="11.42578125" style="5" customWidth="1"/>
    <col min="8732" max="8732" width="13.140625" style="5" bestFit="1" customWidth="1"/>
    <col min="8733" max="8960" width="11.42578125" style="5"/>
    <col min="8961" max="8961" width="4.140625" style="5" customWidth="1"/>
    <col min="8962" max="8962" width="35.5703125" style="5" customWidth="1"/>
    <col min="8963" max="8963" width="18.42578125" style="5" bestFit="1" customWidth="1"/>
    <col min="8964" max="8967" width="10.42578125" style="5" customWidth="1"/>
    <col min="8968" max="8968" width="12.85546875" style="5" bestFit="1" customWidth="1"/>
    <col min="8969" max="8969" width="20.42578125" style="5" bestFit="1" customWidth="1"/>
    <col min="8970" max="8971" width="11.42578125" style="5" customWidth="1"/>
    <col min="8972" max="8972" width="10.42578125" style="5" bestFit="1" customWidth="1"/>
    <col min="8973" max="8973" width="11.42578125" style="5" bestFit="1" customWidth="1"/>
    <col min="8974" max="8974" width="18.85546875" style="5" customWidth="1"/>
    <col min="8975" max="8975" width="18.85546875" style="5" bestFit="1" customWidth="1"/>
    <col min="8976" max="8976" width="20.42578125" style="5" bestFit="1" customWidth="1"/>
    <col min="8977" max="8978" width="0" style="5" hidden="1" customWidth="1"/>
    <col min="8979" max="8979" width="15.42578125" style="5" bestFit="1" customWidth="1"/>
    <col min="8980" max="8980" width="28.42578125" style="5" bestFit="1" customWidth="1"/>
    <col min="8981" max="8981" width="13.5703125" style="5" bestFit="1" customWidth="1"/>
    <col min="8982" max="8982" width="11.42578125" style="5" customWidth="1"/>
    <col min="8983" max="8984" width="0" style="5" hidden="1" customWidth="1"/>
    <col min="8985" max="8987" width="11.42578125" style="5" customWidth="1"/>
    <col min="8988" max="8988" width="13.140625" style="5" bestFit="1" customWidth="1"/>
    <col min="8989" max="9216" width="11.42578125" style="5"/>
    <col min="9217" max="9217" width="4.140625" style="5" customWidth="1"/>
    <col min="9218" max="9218" width="35.5703125" style="5" customWidth="1"/>
    <col min="9219" max="9219" width="18.42578125" style="5" bestFit="1" customWidth="1"/>
    <col min="9220" max="9223" width="10.42578125" style="5" customWidth="1"/>
    <col min="9224" max="9224" width="12.85546875" style="5" bestFit="1" customWidth="1"/>
    <col min="9225" max="9225" width="20.42578125" style="5" bestFit="1" customWidth="1"/>
    <col min="9226" max="9227" width="11.42578125" style="5" customWidth="1"/>
    <col min="9228" max="9228" width="10.42578125" style="5" bestFit="1" customWidth="1"/>
    <col min="9229" max="9229" width="11.42578125" style="5" bestFit="1" customWidth="1"/>
    <col min="9230" max="9230" width="18.85546875" style="5" customWidth="1"/>
    <col min="9231" max="9231" width="18.85546875" style="5" bestFit="1" customWidth="1"/>
    <col min="9232" max="9232" width="20.42578125" style="5" bestFit="1" customWidth="1"/>
    <col min="9233" max="9234" width="0" style="5" hidden="1" customWidth="1"/>
    <col min="9235" max="9235" width="15.42578125" style="5" bestFit="1" customWidth="1"/>
    <col min="9236" max="9236" width="28.42578125" style="5" bestFit="1" customWidth="1"/>
    <col min="9237" max="9237" width="13.5703125" style="5" bestFit="1" customWidth="1"/>
    <col min="9238" max="9238" width="11.42578125" style="5" customWidth="1"/>
    <col min="9239" max="9240" width="0" style="5" hidden="1" customWidth="1"/>
    <col min="9241" max="9243" width="11.42578125" style="5" customWidth="1"/>
    <col min="9244" max="9244" width="13.140625" style="5" bestFit="1" customWidth="1"/>
    <col min="9245" max="9472" width="11.42578125" style="5"/>
    <col min="9473" max="9473" width="4.140625" style="5" customWidth="1"/>
    <col min="9474" max="9474" width="35.5703125" style="5" customWidth="1"/>
    <col min="9475" max="9475" width="18.42578125" style="5" bestFit="1" customWidth="1"/>
    <col min="9476" max="9479" width="10.42578125" style="5" customWidth="1"/>
    <col min="9480" max="9480" width="12.85546875" style="5" bestFit="1" customWidth="1"/>
    <col min="9481" max="9481" width="20.42578125" style="5" bestFit="1" customWidth="1"/>
    <col min="9482" max="9483" width="11.42578125" style="5" customWidth="1"/>
    <col min="9484" max="9484" width="10.42578125" style="5" bestFit="1" customWidth="1"/>
    <col min="9485" max="9485" width="11.42578125" style="5" bestFit="1" customWidth="1"/>
    <col min="9486" max="9486" width="18.85546875" style="5" customWidth="1"/>
    <col min="9487" max="9487" width="18.85546875" style="5" bestFit="1" customWidth="1"/>
    <col min="9488" max="9488" width="20.42578125" style="5" bestFit="1" customWidth="1"/>
    <col min="9489" max="9490" width="0" style="5" hidden="1" customWidth="1"/>
    <col min="9491" max="9491" width="15.42578125" style="5" bestFit="1" customWidth="1"/>
    <col min="9492" max="9492" width="28.42578125" style="5" bestFit="1" customWidth="1"/>
    <col min="9493" max="9493" width="13.5703125" style="5" bestFit="1" customWidth="1"/>
    <col min="9494" max="9494" width="11.42578125" style="5" customWidth="1"/>
    <col min="9495" max="9496" width="0" style="5" hidden="1" customWidth="1"/>
    <col min="9497" max="9499" width="11.42578125" style="5" customWidth="1"/>
    <col min="9500" max="9500" width="13.140625" style="5" bestFit="1" customWidth="1"/>
    <col min="9501" max="9728" width="11.42578125" style="5"/>
    <col min="9729" max="9729" width="4.140625" style="5" customWidth="1"/>
    <col min="9730" max="9730" width="35.5703125" style="5" customWidth="1"/>
    <col min="9731" max="9731" width="18.42578125" style="5" bestFit="1" customWidth="1"/>
    <col min="9732" max="9735" width="10.42578125" style="5" customWidth="1"/>
    <col min="9736" max="9736" width="12.85546875" style="5" bestFit="1" customWidth="1"/>
    <col min="9737" max="9737" width="20.42578125" style="5" bestFit="1" customWidth="1"/>
    <col min="9738" max="9739" width="11.42578125" style="5" customWidth="1"/>
    <col min="9740" max="9740" width="10.42578125" style="5" bestFit="1" customWidth="1"/>
    <col min="9741" max="9741" width="11.42578125" style="5" bestFit="1" customWidth="1"/>
    <col min="9742" max="9742" width="18.85546875" style="5" customWidth="1"/>
    <col min="9743" max="9743" width="18.85546875" style="5" bestFit="1" customWidth="1"/>
    <col min="9744" max="9744" width="20.42578125" style="5" bestFit="1" customWidth="1"/>
    <col min="9745" max="9746" width="0" style="5" hidden="1" customWidth="1"/>
    <col min="9747" max="9747" width="15.42578125" style="5" bestFit="1" customWidth="1"/>
    <col min="9748" max="9748" width="28.42578125" style="5" bestFit="1" customWidth="1"/>
    <col min="9749" max="9749" width="13.5703125" style="5" bestFit="1" customWidth="1"/>
    <col min="9750" max="9750" width="11.42578125" style="5" customWidth="1"/>
    <col min="9751" max="9752" width="0" style="5" hidden="1" customWidth="1"/>
    <col min="9753" max="9755" width="11.42578125" style="5" customWidth="1"/>
    <col min="9756" max="9756" width="13.140625" style="5" bestFit="1" customWidth="1"/>
    <col min="9757" max="9984" width="11.42578125" style="5"/>
    <col min="9985" max="9985" width="4.140625" style="5" customWidth="1"/>
    <col min="9986" max="9986" width="35.5703125" style="5" customWidth="1"/>
    <col min="9987" max="9987" width="18.42578125" style="5" bestFit="1" customWidth="1"/>
    <col min="9988" max="9991" width="10.42578125" style="5" customWidth="1"/>
    <col min="9992" max="9992" width="12.85546875" style="5" bestFit="1" customWidth="1"/>
    <col min="9993" max="9993" width="20.42578125" style="5" bestFit="1" customWidth="1"/>
    <col min="9994" max="9995" width="11.42578125" style="5" customWidth="1"/>
    <col min="9996" max="9996" width="10.42578125" style="5" bestFit="1" customWidth="1"/>
    <col min="9997" max="9997" width="11.42578125" style="5" bestFit="1" customWidth="1"/>
    <col min="9998" max="9998" width="18.85546875" style="5" customWidth="1"/>
    <col min="9999" max="9999" width="18.85546875" style="5" bestFit="1" customWidth="1"/>
    <col min="10000" max="10000" width="20.42578125" style="5" bestFit="1" customWidth="1"/>
    <col min="10001" max="10002" width="0" style="5" hidden="1" customWidth="1"/>
    <col min="10003" max="10003" width="15.42578125" style="5" bestFit="1" customWidth="1"/>
    <col min="10004" max="10004" width="28.42578125" style="5" bestFit="1" customWidth="1"/>
    <col min="10005" max="10005" width="13.5703125" style="5" bestFit="1" customWidth="1"/>
    <col min="10006" max="10006" width="11.42578125" style="5" customWidth="1"/>
    <col min="10007" max="10008" width="0" style="5" hidden="1" customWidth="1"/>
    <col min="10009" max="10011" width="11.42578125" style="5" customWidth="1"/>
    <col min="10012" max="10012" width="13.140625" style="5" bestFit="1" customWidth="1"/>
    <col min="10013" max="10240" width="11.42578125" style="5"/>
    <col min="10241" max="10241" width="4.140625" style="5" customWidth="1"/>
    <col min="10242" max="10242" width="35.5703125" style="5" customWidth="1"/>
    <col min="10243" max="10243" width="18.42578125" style="5" bestFit="1" customWidth="1"/>
    <col min="10244" max="10247" width="10.42578125" style="5" customWidth="1"/>
    <col min="10248" max="10248" width="12.85546875" style="5" bestFit="1" customWidth="1"/>
    <col min="10249" max="10249" width="20.42578125" style="5" bestFit="1" customWidth="1"/>
    <col min="10250" max="10251" width="11.42578125" style="5" customWidth="1"/>
    <col min="10252" max="10252" width="10.42578125" style="5" bestFit="1" customWidth="1"/>
    <col min="10253" max="10253" width="11.42578125" style="5" bestFit="1" customWidth="1"/>
    <col min="10254" max="10254" width="18.85546875" style="5" customWidth="1"/>
    <col min="10255" max="10255" width="18.85546875" style="5" bestFit="1" customWidth="1"/>
    <col min="10256" max="10256" width="20.42578125" style="5" bestFit="1" customWidth="1"/>
    <col min="10257" max="10258" width="0" style="5" hidden="1" customWidth="1"/>
    <col min="10259" max="10259" width="15.42578125" style="5" bestFit="1" customWidth="1"/>
    <col min="10260" max="10260" width="28.42578125" style="5" bestFit="1" customWidth="1"/>
    <col min="10261" max="10261" width="13.5703125" style="5" bestFit="1" customWidth="1"/>
    <col min="10262" max="10262" width="11.42578125" style="5" customWidth="1"/>
    <col min="10263" max="10264" width="0" style="5" hidden="1" customWidth="1"/>
    <col min="10265" max="10267" width="11.42578125" style="5" customWidth="1"/>
    <col min="10268" max="10268" width="13.140625" style="5" bestFit="1" customWidth="1"/>
    <col min="10269" max="10496" width="11.42578125" style="5"/>
    <col min="10497" max="10497" width="4.140625" style="5" customWidth="1"/>
    <col min="10498" max="10498" width="35.5703125" style="5" customWidth="1"/>
    <col min="10499" max="10499" width="18.42578125" style="5" bestFit="1" customWidth="1"/>
    <col min="10500" max="10503" width="10.42578125" style="5" customWidth="1"/>
    <col min="10504" max="10504" width="12.85546875" style="5" bestFit="1" customWidth="1"/>
    <col min="10505" max="10505" width="20.42578125" style="5" bestFit="1" customWidth="1"/>
    <col min="10506" max="10507" width="11.42578125" style="5" customWidth="1"/>
    <col min="10508" max="10508" width="10.42578125" style="5" bestFit="1" customWidth="1"/>
    <col min="10509" max="10509" width="11.42578125" style="5" bestFit="1" customWidth="1"/>
    <col min="10510" max="10510" width="18.85546875" style="5" customWidth="1"/>
    <col min="10511" max="10511" width="18.85546875" style="5" bestFit="1" customWidth="1"/>
    <col min="10512" max="10512" width="20.42578125" style="5" bestFit="1" customWidth="1"/>
    <col min="10513" max="10514" width="0" style="5" hidden="1" customWidth="1"/>
    <col min="10515" max="10515" width="15.42578125" style="5" bestFit="1" customWidth="1"/>
    <col min="10516" max="10516" width="28.42578125" style="5" bestFit="1" customWidth="1"/>
    <col min="10517" max="10517" width="13.5703125" style="5" bestFit="1" customWidth="1"/>
    <col min="10518" max="10518" width="11.42578125" style="5" customWidth="1"/>
    <col min="10519" max="10520" width="0" style="5" hidden="1" customWidth="1"/>
    <col min="10521" max="10523" width="11.42578125" style="5" customWidth="1"/>
    <col min="10524" max="10524" width="13.140625" style="5" bestFit="1" customWidth="1"/>
    <col min="10525" max="10752" width="11.42578125" style="5"/>
    <col min="10753" max="10753" width="4.140625" style="5" customWidth="1"/>
    <col min="10754" max="10754" width="35.5703125" style="5" customWidth="1"/>
    <col min="10755" max="10755" width="18.42578125" style="5" bestFit="1" customWidth="1"/>
    <col min="10756" max="10759" width="10.42578125" style="5" customWidth="1"/>
    <col min="10760" max="10760" width="12.85546875" style="5" bestFit="1" customWidth="1"/>
    <col min="10761" max="10761" width="20.42578125" style="5" bestFit="1" customWidth="1"/>
    <col min="10762" max="10763" width="11.42578125" style="5" customWidth="1"/>
    <col min="10764" max="10764" width="10.42578125" style="5" bestFit="1" customWidth="1"/>
    <col min="10765" max="10765" width="11.42578125" style="5" bestFit="1" customWidth="1"/>
    <col min="10766" max="10766" width="18.85546875" style="5" customWidth="1"/>
    <col min="10767" max="10767" width="18.85546875" style="5" bestFit="1" customWidth="1"/>
    <col min="10768" max="10768" width="20.42578125" style="5" bestFit="1" customWidth="1"/>
    <col min="10769" max="10770" width="0" style="5" hidden="1" customWidth="1"/>
    <col min="10771" max="10771" width="15.42578125" style="5" bestFit="1" customWidth="1"/>
    <col min="10772" max="10772" width="28.42578125" style="5" bestFit="1" customWidth="1"/>
    <col min="10773" max="10773" width="13.5703125" style="5" bestFit="1" customWidth="1"/>
    <col min="10774" max="10774" width="11.42578125" style="5" customWidth="1"/>
    <col min="10775" max="10776" width="0" style="5" hidden="1" customWidth="1"/>
    <col min="10777" max="10779" width="11.42578125" style="5" customWidth="1"/>
    <col min="10780" max="10780" width="13.140625" style="5" bestFit="1" customWidth="1"/>
    <col min="10781" max="11008" width="11.42578125" style="5"/>
    <col min="11009" max="11009" width="4.140625" style="5" customWidth="1"/>
    <col min="11010" max="11010" width="35.5703125" style="5" customWidth="1"/>
    <col min="11011" max="11011" width="18.42578125" style="5" bestFit="1" customWidth="1"/>
    <col min="11012" max="11015" width="10.42578125" style="5" customWidth="1"/>
    <col min="11016" max="11016" width="12.85546875" style="5" bestFit="1" customWidth="1"/>
    <col min="11017" max="11017" width="20.42578125" style="5" bestFit="1" customWidth="1"/>
    <col min="11018" max="11019" width="11.42578125" style="5" customWidth="1"/>
    <col min="11020" max="11020" width="10.42578125" style="5" bestFit="1" customWidth="1"/>
    <col min="11021" max="11021" width="11.42578125" style="5" bestFit="1" customWidth="1"/>
    <col min="11022" max="11022" width="18.85546875" style="5" customWidth="1"/>
    <col min="11023" max="11023" width="18.85546875" style="5" bestFit="1" customWidth="1"/>
    <col min="11024" max="11024" width="20.42578125" style="5" bestFit="1" customWidth="1"/>
    <col min="11025" max="11026" width="0" style="5" hidden="1" customWidth="1"/>
    <col min="11027" max="11027" width="15.42578125" style="5" bestFit="1" customWidth="1"/>
    <col min="11028" max="11028" width="28.42578125" style="5" bestFit="1" customWidth="1"/>
    <col min="11029" max="11029" width="13.5703125" style="5" bestFit="1" customWidth="1"/>
    <col min="11030" max="11030" width="11.42578125" style="5" customWidth="1"/>
    <col min="11031" max="11032" width="0" style="5" hidden="1" customWidth="1"/>
    <col min="11033" max="11035" width="11.42578125" style="5" customWidth="1"/>
    <col min="11036" max="11036" width="13.140625" style="5" bestFit="1" customWidth="1"/>
    <col min="11037" max="11264" width="11.42578125" style="5"/>
    <col min="11265" max="11265" width="4.140625" style="5" customWidth="1"/>
    <col min="11266" max="11266" width="35.5703125" style="5" customWidth="1"/>
    <col min="11267" max="11267" width="18.42578125" style="5" bestFit="1" customWidth="1"/>
    <col min="11268" max="11271" width="10.42578125" style="5" customWidth="1"/>
    <col min="11272" max="11272" width="12.85546875" style="5" bestFit="1" customWidth="1"/>
    <col min="11273" max="11273" width="20.42578125" style="5" bestFit="1" customWidth="1"/>
    <col min="11274" max="11275" width="11.42578125" style="5" customWidth="1"/>
    <col min="11276" max="11276" width="10.42578125" style="5" bestFit="1" customWidth="1"/>
    <col min="11277" max="11277" width="11.42578125" style="5" bestFit="1" customWidth="1"/>
    <col min="11278" max="11278" width="18.85546875" style="5" customWidth="1"/>
    <col min="11279" max="11279" width="18.85546875" style="5" bestFit="1" customWidth="1"/>
    <col min="11280" max="11280" width="20.42578125" style="5" bestFit="1" customWidth="1"/>
    <col min="11281" max="11282" width="0" style="5" hidden="1" customWidth="1"/>
    <col min="11283" max="11283" width="15.42578125" style="5" bestFit="1" customWidth="1"/>
    <col min="11284" max="11284" width="28.42578125" style="5" bestFit="1" customWidth="1"/>
    <col min="11285" max="11285" width="13.5703125" style="5" bestFit="1" customWidth="1"/>
    <col min="11286" max="11286" width="11.42578125" style="5" customWidth="1"/>
    <col min="11287" max="11288" width="0" style="5" hidden="1" customWidth="1"/>
    <col min="11289" max="11291" width="11.42578125" style="5" customWidth="1"/>
    <col min="11292" max="11292" width="13.140625" style="5" bestFit="1" customWidth="1"/>
    <col min="11293" max="11520" width="11.42578125" style="5"/>
    <col min="11521" max="11521" width="4.140625" style="5" customWidth="1"/>
    <col min="11522" max="11522" width="35.5703125" style="5" customWidth="1"/>
    <col min="11523" max="11523" width="18.42578125" style="5" bestFit="1" customWidth="1"/>
    <col min="11524" max="11527" width="10.42578125" style="5" customWidth="1"/>
    <col min="11528" max="11528" width="12.85546875" style="5" bestFit="1" customWidth="1"/>
    <col min="11529" max="11529" width="20.42578125" style="5" bestFit="1" customWidth="1"/>
    <col min="11530" max="11531" width="11.42578125" style="5" customWidth="1"/>
    <col min="11532" max="11532" width="10.42578125" style="5" bestFit="1" customWidth="1"/>
    <col min="11533" max="11533" width="11.42578125" style="5" bestFit="1" customWidth="1"/>
    <col min="11534" max="11534" width="18.85546875" style="5" customWidth="1"/>
    <col min="11535" max="11535" width="18.85546875" style="5" bestFit="1" customWidth="1"/>
    <col min="11536" max="11536" width="20.42578125" style="5" bestFit="1" customWidth="1"/>
    <col min="11537" max="11538" width="0" style="5" hidden="1" customWidth="1"/>
    <col min="11539" max="11539" width="15.42578125" style="5" bestFit="1" customWidth="1"/>
    <col min="11540" max="11540" width="28.42578125" style="5" bestFit="1" customWidth="1"/>
    <col min="11541" max="11541" width="13.5703125" style="5" bestFit="1" customWidth="1"/>
    <col min="11542" max="11542" width="11.42578125" style="5" customWidth="1"/>
    <col min="11543" max="11544" width="0" style="5" hidden="1" customWidth="1"/>
    <col min="11545" max="11547" width="11.42578125" style="5" customWidth="1"/>
    <col min="11548" max="11548" width="13.140625" style="5" bestFit="1" customWidth="1"/>
    <col min="11549" max="11776" width="11.42578125" style="5"/>
    <col min="11777" max="11777" width="4.140625" style="5" customWidth="1"/>
    <col min="11778" max="11778" width="35.5703125" style="5" customWidth="1"/>
    <col min="11779" max="11779" width="18.42578125" style="5" bestFit="1" customWidth="1"/>
    <col min="11780" max="11783" width="10.42578125" style="5" customWidth="1"/>
    <col min="11784" max="11784" width="12.85546875" style="5" bestFit="1" customWidth="1"/>
    <col min="11785" max="11785" width="20.42578125" style="5" bestFit="1" customWidth="1"/>
    <col min="11786" max="11787" width="11.42578125" style="5" customWidth="1"/>
    <col min="11788" max="11788" width="10.42578125" style="5" bestFit="1" customWidth="1"/>
    <col min="11789" max="11789" width="11.42578125" style="5" bestFit="1" customWidth="1"/>
    <col min="11790" max="11790" width="18.85546875" style="5" customWidth="1"/>
    <col min="11791" max="11791" width="18.85546875" style="5" bestFit="1" customWidth="1"/>
    <col min="11792" max="11792" width="20.42578125" style="5" bestFit="1" customWidth="1"/>
    <col min="11793" max="11794" width="0" style="5" hidden="1" customWidth="1"/>
    <col min="11795" max="11795" width="15.42578125" style="5" bestFit="1" customWidth="1"/>
    <col min="11796" max="11796" width="28.42578125" style="5" bestFit="1" customWidth="1"/>
    <col min="11797" max="11797" width="13.5703125" style="5" bestFit="1" customWidth="1"/>
    <col min="11798" max="11798" width="11.42578125" style="5" customWidth="1"/>
    <col min="11799" max="11800" width="0" style="5" hidden="1" customWidth="1"/>
    <col min="11801" max="11803" width="11.42578125" style="5" customWidth="1"/>
    <col min="11804" max="11804" width="13.140625" style="5" bestFit="1" customWidth="1"/>
    <col min="11805" max="12032" width="11.42578125" style="5"/>
    <col min="12033" max="12033" width="4.140625" style="5" customWidth="1"/>
    <col min="12034" max="12034" width="35.5703125" style="5" customWidth="1"/>
    <col min="12035" max="12035" width="18.42578125" style="5" bestFit="1" customWidth="1"/>
    <col min="12036" max="12039" width="10.42578125" style="5" customWidth="1"/>
    <col min="12040" max="12040" width="12.85546875" style="5" bestFit="1" customWidth="1"/>
    <col min="12041" max="12041" width="20.42578125" style="5" bestFit="1" customWidth="1"/>
    <col min="12042" max="12043" width="11.42578125" style="5" customWidth="1"/>
    <col min="12044" max="12044" width="10.42578125" style="5" bestFit="1" customWidth="1"/>
    <col min="12045" max="12045" width="11.42578125" style="5" bestFit="1" customWidth="1"/>
    <col min="12046" max="12046" width="18.85546875" style="5" customWidth="1"/>
    <col min="12047" max="12047" width="18.85546875" style="5" bestFit="1" customWidth="1"/>
    <col min="12048" max="12048" width="20.42578125" style="5" bestFit="1" customWidth="1"/>
    <col min="12049" max="12050" width="0" style="5" hidden="1" customWidth="1"/>
    <col min="12051" max="12051" width="15.42578125" style="5" bestFit="1" customWidth="1"/>
    <col min="12052" max="12052" width="28.42578125" style="5" bestFit="1" customWidth="1"/>
    <col min="12053" max="12053" width="13.5703125" style="5" bestFit="1" customWidth="1"/>
    <col min="12054" max="12054" width="11.42578125" style="5" customWidth="1"/>
    <col min="12055" max="12056" width="0" style="5" hidden="1" customWidth="1"/>
    <col min="12057" max="12059" width="11.42578125" style="5" customWidth="1"/>
    <col min="12060" max="12060" width="13.140625" style="5" bestFit="1" customWidth="1"/>
    <col min="12061" max="12288" width="11.42578125" style="5"/>
    <col min="12289" max="12289" width="4.140625" style="5" customWidth="1"/>
    <col min="12290" max="12290" width="35.5703125" style="5" customWidth="1"/>
    <col min="12291" max="12291" width="18.42578125" style="5" bestFit="1" customWidth="1"/>
    <col min="12292" max="12295" width="10.42578125" style="5" customWidth="1"/>
    <col min="12296" max="12296" width="12.85546875" style="5" bestFit="1" customWidth="1"/>
    <col min="12297" max="12297" width="20.42578125" style="5" bestFit="1" customWidth="1"/>
    <col min="12298" max="12299" width="11.42578125" style="5" customWidth="1"/>
    <col min="12300" max="12300" width="10.42578125" style="5" bestFit="1" customWidth="1"/>
    <col min="12301" max="12301" width="11.42578125" style="5" bestFit="1" customWidth="1"/>
    <col min="12302" max="12302" width="18.85546875" style="5" customWidth="1"/>
    <col min="12303" max="12303" width="18.85546875" style="5" bestFit="1" customWidth="1"/>
    <col min="12304" max="12304" width="20.42578125" style="5" bestFit="1" customWidth="1"/>
    <col min="12305" max="12306" width="0" style="5" hidden="1" customWidth="1"/>
    <col min="12307" max="12307" width="15.42578125" style="5" bestFit="1" customWidth="1"/>
    <col min="12308" max="12308" width="28.42578125" style="5" bestFit="1" customWidth="1"/>
    <col min="12309" max="12309" width="13.5703125" style="5" bestFit="1" customWidth="1"/>
    <col min="12310" max="12310" width="11.42578125" style="5" customWidth="1"/>
    <col min="12311" max="12312" width="0" style="5" hidden="1" customWidth="1"/>
    <col min="12313" max="12315" width="11.42578125" style="5" customWidth="1"/>
    <col min="12316" max="12316" width="13.140625" style="5" bestFit="1" customWidth="1"/>
    <col min="12317" max="12544" width="11.42578125" style="5"/>
    <col min="12545" max="12545" width="4.140625" style="5" customWidth="1"/>
    <col min="12546" max="12546" width="35.5703125" style="5" customWidth="1"/>
    <col min="12547" max="12547" width="18.42578125" style="5" bestFit="1" customWidth="1"/>
    <col min="12548" max="12551" width="10.42578125" style="5" customWidth="1"/>
    <col min="12552" max="12552" width="12.85546875" style="5" bestFit="1" customWidth="1"/>
    <col min="12553" max="12553" width="20.42578125" style="5" bestFit="1" customWidth="1"/>
    <col min="12554" max="12555" width="11.42578125" style="5" customWidth="1"/>
    <col min="12556" max="12556" width="10.42578125" style="5" bestFit="1" customWidth="1"/>
    <col min="12557" max="12557" width="11.42578125" style="5" bestFit="1" customWidth="1"/>
    <col min="12558" max="12558" width="18.85546875" style="5" customWidth="1"/>
    <col min="12559" max="12559" width="18.85546875" style="5" bestFit="1" customWidth="1"/>
    <col min="12560" max="12560" width="20.42578125" style="5" bestFit="1" customWidth="1"/>
    <col min="12561" max="12562" width="0" style="5" hidden="1" customWidth="1"/>
    <col min="12563" max="12563" width="15.42578125" style="5" bestFit="1" customWidth="1"/>
    <col min="12564" max="12564" width="28.42578125" style="5" bestFit="1" customWidth="1"/>
    <col min="12565" max="12565" width="13.5703125" style="5" bestFit="1" customWidth="1"/>
    <col min="12566" max="12566" width="11.42578125" style="5" customWidth="1"/>
    <col min="12567" max="12568" width="0" style="5" hidden="1" customWidth="1"/>
    <col min="12569" max="12571" width="11.42578125" style="5" customWidth="1"/>
    <col min="12572" max="12572" width="13.140625" style="5" bestFit="1" customWidth="1"/>
    <col min="12573" max="12800" width="11.42578125" style="5"/>
    <col min="12801" max="12801" width="4.140625" style="5" customWidth="1"/>
    <col min="12802" max="12802" width="35.5703125" style="5" customWidth="1"/>
    <col min="12803" max="12803" width="18.42578125" style="5" bestFit="1" customWidth="1"/>
    <col min="12804" max="12807" width="10.42578125" style="5" customWidth="1"/>
    <col min="12808" max="12808" width="12.85546875" style="5" bestFit="1" customWidth="1"/>
    <col min="12809" max="12809" width="20.42578125" style="5" bestFit="1" customWidth="1"/>
    <col min="12810" max="12811" width="11.42578125" style="5" customWidth="1"/>
    <col min="12812" max="12812" width="10.42578125" style="5" bestFit="1" customWidth="1"/>
    <col min="12813" max="12813" width="11.42578125" style="5" bestFit="1" customWidth="1"/>
    <col min="12814" max="12814" width="18.85546875" style="5" customWidth="1"/>
    <col min="12815" max="12815" width="18.85546875" style="5" bestFit="1" customWidth="1"/>
    <col min="12816" max="12816" width="20.42578125" style="5" bestFit="1" customWidth="1"/>
    <col min="12817" max="12818" width="0" style="5" hidden="1" customWidth="1"/>
    <col min="12819" max="12819" width="15.42578125" style="5" bestFit="1" customWidth="1"/>
    <col min="12820" max="12820" width="28.42578125" style="5" bestFit="1" customWidth="1"/>
    <col min="12821" max="12821" width="13.5703125" style="5" bestFit="1" customWidth="1"/>
    <col min="12822" max="12822" width="11.42578125" style="5" customWidth="1"/>
    <col min="12823" max="12824" width="0" style="5" hidden="1" customWidth="1"/>
    <col min="12825" max="12827" width="11.42578125" style="5" customWidth="1"/>
    <col min="12828" max="12828" width="13.140625" style="5" bestFit="1" customWidth="1"/>
    <col min="12829" max="13056" width="11.42578125" style="5"/>
    <col min="13057" max="13057" width="4.140625" style="5" customWidth="1"/>
    <col min="13058" max="13058" width="35.5703125" style="5" customWidth="1"/>
    <col min="13059" max="13059" width="18.42578125" style="5" bestFit="1" customWidth="1"/>
    <col min="13060" max="13063" width="10.42578125" style="5" customWidth="1"/>
    <col min="13064" max="13064" width="12.85546875" style="5" bestFit="1" customWidth="1"/>
    <col min="13065" max="13065" width="20.42578125" style="5" bestFit="1" customWidth="1"/>
    <col min="13066" max="13067" width="11.42578125" style="5" customWidth="1"/>
    <col min="13068" max="13068" width="10.42578125" style="5" bestFit="1" customWidth="1"/>
    <col min="13069" max="13069" width="11.42578125" style="5" bestFit="1" customWidth="1"/>
    <col min="13070" max="13070" width="18.85546875" style="5" customWidth="1"/>
    <col min="13071" max="13071" width="18.85546875" style="5" bestFit="1" customWidth="1"/>
    <col min="13072" max="13072" width="20.42578125" style="5" bestFit="1" customWidth="1"/>
    <col min="13073" max="13074" width="0" style="5" hidden="1" customWidth="1"/>
    <col min="13075" max="13075" width="15.42578125" style="5" bestFit="1" customWidth="1"/>
    <col min="13076" max="13076" width="28.42578125" style="5" bestFit="1" customWidth="1"/>
    <col min="13077" max="13077" width="13.5703125" style="5" bestFit="1" customWidth="1"/>
    <col min="13078" max="13078" width="11.42578125" style="5" customWidth="1"/>
    <col min="13079" max="13080" width="0" style="5" hidden="1" customWidth="1"/>
    <col min="13081" max="13083" width="11.42578125" style="5" customWidth="1"/>
    <col min="13084" max="13084" width="13.140625" style="5" bestFit="1" customWidth="1"/>
    <col min="13085" max="13312" width="11.42578125" style="5"/>
    <col min="13313" max="13313" width="4.140625" style="5" customWidth="1"/>
    <col min="13314" max="13314" width="35.5703125" style="5" customWidth="1"/>
    <col min="13315" max="13315" width="18.42578125" style="5" bestFit="1" customWidth="1"/>
    <col min="13316" max="13319" width="10.42578125" style="5" customWidth="1"/>
    <col min="13320" max="13320" width="12.85546875" style="5" bestFit="1" customWidth="1"/>
    <col min="13321" max="13321" width="20.42578125" style="5" bestFit="1" customWidth="1"/>
    <col min="13322" max="13323" width="11.42578125" style="5" customWidth="1"/>
    <col min="13324" max="13324" width="10.42578125" style="5" bestFit="1" customWidth="1"/>
    <col min="13325" max="13325" width="11.42578125" style="5" bestFit="1" customWidth="1"/>
    <col min="13326" max="13326" width="18.85546875" style="5" customWidth="1"/>
    <col min="13327" max="13327" width="18.85546875" style="5" bestFit="1" customWidth="1"/>
    <col min="13328" max="13328" width="20.42578125" style="5" bestFit="1" customWidth="1"/>
    <col min="13329" max="13330" width="0" style="5" hidden="1" customWidth="1"/>
    <col min="13331" max="13331" width="15.42578125" style="5" bestFit="1" customWidth="1"/>
    <col min="13332" max="13332" width="28.42578125" style="5" bestFit="1" customWidth="1"/>
    <col min="13333" max="13333" width="13.5703125" style="5" bestFit="1" customWidth="1"/>
    <col min="13334" max="13334" width="11.42578125" style="5" customWidth="1"/>
    <col min="13335" max="13336" width="0" style="5" hidden="1" customWidth="1"/>
    <col min="13337" max="13339" width="11.42578125" style="5" customWidth="1"/>
    <col min="13340" max="13340" width="13.140625" style="5" bestFit="1" customWidth="1"/>
    <col min="13341" max="13568" width="11.42578125" style="5"/>
    <col min="13569" max="13569" width="4.140625" style="5" customWidth="1"/>
    <col min="13570" max="13570" width="35.5703125" style="5" customWidth="1"/>
    <col min="13571" max="13571" width="18.42578125" style="5" bestFit="1" customWidth="1"/>
    <col min="13572" max="13575" width="10.42578125" style="5" customWidth="1"/>
    <col min="13576" max="13576" width="12.85546875" style="5" bestFit="1" customWidth="1"/>
    <col min="13577" max="13577" width="20.42578125" style="5" bestFit="1" customWidth="1"/>
    <col min="13578" max="13579" width="11.42578125" style="5" customWidth="1"/>
    <col min="13580" max="13580" width="10.42578125" style="5" bestFit="1" customWidth="1"/>
    <col min="13581" max="13581" width="11.42578125" style="5" bestFit="1" customWidth="1"/>
    <col min="13582" max="13582" width="18.85546875" style="5" customWidth="1"/>
    <col min="13583" max="13583" width="18.85546875" style="5" bestFit="1" customWidth="1"/>
    <col min="13584" max="13584" width="20.42578125" style="5" bestFit="1" customWidth="1"/>
    <col min="13585" max="13586" width="0" style="5" hidden="1" customWidth="1"/>
    <col min="13587" max="13587" width="15.42578125" style="5" bestFit="1" customWidth="1"/>
    <col min="13588" max="13588" width="28.42578125" style="5" bestFit="1" customWidth="1"/>
    <col min="13589" max="13589" width="13.5703125" style="5" bestFit="1" customWidth="1"/>
    <col min="13590" max="13590" width="11.42578125" style="5" customWidth="1"/>
    <col min="13591" max="13592" width="0" style="5" hidden="1" customWidth="1"/>
    <col min="13593" max="13595" width="11.42578125" style="5" customWidth="1"/>
    <col min="13596" max="13596" width="13.140625" style="5" bestFit="1" customWidth="1"/>
    <col min="13597" max="13824" width="11.42578125" style="5"/>
    <col min="13825" max="13825" width="4.140625" style="5" customWidth="1"/>
    <col min="13826" max="13826" width="35.5703125" style="5" customWidth="1"/>
    <col min="13827" max="13827" width="18.42578125" style="5" bestFit="1" customWidth="1"/>
    <col min="13828" max="13831" width="10.42578125" style="5" customWidth="1"/>
    <col min="13832" max="13832" width="12.85546875" style="5" bestFit="1" customWidth="1"/>
    <col min="13833" max="13833" width="20.42578125" style="5" bestFit="1" customWidth="1"/>
    <col min="13834" max="13835" width="11.42578125" style="5" customWidth="1"/>
    <col min="13836" max="13836" width="10.42578125" style="5" bestFit="1" customWidth="1"/>
    <col min="13837" max="13837" width="11.42578125" style="5" bestFit="1" customWidth="1"/>
    <col min="13838" max="13838" width="18.85546875" style="5" customWidth="1"/>
    <col min="13839" max="13839" width="18.85546875" style="5" bestFit="1" customWidth="1"/>
    <col min="13840" max="13840" width="20.42578125" style="5" bestFit="1" customWidth="1"/>
    <col min="13841" max="13842" width="0" style="5" hidden="1" customWidth="1"/>
    <col min="13843" max="13843" width="15.42578125" style="5" bestFit="1" customWidth="1"/>
    <col min="13844" max="13844" width="28.42578125" style="5" bestFit="1" customWidth="1"/>
    <col min="13845" max="13845" width="13.5703125" style="5" bestFit="1" customWidth="1"/>
    <col min="13846" max="13846" width="11.42578125" style="5" customWidth="1"/>
    <col min="13847" max="13848" width="0" style="5" hidden="1" customWidth="1"/>
    <col min="13849" max="13851" width="11.42578125" style="5" customWidth="1"/>
    <col min="13852" max="13852" width="13.140625" style="5" bestFit="1" customWidth="1"/>
    <col min="13853" max="14080" width="11.42578125" style="5"/>
    <col min="14081" max="14081" width="4.140625" style="5" customWidth="1"/>
    <col min="14082" max="14082" width="35.5703125" style="5" customWidth="1"/>
    <col min="14083" max="14083" width="18.42578125" style="5" bestFit="1" customWidth="1"/>
    <col min="14084" max="14087" width="10.42578125" style="5" customWidth="1"/>
    <col min="14088" max="14088" width="12.85546875" style="5" bestFit="1" customWidth="1"/>
    <col min="14089" max="14089" width="20.42578125" style="5" bestFit="1" customWidth="1"/>
    <col min="14090" max="14091" width="11.42578125" style="5" customWidth="1"/>
    <col min="14092" max="14092" width="10.42578125" style="5" bestFit="1" customWidth="1"/>
    <col min="14093" max="14093" width="11.42578125" style="5" bestFit="1" customWidth="1"/>
    <col min="14094" max="14094" width="18.85546875" style="5" customWidth="1"/>
    <col min="14095" max="14095" width="18.85546875" style="5" bestFit="1" customWidth="1"/>
    <col min="14096" max="14096" width="20.42578125" style="5" bestFit="1" customWidth="1"/>
    <col min="14097" max="14098" width="0" style="5" hidden="1" customWidth="1"/>
    <col min="14099" max="14099" width="15.42578125" style="5" bestFit="1" customWidth="1"/>
    <col min="14100" max="14100" width="28.42578125" style="5" bestFit="1" customWidth="1"/>
    <col min="14101" max="14101" width="13.5703125" style="5" bestFit="1" customWidth="1"/>
    <col min="14102" max="14102" width="11.42578125" style="5" customWidth="1"/>
    <col min="14103" max="14104" width="0" style="5" hidden="1" customWidth="1"/>
    <col min="14105" max="14107" width="11.42578125" style="5" customWidth="1"/>
    <col min="14108" max="14108" width="13.140625" style="5" bestFit="1" customWidth="1"/>
    <col min="14109" max="14336" width="11.42578125" style="5"/>
    <col min="14337" max="14337" width="4.140625" style="5" customWidth="1"/>
    <col min="14338" max="14338" width="35.5703125" style="5" customWidth="1"/>
    <col min="14339" max="14339" width="18.42578125" style="5" bestFit="1" customWidth="1"/>
    <col min="14340" max="14343" width="10.42578125" style="5" customWidth="1"/>
    <col min="14344" max="14344" width="12.85546875" style="5" bestFit="1" customWidth="1"/>
    <col min="14345" max="14345" width="20.42578125" style="5" bestFit="1" customWidth="1"/>
    <col min="14346" max="14347" width="11.42578125" style="5" customWidth="1"/>
    <col min="14348" max="14348" width="10.42578125" style="5" bestFit="1" customWidth="1"/>
    <col min="14349" max="14349" width="11.42578125" style="5" bestFit="1" customWidth="1"/>
    <col min="14350" max="14350" width="18.85546875" style="5" customWidth="1"/>
    <col min="14351" max="14351" width="18.85546875" style="5" bestFit="1" customWidth="1"/>
    <col min="14352" max="14352" width="20.42578125" style="5" bestFit="1" customWidth="1"/>
    <col min="14353" max="14354" width="0" style="5" hidden="1" customWidth="1"/>
    <col min="14355" max="14355" width="15.42578125" style="5" bestFit="1" customWidth="1"/>
    <col min="14356" max="14356" width="28.42578125" style="5" bestFit="1" customWidth="1"/>
    <col min="14357" max="14357" width="13.5703125" style="5" bestFit="1" customWidth="1"/>
    <col min="14358" max="14358" width="11.42578125" style="5" customWidth="1"/>
    <col min="14359" max="14360" width="0" style="5" hidden="1" customWidth="1"/>
    <col min="14361" max="14363" width="11.42578125" style="5" customWidth="1"/>
    <col min="14364" max="14364" width="13.140625" style="5" bestFit="1" customWidth="1"/>
    <col min="14365" max="14592" width="11.42578125" style="5"/>
    <col min="14593" max="14593" width="4.140625" style="5" customWidth="1"/>
    <col min="14594" max="14594" width="35.5703125" style="5" customWidth="1"/>
    <col min="14595" max="14595" width="18.42578125" style="5" bestFit="1" customWidth="1"/>
    <col min="14596" max="14599" width="10.42578125" style="5" customWidth="1"/>
    <col min="14600" max="14600" width="12.85546875" style="5" bestFit="1" customWidth="1"/>
    <col min="14601" max="14601" width="20.42578125" style="5" bestFit="1" customWidth="1"/>
    <col min="14602" max="14603" width="11.42578125" style="5" customWidth="1"/>
    <col min="14604" max="14604" width="10.42578125" style="5" bestFit="1" customWidth="1"/>
    <col min="14605" max="14605" width="11.42578125" style="5" bestFit="1" customWidth="1"/>
    <col min="14606" max="14606" width="18.85546875" style="5" customWidth="1"/>
    <col min="14607" max="14607" width="18.85546875" style="5" bestFit="1" customWidth="1"/>
    <col min="14608" max="14608" width="20.42578125" style="5" bestFit="1" customWidth="1"/>
    <col min="14609" max="14610" width="0" style="5" hidden="1" customWidth="1"/>
    <col min="14611" max="14611" width="15.42578125" style="5" bestFit="1" customWidth="1"/>
    <col min="14612" max="14612" width="28.42578125" style="5" bestFit="1" customWidth="1"/>
    <col min="14613" max="14613" width="13.5703125" style="5" bestFit="1" customWidth="1"/>
    <col min="14614" max="14614" width="11.42578125" style="5" customWidth="1"/>
    <col min="14615" max="14616" width="0" style="5" hidden="1" customWidth="1"/>
    <col min="14617" max="14619" width="11.42578125" style="5" customWidth="1"/>
    <col min="14620" max="14620" width="13.140625" style="5" bestFit="1" customWidth="1"/>
    <col min="14621" max="14848" width="11.42578125" style="5"/>
    <col min="14849" max="14849" width="4.140625" style="5" customWidth="1"/>
    <col min="14850" max="14850" width="35.5703125" style="5" customWidth="1"/>
    <col min="14851" max="14851" width="18.42578125" style="5" bestFit="1" customWidth="1"/>
    <col min="14852" max="14855" width="10.42578125" style="5" customWidth="1"/>
    <col min="14856" max="14856" width="12.85546875" style="5" bestFit="1" customWidth="1"/>
    <col min="14857" max="14857" width="20.42578125" style="5" bestFit="1" customWidth="1"/>
    <col min="14858" max="14859" width="11.42578125" style="5" customWidth="1"/>
    <col min="14860" max="14860" width="10.42578125" style="5" bestFit="1" customWidth="1"/>
    <col min="14861" max="14861" width="11.42578125" style="5" bestFit="1" customWidth="1"/>
    <col min="14862" max="14862" width="18.85546875" style="5" customWidth="1"/>
    <col min="14863" max="14863" width="18.85546875" style="5" bestFit="1" customWidth="1"/>
    <col min="14864" max="14864" width="20.42578125" style="5" bestFit="1" customWidth="1"/>
    <col min="14865" max="14866" width="0" style="5" hidden="1" customWidth="1"/>
    <col min="14867" max="14867" width="15.42578125" style="5" bestFit="1" customWidth="1"/>
    <col min="14868" max="14868" width="28.42578125" style="5" bestFit="1" customWidth="1"/>
    <col min="14869" max="14869" width="13.5703125" style="5" bestFit="1" customWidth="1"/>
    <col min="14870" max="14870" width="11.42578125" style="5" customWidth="1"/>
    <col min="14871" max="14872" width="0" style="5" hidden="1" customWidth="1"/>
    <col min="14873" max="14875" width="11.42578125" style="5" customWidth="1"/>
    <col min="14876" max="14876" width="13.140625" style="5" bestFit="1" customWidth="1"/>
    <col min="14877" max="15104" width="11.42578125" style="5"/>
    <col min="15105" max="15105" width="4.140625" style="5" customWidth="1"/>
    <col min="15106" max="15106" width="35.5703125" style="5" customWidth="1"/>
    <col min="15107" max="15107" width="18.42578125" style="5" bestFit="1" customWidth="1"/>
    <col min="15108" max="15111" width="10.42578125" style="5" customWidth="1"/>
    <col min="15112" max="15112" width="12.85546875" style="5" bestFit="1" customWidth="1"/>
    <col min="15113" max="15113" width="20.42578125" style="5" bestFit="1" customWidth="1"/>
    <col min="15114" max="15115" width="11.42578125" style="5" customWidth="1"/>
    <col min="15116" max="15116" width="10.42578125" style="5" bestFit="1" customWidth="1"/>
    <col min="15117" max="15117" width="11.42578125" style="5" bestFit="1" customWidth="1"/>
    <col min="15118" max="15118" width="18.85546875" style="5" customWidth="1"/>
    <col min="15119" max="15119" width="18.85546875" style="5" bestFit="1" customWidth="1"/>
    <col min="15120" max="15120" width="20.42578125" style="5" bestFit="1" customWidth="1"/>
    <col min="15121" max="15122" width="0" style="5" hidden="1" customWidth="1"/>
    <col min="15123" max="15123" width="15.42578125" style="5" bestFit="1" customWidth="1"/>
    <col min="15124" max="15124" width="28.42578125" style="5" bestFit="1" customWidth="1"/>
    <col min="15125" max="15125" width="13.5703125" style="5" bestFit="1" customWidth="1"/>
    <col min="15126" max="15126" width="11.42578125" style="5" customWidth="1"/>
    <col min="15127" max="15128" width="0" style="5" hidden="1" customWidth="1"/>
    <col min="15129" max="15131" width="11.42578125" style="5" customWidth="1"/>
    <col min="15132" max="15132" width="13.140625" style="5" bestFit="1" customWidth="1"/>
    <col min="15133" max="15360" width="11.42578125" style="5"/>
    <col min="15361" max="15361" width="4.140625" style="5" customWidth="1"/>
    <col min="15362" max="15362" width="35.5703125" style="5" customWidth="1"/>
    <col min="15363" max="15363" width="18.42578125" style="5" bestFit="1" customWidth="1"/>
    <col min="15364" max="15367" width="10.42578125" style="5" customWidth="1"/>
    <col min="15368" max="15368" width="12.85546875" style="5" bestFit="1" customWidth="1"/>
    <col min="15369" max="15369" width="20.42578125" style="5" bestFit="1" customWidth="1"/>
    <col min="15370" max="15371" width="11.42578125" style="5" customWidth="1"/>
    <col min="15372" max="15372" width="10.42578125" style="5" bestFit="1" customWidth="1"/>
    <col min="15373" max="15373" width="11.42578125" style="5" bestFit="1" customWidth="1"/>
    <col min="15374" max="15374" width="18.85546875" style="5" customWidth="1"/>
    <col min="15375" max="15375" width="18.85546875" style="5" bestFit="1" customWidth="1"/>
    <col min="15376" max="15376" width="20.42578125" style="5" bestFit="1" customWidth="1"/>
    <col min="15377" max="15378" width="0" style="5" hidden="1" customWidth="1"/>
    <col min="15379" max="15379" width="15.42578125" style="5" bestFit="1" customWidth="1"/>
    <col min="15380" max="15380" width="28.42578125" style="5" bestFit="1" customWidth="1"/>
    <col min="15381" max="15381" width="13.5703125" style="5" bestFit="1" customWidth="1"/>
    <col min="15382" max="15382" width="11.42578125" style="5" customWidth="1"/>
    <col min="15383" max="15384" width="0" style="5" hidden="1" customWidth="1"/>
    <col min="15385" max="15387" width="11.42578125" style="5" customWidth="1"/>
    <col min="15388" max="15388" width="13.140625" style="5" bestFit="1" customWidth="1"/>
    <col min="15389" max="15616" width="11.42578125" style="5"/>
    <col min="15617" max="15617" width="4.140625" style="5" customWidth="1"/>
    <col min="15618" max="15618" width="35.5703125" style="5" customWidth="1"/>
    <col min="15619" max="15619" width="18.42578125" style="5" bestFit="1" customWidth="1"/>
    <col min="15620" max="15623" width="10.42578125" style="5" customWidth="1"/>
    <col min="15624" max="15624" width="12.85546875" style="5" bestFit="1" customWidth="1"/>
    <col min="15625" max="15625" width="20.42578125" style="5" bestFit="1" customWidth="1"/>
    <col min="15626" max="15627" width="11.42578125" style="5" customWidth="1"/>
    <col min="15628" max="15628" width="10.42578125" style="5" bestFit="1" customWidth="1"/>
    <col min="15629" max="15629" width="11.42578125" style="5" bestFit="1" customWidth="1"/>
    <col min="15630" max="15630" width="18.85546875" style="5" customWidth="1"/>
    <col min="15631" max="15631" width="18.85546875" style="5" bestFit="1" customWidth="1"/>
    <col min="15632" max="15632" width="20.42578125" style="5" bestFit="1" customWidth="1"/>
    <col min="15633" max="15634" width="0" style="5" hidden="1" customWidth="1"/>
    <col min="15635" max="15635" width="15.42578125" style="5" bestFit="1" customWidth="1"/>
    <col min="15636" max="15636" width="28.42578125" style="5" bestFit="1" customWidth="1"/>
    <col min="15637" max="15637" width="13.5703125" style="5" bestFit="1" customWidth="1"/>
    <col min="15638" max="15638" width="11.42578125" style="5" customWidth="1"/>
    <col min="15639" max="15640" width="0" style="5" hidden="1" customWidth="1"/>
    <col min="15641" max="15643" width="11.42578125" style="5" customWidth="1"/>
    <col min="15644" max="15644" width="13.140625" style="5" bestFit="1" customWidth="1"/>
    <col min="15645" max="15872" width="11.42578125" style="5"/>
    <col min="15873" max="15873" width="4.140625" style="5" customWidth="1"/>
    <col min="15874" max="15874" width="35.5703125" style="5" customWidth="1"/>
    <col min="15875" max="15875" width="18.42578125" style="5" bestFit="1" customWidth="1"/>
    <col min="15876" max="15879" width="10.42578125" style="5" customWidth="1"/>
    <col min="15880" max="15880" width="12.85546875" style="5" bestFit="1" customWidth="1"/>
    <col min="15881" max="15881" width="20.42578125" style="5" bestFit="1" customWidth="1"/>
    <col min="15882" max="15883" width="11.42578125" style="5" customWidth="1"/>
    <col min="15884" max="15884" width="10.42578125" style="5" bestFit="1" customWidth="1"/>
    <col min="15885" max="15885" width="11.42578125" style="5" bestFit="1" customWidth="1"/>
    <col min="15886" max="15886" width="18.85546875" style="5" customWidth="1"/>
    <col min="15887" max="15887" width="18.85546875" style="5" bestFit="1" customWidth="1"/>
    <col min="15888" max="15888" width="20.42578125" style="5" bestFit="1" customWidth="1"/>
    <col min="15889" max="15890" width="0" style="5" hidden="1" customWidth="1"/>
    <col min="15891" max="15891" width="15.42578125" style="5" bestFit="1" customWidth="1"/>
    <col min="15892" max="15892" width="28.42578125" style="5" bestFit="1" customWidth="1"/>
    <col min="15893" max="15893" width="13.5703125" style="5" bestFit="1" customWidth="1"/>
    <col min="15894" max="15894" width="11.42578125" style="5" customWidth="1"/>
    <col min="15895" max="15896" width="0" style="5" hidden="1" customWidth="1"/>
    <col min="15897" max="15899" width="11.42578125" style="5" customWidth="1"/>
    <col min="15900" max="15900" width="13.140625" style="5" bestFit="1" customWidth="1"/>
    <col min="15901" max="16128" width="11.42578125" style="5"/>
    <col min="16129" max="16129" width="4.140625" style="5" customWidth="1"/>
    <col min="16130" max="16130" width="35.5703125" style="5" customWidth="1"/>
    <col min="16131" max="16131" width="18.42578125" style="5" bestFit="1" customWidth="1"/>
    <col min="16132" max="16135" width="10.42578125" style="5" customWidth="1"/>
    <col min="16136" max="16136" width="12.85546875" style="5" bestFit="1" customWidth="1"/>
    <col min="16137" max="16137" width="20.42578125" style="5" bestFit="1" customWidth="1"/>
    <col min="16138" max="16139" width="11.42578125" style="5" customWidth="1"/>
    <col min="16140" max="16140" width="10.42578125" style="5" bestFit="1" customWidth="1"/>
    <col min="16141" max="16141" width="11.42578125" style="5" bestFit="1" customWidth="1"/>
    <col min="16142" max="16142" width="18.85546875" style="5" customWidth="1"/>
    <col min="16143" max="16143" width="18.85546875" style="5" bestFit="1" customWidth="1"/>
    <col min="16144" max="16144" width="20.42578125" style="5" bestFit="1" customWidth="1"/>
    <col min="16145" max="16146" width="0" style="5" hidden="1" customWidth="1"/>
    <col min="16147" max="16147" width="15.42578125" style="5" bestFit="1" customWidth="1"/>
    <col min="16148" max="16148" width="28.42578125" style="5" bestFit="1" customWidth="1"/>
    <col min="16149" max="16149" width="13.5703125" style="5" bestFit="1" customWidth="1"/>
    <col min="16150" max="16150" width="11.42578125" style="5" customWidth="1"/>
    <col min="16151" max="16152" width="0" style="5" hidden="1" customWidth="1"/>
    <col min="16153" max="16155" width="11.42578125" style="5" customWidth="1"/>
    <col min="16156" max="16156" width="13.140625" style="5" bestFit="1" customWidth="1"/>
    <col min="16157" max="16384" width="11.42578125" style="5"/>
  </cols>
  <sheetData>
    <row r="12" spans="2:21" ht="21" x14ac:dyDescent="0.25">
      <c r="B12" s="26" t="s">
        <v>91</v>
      </c>
      <c r="C12" s="27"/>
      <c r="D12" s="27"/>
      <c r="E12" s="27"/>
      <c r="F12" s="27"/>
      <c r="G12" s="27"/>
      <c r="H12" s="28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</row>
    <row r="15" spans="2:21" x14ac:dyDescent="0.25">
      <c r="B15" s="29" t="s">
        <v>92</v>
      </c>
      <c r="C15" s="30"/>
    </row>
    <row r="16" spans="2:21" x14ac:dyDescent="0.25">
      <c r="K16" s="31"/>
    </row>
    <row r="17" spans="2:28" x14ac:dyDescent="0.25">
      <c r="B17" s="32" t="s">
        <v>93</v>
      </c>
      <c r="C17" s="33">
        <f>SETTLEMENT_DATE</f>
        <v>44071</v>
      </c>
    </row>
    <row r="18" spans="2:28" x14ac:dyDescent="0.25">
      <c r="B18" s="34"/>
      <c r="C18" s="35"/>
    </row>
    <row r="19" spans="2:28" ht="15.75" thickBot="1" x14ac:dyDescent="0.3">
      <c r="C19" s="4"/>
    </row>
    <row r="20" spans="2:28" s="38" customFormat="1" ht="18" thickBot="1" x14ac:dyDescent="0.3">
      <c r="B20" s="36" t="s">
        <v>94</v>
      </c>
      <c r="C20" s="37"/>
      <c r="D20" s="37"/>
      <c r="E20" s="37"/>
      <c r="F20" s="37"/>
      <c r="G20" s="37"/>
      <c r="J20" s="5"/>
      <c r="K20" s="39" t="s">
        <v>95</v>
      </c>
      <c r="L20" s="5"/>
      <c r="P20" s="5"/>
      <c r="Q20" s="5"/>
      <c r="R20" s="5"/>
      <c r="S20" s="5"/>
      <c r="T20" s="40" t="s">
        <v>96</v>
      </c>
      <c r="U20" s="41">
        <f ca="1">SUM(U24:U135)</f>
        <v>0</v>
      </c>
      <c r="W20" s="5"/>
      <c r="X20" s="5"/>
      <c r="Y20" s="5"/>
      <c r="Z20" s="5"/>
      <c r="AA20" s="5"/>
    </row>
    <row r="21" spans="2:28" s="38" customFormat="1" ht="15.75" x14ac:dyDescent="0.25">
      <c r="B21" s="42"/>
      <c r="C21" s="129" t="str">
        <f ca="1">IF(ISNA(HLOOKUP(C22,Source_Bonds,1,FALSE)),IF(ISNA(HLOOKUP(C22,Desti_Bonds,1,FALSE)),"NOT FOUND","DESTINATION"),"SOURCE")</f>
        <v>NOT FOUND</v>
      </c>
      <c r="D21" s="43"/>
      <c r="E21" s="43"/>
      <c r="F21" s="43"/>
      <c r="G21" s="43"/>
      <c r="H21" s="44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</row>
    <row r="22" spans="2:28" ht="15.75" x14ac:dyDescent="0.25">
      <c r="B22" s="45" t="s">
        <v>97</v>
      </c>
      <c r="C22" s="130" t="str">
        <f ca="1">MID(CELL("filename",A1),FIND("]",CELL("filename",A1))+1,255)</f>
        <v>LB214A</v>
      </c>
      <c r="D22" s="34" t="s">
        <v>187</v>
      </c>
      <c r="E22" s="46"/>
      <c r="F22" s="46"/>
      <c r="G22" s="46"/>
      <c r="J22" s="38"/>
      <c r="K22" s="47" t="s">
        <v>98</v>
      </c>
      <c r="L22" s="47" t="s">
        <v>99</v>
      </c>
      <c r="M22" s="47" t="s">
        <v>32</v>
      </c>
      <c r="N22" s="47" t="s">
        <v>100</v>
      </c>
      <c r="O22" s="47" t="s">
        <v>101</v>
      </c>
      <c r="P22" s="47" t="s">
        <v>102</v>
      </c>
      <c r="Q22" s="47" t="s">
        <v>103</v>
      </c>
      <c r="R22" s="47" t="s">
        <v>104</v>
      </c>
      <c r="S22" s="47" t="s">
        <v>95</v>
      </c>
      <c r="T22" s="47" t="s">
        <v>105</v>
      </c>
      <c r="U22" s="47" t="s">
        <v>106</v>
      </c>
      <c r="W22" s="4"/>
      <c r="X22" s="4"/>
      <c r="Y22" s="4"/>
      <c r="Z22" s="4"/>
      <c r="AA22" s="4"/>
      <c r="AB22" s="4"/>
    </row>
    <row r="23" spans="2:28" x14ac:dyDescent="0.25">
      <c r="B23" s="48" t="s">
        <v>30</v>
      </c>
      <c r="C23" s="49">
        <f ca="1">+VLOOKUP($C$22,SBDB_Data,2,FALSE)</f>
        <v>44295</v>
      </c>
      <c r="D23" s="34"/>
      <c r="E23" s="50"/>
      <c r="F23" s="50"/>
      <c r="G23" s="50"/>
      <c r="K23" s="51">
        <v>0</v>
      </c>
      <c r="L23" s="93">
        <f>+C17</f>
        <v>44071</v>
      </c>
      <c r="M23" s="23"/>
      <c r="N23" s="23"/>
      <c r="O23" s="23"/>
      <c r="P23" s="53"/>
      <c r="Q23" s="53"/>
      <c r="R23" s="53">
        <v>1</v>
      </c>
      <c r="S23" s="53"/>
      <c r="T23" s="54"/>
      <c r="U23" s="53"/>
      <c r="W23" s="4"/>
      <c r="X23" s="53"/>
      <c r="Y23" s="53"/>
      <c r="Z23" s="53"/>
      <c r="AA23" s="54"/>
      <c r="AB23" s="53"/>
    </row>
    <row r="24" spans="2:28" x14ac:dyDescent="0.25">
      <c r="B24" s="48" t="s">
        <v>32</v>
      </c>
      <c r="C24" s="55">
        <f ca="1">+VLOOKUP($C$22,SBDB_Data,4,FALSE)</f>
        <v>6.4000000000000001E-2</v>
      </c>
      <c r="D24" s="34"/>
      <c r="E24" s="56"/>
      <c r="F24" s="56"/>
      <c r="G24" s="56"/>
      <c r="K24" s="51">
        <f>+K23+1</f>
        <v>1</v>
      </c>
      <c r="L24" s="93">
        <f ca="1">+COUPNCD(C17,C23,C25)</f>
        <v>44113</v>
      </c>
      <c r="M24" s="57">
        <f ca="1">IF(L24="--","--",IF(AND($C$27="--",K24=1),(L24-$C$26)*$C$24/365,$C$24/$C$25))</f>
        <v>3.2000000000000001E-2</v>
      </c>
      <c r="N24" s="53" t="str">
        <f ca="1">+IF(L24=$C$23, 100%, "--")</f>
        <v>--</v>
      </c>
      <c r="O24" s="57">
        <f ca="1">IFERROR(IF(K24=1,(L24-$C$27)*(Q24/100%)*$C$24/365,(L24-L23)*(Q24/100%)*$C$24/365),"--")</f>
        <v>3.2087671232876709E-2</v>
      </c>
      <c r="P24" s="53">
        <f t="shared" ref="P24:P87" ca="1" si="0">+IF(L24="--","--",IFERROR(VLOOKUP(L24,$W$41:$X$45,2,FALSE),0))</f>
        <v>0</v>
      </c>
      <c r="Q24" s="53">
        <f ca="1">R24+P24</f>
        <v>1</v>
      </c>
      <c r="R24" s="53">
        <f ca="1">IF(P24="--",R23-0,R23-P24)</f>
        <v>1</v>
      </c>
      <c r="S24" s="58">
        <f ca="1">IF(L24="--","--",ROUND(IF($C$22="LBA37DA",SUM(O24:P24),SUM(M24:N24)),9))</f>
        <v>3.2000000000000001E-2</v>
      </c>
      <c r="T24" s="59" t="e">
        <f ca="1">IF(L24="--","--",1/(1+$C$31/$C$25)^($C$28*$C$25/365+K23))</f>
        <v>#VALUE!</v>
      </c>
      <c r="U24" s="53" t="str">
        <f ca="1">IFERROR(T24*S24,"--")</f>
        <v>--</v>
      </c>
      <c r="W24" s="4"/>
      <c r="X24" s="53"/>
      <c r="Y24" s="53"/>
      <c r="Z24" s="53"/>
      <c r="AA24" s="54"/>
      <c r="AB24" s="53"/>
    </row>
    <row r="25" spans="2:28" x14ac:dyDescent="0.25">
      <c r="B25" s="48" t="s">
        <v>107</v>
      </c>
      <c r="C25" s="60">
        <v>2</v>
      </c>
      <c r="D25" s="46"/>
      <c r="E25" s="61"/>
      <c r="F25" s="61"/>
      <c r="G25" s="61"/>
      <c r="K25" s="51">
        <f>+K24+1</f>
        <v>2</v>
      </c>
      <c r="L25" s="93">
        <f ca="1">+IF(L24&lt;$C$23, EDATE(L24,12/$C$25), IF(L24=$C$23, "--", IF(L24="--", "--")))</f>
        <v>44295</v>
      </c>
      <c r="M25" s="57">
        <f t="shared" ref="M25:M88" ca="1" si="1">IF(L25="--","--",IF(AND($C$27="--",K25=1),(L25-$C$26)*$C$24/365,$C$24/$C$25))</f>
        <v>3.2000000000000001E-2</v>
      </c>
      <c r="N25" s="53">
        <f t="shared" ref="N25:N88" ca="1" si="2">+IF(L25=$C$23, 100%, "--")</f>
        <v>1</v>
      </c>
      <c r="O25" s="57">
        <f ca="1">IFERROR(IF(K25=1,(L25-$C$27)*(Q25/100%)*$C$24/365,(L25-L24)*(Q25/100%)*$C$24/365),"--")</f>
        <v>3.1912328767123285E-2</v>
      </c>
      <c r="P25" s="53">
        <f t="shared" ca="1" si="0"/>
        <v>0</v>
      </c>
      <c r="Q25" s="53">
        <f t="shared" ref="Q25:Q66" ca="1" si="3">R25+P25</f>
        <v>1</v>
      </c>
      <c r="R25" s="53">
        <f ca="1">IF(P25="--",R24-0,R24-P25)</f>
        <v>1</v>
      </c>
      <c r="S25" s="58">
        <f t="shared" ref="S25:S88" ca="1" si="4">IF(L25="--","--",ROUND(IF($C$22="LBA37DA",SUM(O25:P25),SUM(M25:N25)),9))</f>
        <v>1.032</v>
      </c>
      <c r="T25" s="59" t="e">
        <f ca="1">IF(L25="--","--",1/(1+$C$31/$C$25)^($C$28*$C$25/365+K24))</f>
        <v>#VALUE!</v>
      </c>
      <c r="U25" s="53" t="str">
        <f t="shared" ref="U25:U88" ca="1" si="5">IFERROR(T25*S25,"--")</f>
        <v>--</v>
      </c>
      <c r="W25" s="4"/>
      <c r="X25" s="53"/>
      <c r="Y25" s="53"/>
      <c r="Z25" s="53"/>
      <c r="AA25" s="54"/>
      <c r="AB25" s="53"/>
    </row>
    <row r="26" spans="2:28" x14ac:dyDescent="0.25">
      <c r="B26" s="48" t="s">
        <v>31</v>
      </c>
      <c r="C26" s="49">
        <f ca="1">+VLOOKUP($C$22,SBDB_Data,3,FALSE)</f>
        <v>36978</v>
      </c>
      <c r="D26" s="34"/>
      <c r="E26" s="61"/>
      <c r="F26" s="61"/>
      <c r="G26" s="61"/>
      <c r="K26" s="51">
        <f>+K25+1</f>
        <v>3</v>
      </c>
      <c r="L26" s="93" t="str">
        <f t="shared" ref="L26:L89" ca="1" si="6">+IF(L25&lt;$C$23, EDATE(L25,12/$C$25), IF(L25=$C$23, "--", IF(L25="--", "--")))</f>
        <v>--</v>
      </c>
      <c r="M26" s="57" t="str">
        <f t="shared" ca="1" si="1"/>
        <v>--</v>
      </c>
      <c r="N26" s="53" t="str">
        <f t="shared" ca="1" si="2"/>
        <v>--</v>
      </c>
      <c r="O26" s="57" t="str">
        <f t="shared" ref="O26:O89" ca="1" si="7">IFERROR(IF(K26=1,(L26-$C$27)*(Q26/100%)*$C$24/365,(L26-L25)*(Q26/100%)*$C$24/365),"--")</f>
        <v>--</v>
      </c>
      <c r="P26" s="53" t="str">
        <f t="shared" ca="1" si="0"/>
        <v>--</v>
      </c>
      <c r="Q26" s="53" t="e">
        <f t="shared" ca="1" si="3"/>
        <v>#VALUE!</v>
      </c>
      <c r="R26" s="53">
        <f t="shared" ref="R26:R66" ca="1" si="8">IF(P26="--",R25-0,R25-P26)</f>
        <v>1</v>
      </c>
      <c r="S26" s="58" t="str">
        <f t="shared" ca="1" si="4"/>
        <v>--</v>
      </c>
      <c r="T26" s="59" t="str">
        <f t="shared" ref="T26:T89" ca="1" si="9">IF(L26="--","--",1/(1+$C$31/$C$25)^($C$28*$C$25/365+K25))</f>
        <v>--</v>
      </c>
      <c r="U26" s="53" t="str">
        <f t="shared" ca="1" si="5"/>
        <v>--</v>
      </c>
      <c r="W26" s="4"/>
      <c r="X26" s="53"/>
      <c r="Y26" s="53"/>
      <c r="Z26" s="53"/>
      <c r="AA26" s="54"/>
      <c r="AB26" s="53"/>
    </row>
    <row r="27" spans="2:28" x14ac:dyDescent="0.25">
      <c r="B27" s="48" t="s">
        <v>108</v>
      </c>
      <c r="C27" s="62">
        <f ca="1">IF(COUPPCD(C17,C23,C25)&lt;C26,"--",COUPPCD(C17,C23,C25))</f>
        <v>43930</v>
      </c>
      <c r="E27" s="50"/>
      <c r="F27" s="61"/>
      <c r="G27" s="61"/>
      <c r="K27" s="51">
        <f>+K26+1</f>
        <v>4</v>
      </c>
      <c r="L27" s="93" t="str">
        <f t="shared" ca="1" si="6"/>
        <v>--</v>
      </c>
      <c r="M27" s="57" t="str">
        <f t="shared" ca="1" si="1"/>
        <v>--</v>
      </c>
      <c r="N27" s="53" t="str">
        <f t="shared" ca="1" si="2"/>
        <v>--</v>
      </c>
      <c r="O27" s="57" t="str">
        <f t="shared" ca="1" si="7"/>
        <v>--</v>
      </c>
      <c r="P27" s="53" t="str">
        <f t="shared" ca="1" si="0"/>
        <v>--</v>
      </c>
      <c r="Q27" s="53" t="e">
        <f t="shared" ca="1" si="3"/>
        <v>#VALUE!</v>
      </c>
      <c r="R27" s="53">
        <f t="shared" ca="1" si="8"/>
        <v>1</v>
      </c>
      <c r="S27" s="58" t="str">
        <f t="shared" ca="1" si="4"/>
        <v>--</v>
      </c>
      <c r="T27" s="59" t="str">
        <f t="shared" ca="1" si="9"/>
        <v>--</v>
      </c>
      <c r="U27" s="53" t="str">
        <f t="shared" ca="1" si="5"/>
        <v>--</v>
      </c>
      <c r="W27" s="4"/>
      <c r="X27" s="53"/>
      <c r="Y27" s="53"/>
      <c r="Z27" s="53"/>
      <c r="AA27" s="54"/>
      <c r="AB27" s="53"/>
    </row>
    <row r="28" spans="2:28" x14ac:dyDescent="0.25">
      <c r="B28" s="48" t="s">
        <v>24</v>
      </c>
      <c r="C28" s="131">
        <f ca="1">L24-L23</f>
        <v>42</v>
      </c>
      <c r="D28" s="46"/>
      <c r="E28" s="61"/>
      <c r="F28" s="61"/>
      <c r="G28" s="61"/>
      <c r="K28" s="51">
        <f t="shared" ref="K28:K91" si="10">+K27+1</f>
        <v>5</v>
      </c>
      <c r="L28" s="93" t="str">
        <f t="shared" ca="1" si="6"/>
        <v>--</v>
      </c>
      <c r="M28" s="57" t="str">
        <f t="shared" ca="1" si="1"/>
        <v>--</v>
      </c>
      <c r="N28" s="53" t="str">
        <f t="shared" ca="1" si="2"/>
        <v>--</v>
      </c>
      <c r="O28" s="57" t="str">
        <f t="shared" ca="1" si="7"/>
        <v>--</v>
      </c>
      <c r="P28" s="53" t="str">
        <f t="shared" ca="1" si="0"/>
        <v>--</v>
      </c>
      <c r="Q28" s="53" t="e">
        <f t="shared" ca="1" si="3"/>
        <v>#VALUE!</v>
      </c>
      <c r="R28" s="53">
        <f t="shared" ca="1" si="8"/>
        <v>1</v>
      </c>
      <c r="S28" s="58" t="str">
        <f t="shared" ca="1" si="4"/>
        <v>--</v>
      </c>
      <c r="T28" s="59" t="str">
        <f t="shared" ca="1" si="9"/>
        <v>--</v>
      </c>
      <c r="U28" s="53" t="str">
        <f t="shared" ca="1" si="5"/>
        <v>--</v>
      </c>
      <c r="W28" s="4"/>
      <c r="X28" s="53"/>
      <c r="Y28" s="53"/>
      <c r="Z28" s="53"/>
      <c r="AA28" s="54"/>
      <c r="AB28" s="53"/>
    </row>
    <row r="29" spans="2:28" x14ac:dyDescent="0.25">
      <c r="B29" s="48" t="s">
        <v>23</v>
      </c>
      <c r="C29" s="131">
        <f ca="1">IF(C27="--",L23-C26,L23-C27)</f>
        <v>141</v>
      </c>
      <c r="D29" s="46"/>
      <c r="E29" s="63"/>
      <c r="F29" s="63"/>
      <c r="G29" s="63"/>
      <c r="K29" s="51">
        <f t="shared" si="10"/>
        <v>6</v>
      </c>
      <c r="L29" s="93" t="str">
        <f t="shared" ca="1" si="6"/>
        <v>--</v>
      </c>
      <c r="M29" s="57" t="str">
        <f t="shared" ca="1" si="1"/>
        <v>--</v>
      </c>
      <c r="N29" s="53" t="str">
        <f t="shared" ca="1" si="2"/>
        <v>--</v>
      </c>
      <c r="O29" s="57" t="str">
        <f t="shared" ca="1" si="7"/>
        <v>--</v>
      </c>
      <c r="P29" s="53" t="str">
        <f t="shared" ca="1" si="0"/>
        <v>--</v>
      </c>
      <c r="Q29" s="53" t="e">
        <f t="shared" ca="1" si="3"/>
        <v>#VALUE!</v>
      </c>
      <c r="R29" s="53">
        <f t="shared" ca="1" si="8"/>
        <v>1</v>
      </c>
      <c r="S29" s="58" t="str">
        <f t="shared" ca="1" si="4"/>
        <v>--</v>
      </c>
      <c r="T29" s="59" t="str">
        <f t="shared" ca="1" si="9"/>
        <v>--</v>
      </c>
      <c r="U29" s="53" t="str">
        <f t="shared" ca="1" si="5"/>
        <v>--</v>
      </c>
      <c r="W29" s="4"/>
      <c r="X29" s="53"/>
      <c r="Y29" s="53"/>
      <c r="Z29" s="53"/>
      <c r="AA29" s="54"/>
      <c r="AB29" s="53"/>
    </row>
    <row r="30" spans="2:28" x14ac:dyDescent="0.25">
      <c r="B30" s="48" t="s">
        <v>109</v>
      </c>
      <c r="C30" s="64">
        <f ca="1">ROUND(C29/365*C24,8)</f>
        <v>2.4723289999999998E-2</v>
      </c>
      <c r="E30" s="65"/>
      <c r="F30" s="65"/>
      <c r="G30" s="65"/>
      <c r="K30" s="51">
        <f t="shared" si="10"/>
        <v>7</v>
      </c>
      <c r="L30" s="93" t="str">
        <f t="shared" ca="1" si="6"/>
        <v>--</v>
      </c>
      <c r="M30" s="57" t="str">
        <f t="shared" ca="1" si="1"/>
        <v>--</v>
      </c>
      <c r="N30" s="53" t="str">
        <f t="shared" ca="1" si="2"/>
        <v>--</v>
      </c>
      <c r="O30" s="57" t="str">
        <f t="shared" ca="1" si="7"/>
        <v>--</v>
      </c>
      <c r="P30" s="53" t="str">
        <f t="shared" ca="1" si="0"/>
        <v>--</v>
      </c>
      <c r="Q30" s="53" t="e">
        <f t="shared" ca="1" si="3"/>
        <v>#VALUE!</v>
      </c>
      <c r="R30" s="53">
        <f t="shared" ca="1" si="8"/>
        <v>1</v>
      </c>
      <c r="S30" s="58" t="str">
        <f t="shared" ca="1" si="4"/>
        <v>--</v>
      </c>
      <c r="T30" s="59" t="str">
        <f t="shared" ca="1" si="9"/>
        <v>--</v>
      </c>
      <c r="U30" s="53" t="str">
        <f t="shared" ca="1" si="5"/>
        <v>--</v>
      </c>
      <c r="W30" s="4"/>
      <c r="X30" s="53"/>
      <c r="Y30" s="53"/>
      <c r="Z30" s="53"/>
      <c r="AA30" s="54"/>
      <c r="AB30" s="53"/>
    </row>
    <row r="31" spans="2:28" x14ac:dyDescent="0.25">
      <c r="B31" s="66" t="s">
        <v>110</v>
      </c>
      <c r="C31" s="132" t="str">
        <f ca="1">IF(C21="SOURCE", HLOOKUP(C22, Source_Bonds, 7, FALSE), IF(C21="DESTINATION", HLOOKUP(C22,Desti_Bonds,6,FALSE),  C21) )</f>
        <v>NOT FOUND</v>
      </c>
      <c r="D31" s="34" t="s">
        <v>186</v>
      </c>
      <c r="E31" s="65"/>
      <c r="G31" s="61"/>
      <c r="K31" s="51">
        <f t="shared" si="10"/>
        <v>8</v>
      </c>
      <c r="L31" s="93" t="str">
        <f t="shared" ca="1" si="6"/>
        <v>--</v>
      </c>
      <c r="M31" s="57" t="str">
        <f t="shared" ca="1" si="1"/>
        <v>--</v>
      </c>
      <c r="N31" s="53" t="str">
        <f t="shared" ca="1" si="2"/>
        <v>--</v>
      </c>
      <c r="O31" s="57" t="str">
        <f t="shared" ca="1" si="7"/>
        <v>--</v>
      </c>
      <c r="P31" s="53" t="str">
        <f t="shared" ca="1" si="0"/>
        <v>--</v>
      </c>
      <c r="Q31" s="53" t="e">
        <f t="shared" ca="1" si="3"/>
        <v>#VALUE!</v>
      </c>
      <c r="R31" s="53">
        <f t="shared" ca="1" si="8"/>
        <v>1</v>
      </c>
      <c r="S31" s="58" t="str">
        <f t="shared" ca="1" si="4"/>
        <v>--</v>
      </c>
      <c r="T31" s="59" t="str">
        <f t="shared" ca="1" si="9"/>
        <v>--</v>
      </c>
      <c r="U31" s="53" t="str">
        <f t="shared" ca="1" si="5"/>
        <v>--</v>
      </c>
      <c r="W31" s="4"/>
      <c r="X31" s="53"/>
      <c r="Y31" s="53"/>
      <c r="Z31" s="53"/>
      <c r="AA31" s="54"/>
      <c r="AB31" s="53"/>
    </row>
    <row r="32" spans="2:28" s="38" customFormat="1" ht="15.75" x14ac:dyDescent="0.25">
      <c r="B32" s="5"/>
      <c r="C32" s="5"/>
      <c r="D32" s="34"/>
      <c r="E32" s="34"/>
      <c r="F32" s="5"/>
      <c r="G32" s="61"/>
      <c r="H32" s="4"/>
      <c r="I32" s="5"/>
      <c r="J32" s="5"/>
      <c r="K32" s="51">
        <f t="shared" si="10"/>
        <v>9</v>
      </c>
      <c r="L32" s="93" t="str">
        <f t="shared" ca="1" si="6"/>
        <v>--</v>
      </c>
      <c r="M32" s="57" t="str">
        <f t="shared" ca="1" si="1"/>
        <v>--</v>
      </c>
      <c r="N32" s="53" t="str">
        <f t="shared" ca="1" si="2"/>
        <v>--</v>
      </c>
      <c r="O32" s="57" t="str">
        <f t="shared" ca="1" si="7"/>
        <v>--</v>
      </c>
      <c r="P32" s="53" t="str">
        <f t="shared" ca="1" si="0"/>
        <v>--</v>
      </c>
      <c r="Q32" s="53" t="e">
        <f t="shared" ca="1" si="3"/>
        <v>#VALUE!</v>
      </c>
      <c r="R32" s="53">
        <f t="shared" ca="1" si="8"/>
        <v>1</v>
      </c>
      <c r="S32" s="58" t="str">
        <f t="shared" ca="1" si="4"/>
        <v>--</v>
      </c>
      <c r="T32" s="59" t="str">
        <f t="shared" ca="1" si="9"/>
        <v>--</v>
      </c>
      <c r="U32" s="53" t="str">
        <f t="shared" ca="1" si="5"/>
        <v>--</v>
      </c>
      <c r="V32" s="5"/>
      <c r="W32" s="4"/>
      <c r="X32" s="53"/>
      <c r="Y32" s="53"/>
      <c r="Z32" s="53"/>
      <c r="AA32" s="54"/>
      <c r="AB32" s="53"/>
    </row>
    <row r="33" spans="2:28" s="38" customFormat="1" ht="15.75" x14ac:dyDescent="0.25">
      <c r="B33" s="45" t="s">
        <v>111</v>
      </c>
      <c r="C33" s="67">
        <f ca="1">ROUND(U20-C30,8)</f>
        <v>-2.4723289999999998E-2</v>
      </c>
      <c r="D33" s="46"/>
      <c r="E33" s="34"/>
      <c r="F33" s="5"/>
      <c r="G33" s="5"/>
      <c r="H33" s="4"/>
      <c r="I33" s="5"/>
      <c r="J33" s="5"/>
      <c r="K33" s="51">
        <f t="shared" si="10"/>
        <v>10</v>
      </c>
      <c r="L33" s="93" t="str">
        <f t="shared" ca="1" si="6"/>
        <v>--</v>
      </c>
      <c r="M33" s="57" t="str">
        <f t="shared" ca="1" si="1"/>
        <v>--</v>
      </c>
      <c r="N33" s="53" t="str">
        <f t="shared" ca="1" si="2"/>
        <v>--</v>
      </c>
      <c r="O33" s="57" t="str">
        <f t="shared" ca="1" si="7"/>
        <v>--</v>
      </c>
      <c r="P33" s="53" t="str">
        <f t="shared" ca="1" si="0"/>
        <v>--</v>
      </c>
      <c r="Q33" s="53" t="e">
        <f t="shared" ca="1" si="3"/>
        <v>#VALUE!</v>
      </c>
      <c r="R33" s="53">
        <f t="shared" ca="1" si="8"/>
        <v>1</v>
      </c>
      <c r="S33" s="58" t="str">
        <f t="shared" ca="1" si="4"/>
        <v>--</v>
      </c>
      <c r="T33" s="59" t="str">
        <f t="shared" ca="1" si="9"/>
        <v>--</v>
      </c>
      <c r="U33" s="53" t="str">
        <f t="shared" ca="1" si="5"/>
        <v>--</v>
      </c>
      <c r="V33" s="5"/>
      <c r="W33" s="4"/>
      <c r="X33" s="53"/>
      <c r="Y33" s="53"/>
      <c r="Z33" s="53"/>
      <c r="AA33" s="54"/>
      <c r="AB33" s="53"/>
    </row>
    <row r="34" spans="2:28" ht="15.75" customHeight="1" x14ac:dyDescent="0.25">
      <c r="B34" s="66" t="s">
        <v>112</v>
      </c>
      <c r="C34" s="68">
        <f ca="1">C33+C30</f>
        <v>0</v>
      </c>
      <c r="D34" s="46"/>
      <c r="E34" s="34"/>
      <c r="F34" s="65"/>
      <c r="G34" s="69"/>
      <c r="K34" s="51">
        <f t="shared" si="10"/>
        <v>11</v>
      </c>
      <c r="L34" s="93" t="str">
        <f t="shared" ca="1" si="6"/>
        <v>--</v>
      </c>
      <c r="M34" s="57" t="str">
        <f t="shared" ca="1" si="1"/>
        <v>--</v>
      </c>
      <c r="N34" s="53" t="str">
        <f t="shared" ca="1" si="2"/>
        <v>--</v>
      </c>
      <c r="O34" s="57" t="str">
        <f t="shared" ca="1" si="7"/>
        <v>--</v>
      </c>
      <c r="P34" s="53" t="str">
        <f t="shared" ca="1" si="0"/>
        <v>--</v>
      </c>
      <c r="Q34" s="53" t="e">
        <f t="shared" ca="1" si="3"/>
        <v>#VALUE!</v>
      </c>
      <c r="R34" s="53">
        <f t="shared" ca="1" si="8"/>
        <v>1</v>
      </c>
      <c r="S34" s="58" t="str">
        <f t="shared" ca="1" si="4"/>
        <v>--</v>
      </c>
      <c r="T34" s="59" t="str">
        <f t="shared" ca="1" si="9"/>
        <v>--</v>
      </c>
      <c r="U34" s="53" t="str">
        <f t="shared" ca="1" si="5"/>
        <v>--</v>
      </c>
      <c r="W34" s="4"/>
      <c r="X34" s="53"/>
      <c r="Y34" s="53"/>
      <c r="Z34" s="53"/>
      <c r="AA34" s="54"/>
      <c r="AB34" s="53"/>
    </row>
    <row r="35" spans="2:28" x14ac:dyDescent="0.25">
      <c r="C35" s="70"/>
      <c r="D35" s="46"/>
      <c r="E35" s="34"/>
      <c r="F35" s="34"/>
      <c r="G35" s="71"/>
      <c r="K35" s="51">
        <f>+K34+1</f>
        <v>12</v>
      </c>
      <c r="L35" s="93" t="str">
        <f t="shared" ca="1" si="6"/>
        <v>--</v>
      </c>
      <c r="M35" s="57" t="str">
        <f t="shared" ca="1" si="1"/>
        <v>--</v>
      </c>
      <c r="N35" s="53" t="str">
        <f t="shared" ca="1" si="2"/>
        <v>--</v>
      </c>
      <c r="O35" s="57" t="str">
        <f t="shared" ca="1" si="7"/>
        <v>--</v>
      </c>
      <c r="P35" s="53" t="str">
        <f t="shared" ca="1" si="0"/>
        <v>--</v>
      </c>
      <c r="Q35" s="53" t="e">
        <f t="shared" ca="1" si="3"/>
        <v>#VALUE!</v>
      </c>
      <c r="R35" s="53">
        <f t="shared" ca="1" si="8"/>
        <v>1</v>
      </c>
      <c r="S35" s="58" t="str">
        <f t="shared" ca="1" si="4"/>
        <v>--</v>
      </c>
      <c r="T35" s="59" t="str">
        <f t="shared" ca="1" si="9"/>
        <v>--</v>
      </c>
      <c r="U35" s="53" t="str">
        <f t="shared" ca="1" si="5"/>
        <v>--</v>
      </c>
      <c r="W35" s="4"/>
      <c r="X35" s="53"/>
      <c r="Y35" s="53"/>
      <c r="Z35" s="53"/>
      <c r="AA35" s="54"/>
      <c r="AB35" s="53"/>
    </row>
    <row r="36" spans="2:28" x14ac:dyDescent="0.25">
      <c r="C36" s="63"/>
      <c r="D36" s="72"/>
      <c r="E36" s="73"/>
      <c r="F36" s="34"/>
      <c r="G36" s="74"/>
      <c r="K36" s="51">
        <f t="shared" si="10"/>
        <v>13</v>
      </c>
      <c r="L36" s="93" t="str">
        <f t="shared" ca="1" si="6"/>
        <v>--</v>
      </c>
      <c r="M36" s="57" t="str">
        <f t="shared" ca="1" si="1"/>
        <v>--</v>
      </c>
      <c r="N36" s="53" t="str">
        <f t="shared" ca="1" si="2"/>
        <v>--</v>
      </c>
      <c r="O36" s="57" t="str">
        <f t="shared" ca="1" si="7"/>
        <v>--</v>
      </c>
      <c r="P36" s="53" t="str">
        <f t="shared" ca="1" si="0"/>
        <v>--</v>
      </c>
      <c r="Q36" s="53" t="e">
        <f t="shared" ca="1" si="3"/>
        <v>#VALUE!</v>
      </c>
      <c r="R36" s="53">
        <f t="shared" ca="1" si="8"/>
        <v>1</v>
      </c>
      <c r="S36" s="58" t="str">
        <f t="shared" ca="1" si="4"/>
        <v>--</v>
      </c>
      <c r="T36" s="59" t="str">
        <f t="shared" ca="1" si="9"/>
        <v>--</v>
      </c>
      <c r="U36" s="53" t="str">
        <f t="shared" ca="1" si="5"/>
        <v>--</v>
      </c>
      <c r="W36" s="4"/>
      <c r="X36" s="53"/>
      <c r="Y36" s="53"/>
      <c r="Z36" s="53"/>
      <c r="AA36" s="54"/>
      <c r="AB36" s="53"/>
    </row>
    <row r="37" spans="2:28" x14ac:dyDescent="0.25">
      <c r="C37" s="63"/>
      <c r="D37" s="72"/>
      <c r="E37" s="73"/>
      <c r="F37" s="34"/>
      <c r="G37" s="74"/>
      <c r="K37" s="51">
        <f t="shared" si="10"/>
        <v>14</v>
      </c>
      <c r="L37" s="93" t="str">
        <f t="shared" ca="1" si="6"/>
        <v>--</v>
      </c>
      <c r="M37" s="57" t="str">
        <f t="shared" ca="1" si="1"/>
        <v>--</v>
      </c>
      <c r="N37" s="53" t="str">
        <f t="shared" ca="1" si="2"/>
        <v>--</v>
      </c>
      <c r="O37" s="57" t="str">
        <f t="shared" ca="1" si="7"/>
        <v>--</v>
      </c>
      <c r="P37" s="53" t="str">
        <f t="shared" ca="1" si="0"/>
        <v>--</v>
      </c>
      <c r="Q37" s="53" t="e">
        <f t="shared" ca="1" si="3"/>
        <v>#VALUE!</v>
      </c>
      <c r="R37" s="53">
        <f t="shared" ca="1" si="8"/>
        <v>1</v>
      </c>
      <c r="S37" s="58" t="str">
        <f t="shared" ca="1" si="4"/>
        <v>--</v>
      </c>
      <c r="T37" s="59" t="str">
        <f t="shared" ca="1" si="9"/>
        <v>--</v>
      </c>
      <c r="U37" s="53" t="str">
        <f t="shared" ca="1" si="5"/>
        <v>--</v>
      </c>
      <c r="W37" s="4"/>
      <c r="X37" s="53"/>
      <c r="Y37" s="53"/>
      <c r="Z37" s="53"/>
      <c r="AA37" s="54"/>
      <c r="AB37" s="53"/>
    </row>
    <row r="38" spans="2:28" x14ac:dyDescent="0.25">
      <c r="H38" s="75"/>
      <c r="K38" s="51">
        <f t="shared" si="10"/>
        <v>15</v>
      </c>
      <c r="L38" s="93" t="str">
        <f t="shared" ca="1" si="6"/>
        <v>--</v>
      </c>
      <c r="M38" s="57" t="str">
        <f t="shared" ca="1" si="1"/>
        <v>--</v>
      </c>
      <c r="N38" s="53" t="str">
        <f t="shared" ca="1" si="2"/>
        <v>--</v>
      </c>
      <c r="O38" s="57" t="str">
        <f t="shared" ca="1" si="7"/>
        <v>--</v>
      </c>
      <c r="P38" s="53" t="str">
        <f t="shared" ca="1" si="0"/>
        <v>--</v>
      </c>
      <c r="Q38" s="53" t="e">
        <f t="shared" ca="1" si="3"/>
        <v>#VALUE!</v>
      </c>
      <c r="R38" s="53">
        <f t="shared" ca="1" si="8"/>
        <v>1</v>
      </c>
      <c r="S38" s="58" t="str">
        <f t="shared" ca="1" si="4"/>
        <v>--</v>
      </c>
      <c r="T38" s="59" t="str">
        <f t="shared" ca="1" si="9"/>
        <v>--</v>
      </c>
      <c r="U38" s="53" t="str">
        <f t="shared" ca="1" si="5"/>
        <v>--</v>
      </c>
      <c r="W38" s="4"/>
      <c r="X38" s="53"/>
      <c r="Y38" s="53"/>
      <c r="Z38" s="53"/>
      <c r="AA38" s="54"/>
      <c r="AB38" s="53"/>
    </row>
    <row r="39" spans="2:28" ht="15.75" thickBot="1" x14ac:dyDescent="0.3">
      <c r="D39" s="46"/>
      <c r="E39" s="34"/>
      <c r="F39" s="34"/>
      <c r="G39" s="76"/>
      <c r="K39" s="51">
        <f t="shared" si="10"/>
        <v>16</v>
      </c>
      <c r="L39" s="93" t="str">
        <f t="shared" ca="1" si="6"/>
        <v>--</v>
      </c>
      <c r="M39" s="57" t="str">
        <f t="shared" ca="1" si="1"/>
        <v>--</v>
      </c>
      <c r="N39" s="53" t="str">
        <f t="shared" ca="1" si="2"/>
        <v>--</v>
      </c>
      <c r="O39" s="57" t="str">
        <f t="shared" ca="1" si="7"/>
        <v>--</v>
      </c>
      <c r="P39" s="53" t="str">
        <f t="shared" ca="1" si="0"/>
        <v>--</v>
      </c>
      <c r="Q39" s="53" t="e">
        <f t="shared" ca="1" si="3"/>
        <v>#VALUE!</v>
      </c>
      <c r="R39" s="53">
        <f t="shared" ca="1" si="8"/>
        <v>1</v>
      </c>
      <c r="S39" s="58" t="str">
        <f t="shared" ca="1" si="4"/>
        <v>--</v>
      </c>
      <c r="T39" s="59" t="str">
        <f t="shared" ca="1" si="9"/>
        <v>--</v>
      </c>
      <c r="U39" s="53" t="str">
        <f t="shared" ca="1" si="5"/>
        <v>--</v>
      </c>
      <c r="W39" s="4"/>
      <c r="X39" s="53"/>
      <c r="Y39" s="53"/>
      <c r="Z39" s="53"/>
      <c r="AA39" s="54"/>
      <c r="AB39" s="53"/>
    </row>
    <row r="40" spans="2:28" ht="16.5" thickBot="1" x14ac:dyDescent="0.3">
      <c r="D40" s="46"/>
      <c r="E40" s="34"/>
      <c r="F40" s="34"/>
      <c r="G40" s="34"/>
      <c r="K40" s="51">
        <f t="shared" si="10"/>
        <v>17</v>
      </c>
      <c r="L40" s="93" t="str">
        <f t="shared" ca="1" si="6"/>
        <v>--</v>
      </c>
      <c r="M40" s="57" t="str">
        <f t="shared" ca="1" si="1"/>
        <v>--</v>
      </c>
      <c r="N40" s="53" t="str">
        <f t="shared" ca="1" si="2"/>
        <v>--</v>
      </c>
      <c r="O40" s="57" t="str">
        <f t="shared" ca="1" si="7"/>
        <v>--</v>
      </c>
      <c r="P40" s="53" t="str">
        <f t="shared" ca="1" si="0"/>
        <v>--</v>
      </c>
      <c r="Q40" s="53" t="e">
        <f t="shared" ca="1" si="3"/>
        <v>#VALUE!</v>
      </c>
      <c r="R40" s="53">
        <f t="shared" ca="1" si="8"/>
        <v>1</v>
      </c>
      <c r="S40" s="58" t="str">
        <f t="shared" ca="1" si="4"/>
        <v>--</v>
      </c>
      <c r="T40" s="59" t="str">
        <f t="shared" ca="1" si="9"/>
        <v>--</v>
      </c>
      <c r="U40" s="53" t="str">
        <f t="shared" ca="1" si="5"/>
        <v>--</v>
      </c>
      <c r="W40" s="77" t="s">
        <v>113</v>
      </c>
      <c r="X40" s="78" t="s">
        <v>114</v>
      </c>
      <c r="Y40" s="53"/>
      <c r="Z40" s="53"/>
      <c r="AA40" s="54"/>
      <c r="AB40" s="53"/>
    </row>
    <row r="41" spans="2:28" x14ac:dyDescent="0.25">
      <c r="G41" s="34"/>
      <c r="K41" s="51">
        <f t="shared" si="10"/>
        <v>18</v>
      </c>
      <c r="L41" s="93" t="str">
        <f t="shared" ca="1" si="6"/>
        <v>--</v>
      </c>
      <c r="M41" s="57" t="str">
        <f t="shared" ca="1" si="1"/>
        <v>--</v>
      </c>
      <c r="N41" s="53" t="str">
        <f t="shared" ca="1" si="2"/>
        <v>--</v>
      </c>
      <c r="O41" s="57" t="str">
        <f t="shared" ca="1" si="7"/>
        <v>--</v>
      </c>
      <c r="P41" s="53" t="str">
        <f t="shared" ca="1" si="0"/>
        <v>--</v>
      </c>
      <c r="Q41" s="53" t="e">
        <f t="shared" ca="1" si="3"/>
        <v>#VALUE!</v>
      </c>
      <c r="R41" s="53">
        <f t="shared" ca="1" si="8"/>
        <v>1</v>
      </c>
      <c r="S41" s="58" t="str">
        <f t="shared" ca="1" si="4"/>
        <v>--</v>
      </c>
      <c r="T41" s="59" t="str">
        <f t="shared" ca="1" si="9"/>
        <v>--</v>
      </c>
      <c r="U41" s="53" t="str">
        <f t="shared" ca="1" si="5"/>
        <v>--</v>
      </c>
      <c r="W41" s="79">
        <v>48925</v>
      </c>
      <c r="X41" s="80">
        <v>0.2</v>
      </c>
      <c r="Y41" s="53"/>
      <c r="Z41" s="53"/>
      <c r="AA41" s="54"/>
      <c r="AB41" s="53"/>
    </row>
    <row r="42" spans="2:28" x14ac:dyDescent="0.25">
      <c r="G42" s="34"/>
      <c r="K42" s="51">
        <f t="shared" si="10"/>
        <v>19</v>
      </c>
      <c r="L42" s="93" t="str">
        <f t="shared" ca="1" si="6"/>
        <v>--</v>
      </c>
      <c r="M42" s="57" t="str">
        <f t="shared" ca="1" si="1"/>
        <v>--</v>
      </c>
      <c r="N42" s="53" t="str">
        <f t="shared" ca="1" si="2"/>
        <v>--</v>
      </c>
      <c r="O42" s="57" t="str">
        <f t="shared" ca="1" si="7"/>
        <v>--</v>
      </c>
      <c r="P42" s="53" t="str">
        <f t="shared" ca="1" si="0"/>
        <v>--</v>
      </c>
      <c r="Q42" s="53" t="e">
        <f t="shared" ca="1" si="3"/>
        <v>#VALUE!</v>
      </c>
      <c r="R42" s="53">
        <f t="shared" ca="1" si="8"/>
        <v>1</v>
      </c>
      <c r="S42" s="58" t="str">
        <f t="shared" ca="1" si="4"/>
        <v>--</v>
      </c>
      <c r="T42" s="59" t="str">
        <f t="shared" ca="1" si="9"/>
        <v>--</v>
      </c>
      <c r="U42" s="53" t="str">
        <f t="shared" ca="1" si="5"/>
        <v>--</v>
      </c>
      <c r="W42" s="79">
        <v>49290</v>
      </c>
      <c r="X42" s="80">
        <v>0.2</v>
      </c>
      <c r="Y42" s="53"/>
      <c r="Z42" s="53"/>
      <c r="AA42" s="54"/>
      <c r="AB42" s="53"/>
    </row>
    <row r="43" spans="2:28" x14ac:dyDescent="0.25">
      <c r="G43" s="73"/>
      <c r="K43" s="51">
        <f t="shared" si="10"/>
        <v>20</v>
      </c>
      <c r="L43" s="93" t="str">
        <f t="shared" ca="1" si="6"/>
        <v>--</v>
      </c>
      <c r="M43" s="57" t="str">
        <f t="shared" ca="1" si="1"/>
        <v>--</v>
      </c>
      <c r="N43" s="53" t="str">
        <f t="shared" ca="1" si="2"/>
        <v>--</v>
      </c>
      <c r="O43" s="57" t="str">
        <f t="shared" ca="1" si="7"/>
        <v>--</v>
      </c>
      <c r="P43" s="53" t="str">
        <f t="shared" ca="1" si="0"/>
        <v>--</v>
      </c>
      <c r="Q43" s="53" t="e">
        <f t="shared" ca="1" si="3"/>
        <v>#VALUE!</v>
      </c>
      <c r="R43" s="53">
        <f t="shared" ca="1" si="8"/>
        <v>1</v>
      </c>
      <c r="S43" s="58" t="str">
        <f t="shared" ca="1" si="4"/>
        <v>--</v>
      </c>
      <c r="T43" s="59" t="str">
        <f t="shared" ca="1" si="9"/>
        <v>--</v>
      </c>
      <c r="U43" s="53" t="str">
        <f t="shared" ca="1" si="5"/>
        <v>--</v>
      </c>
      <c r="W43" s="79">
        <v>49655</v>
      </c>
      <c r="X43" s="80">
        <v>0.2</v>
      </c>
      <c r="Y43" s="53"/>
      <c r="Z43" s="53"/>
      <c r="AA43" s="54"/>
      <c r="AB43" s="53"/>
    </row>
    <row r="44" spans="2:28" x14ac:dyDescent="0.25">
      <c r="G44" s="73"/>
      <c r="K44" s="51">
        <f t="shared" si="10"/>
        <v>21</v>
      </c>
      <c r="L44" s="93" t="str">
        <f t="shared" ca="1" si="6"/>
        <v>--</v>
      </c>
      <c r="M44" s="57" t="str">
        <f t="shared" ca="1" si="1"/>
        <v>--</v>
      </c>
      <c r="N44" s="53" t="str">
        <f t="shared" ca="1" si="2"/>
        <v>--</v>
      </c>
      <c r="O44" s="57" t="str">
        <f t="shared" ca="1" si="7"/>
        <v>--</v>
      </c>
      <c r="P44" s="53" t="str">
        <f t="shared" ca="1" si="0"/>
        <v>--</v>
      </c>
      <c r="Q44" s="53" t="e">
        <f t="shared" ca="1" si="3"/>
        <v>#VALUE!</v>
      </c>
      <c r="R44" s="53">
        <f t="shared" ca="1" si="8"/>
        <v>1</v>
      </c>
      <c r="S44" s="58" t="str">
        <f t="shared" ca="1" si="4"/>
        <v>--</v>
      </c>
      <c r="T44" s="59" t="str">
        <f t="shared" ca="1" si="9"/>
        <v>--</v>
      </c>
      <c r="U44" s="53" t="str">
        <f t="shared" ca="1" si="5"/>
        <v>--</v>
      </c>
      <c r="W44" s="79">
        <v>50021</v>
      </c>
      <c r="X44" s="80">
        <v>0.2</v>
      </c>
      <c r="Y44" s="53"/>
      <c r="Z44" s="53"/>
      <c r="AA44" s="54"/>
      <c r="AB44" s="53"/>
    </row>
    <row r="45" spans="2:28" x14ac:dyDescent="0.25">
      <c r="C45" s="34"/>
      <c r="G45" s="34"/>
      <c r="K45" s="51">
        <f t="shared" si="10"/>
        <v>22</v>
      </c>
      <c r="L45" s="93" t="str">
        <f t="shared" ca="1" si="6"/>
        <v>--</v>
      </c>
      <c r="M45" s="57" t="str">
        <f t="shared" ca="1" si="1"/>
        <v>--</v>
      </c>
      <c r="N45" s="53" t="str">
        <f t="shared" ca="1" si="2"/>
        <v>--</v>
      </c>
      <c r="O45" s="57" t="str">
        <f t="shared" ca="1" si="7"/>
        <v>--</v>
      </c>
      <c r="P45" s="53" t="str">
        <f t="shared" ca="1" si="0"/>
        <v>--</v>
      </c>
      <c r="Q45" s="53" t="e">
        <f t="shared" ca="1" si="3"/>
        <v>#VALUE!</v>
      </c>
      <c r="R45" s="53">
        <f t="shared" ca="1" si="8"/>
        <v>1</v>
      </c>
      <c r="S45" s="58" t="str">
        <f t="shared" ca="1" si="4"/>
        <v>--</v>
      </c>
      <c r="T45" s="59" t="str">
        <f t="shared" ca="1" si="9"/>
        <v>--</v>
      </c>
      <c r="U45" s="53" t="str">
        <f t="shared" ca="1" si="5"/>
        <v>--</v>
      </c>
      <c r="W45" s="81">
        <v>50386</v>
      </c>
      <c r="X45" s="82">
        <v>0.2</v>
      </c>
      <c r="Y45" s="53"/>
      <c r="Z45" s="53"/>
      <c r="AA45" s="54"/>
      <c r="AB45" s="53"/>
    </row>
    <row r="46" spans="2:28" x14ac:dyDescent="0.25">
      <c r="C46" s="34"/>
      <c r="D46" s="46"/>
      <c r="E46" s="34"/>
      <c r="F46" s="34"/>
      <c r="G46" s="34"/>
      <c r="K46" s="51">
        <f t="shared" si="10"/>
        <v>23</v>
      </c>
      <c r="L46" s="93" t="str">
        <f t="shared" ca="1" si="6"/>
        <v>--</v>
      </c>
      <c r="M46" s="57" t="str">
        <f t="shared" ca="1" si="1"/>
        <v>--</v>
      </c>
      <c r="N46" s="53" t="str">
        <f t="shared" ca="1" si="2"/>
        <v>--</v>
      </c>
      <c r="O46" s="57" t="str">
        <f t="shared" ca="1" si="7"/>
        <v>--</v>
      </c>
      <c r="P46" s="53" t="str">
        <f t="shared" ca="1" si="0"/>
        <v>--</v>
      </c>
      <c r="Q46" s="53" t="e">
        <f t="shared" ca="1" si="3"/>
        <v>#VALUE!</v>
      </c>
      <c r="R46" s="53">
        <f t="shared" ca="1" si="8"/>
        <v>1</v>
      </c>
      <c r="S46" s="58" t="str">
        <f t="shared" ca="1" si="4"/>
        <v>--</v>
      </c>
      <c r="T46" s="59" t="str">
        <f t="shared" ca="1" si="9"/>
        <v>--</v>
      </c>
      <c r="U46" s="53" t="str">
        <f t="shared" ca="1" si="5"/>
        <v>--</v>
      </c>
      <c r="W46" s="4"/>
      <c r="X46" s="53"/>
      <c r="Y46" s="53"/>
      <c r="Z46" s="53"/>
      <c r="AA46" s="54"/>
      <c r="AB46" s="53"/>
    </row>
    <row r="47" spans="2:28" ht="15.75" x14ac:dyDescent="0.25">
      <c r="C47" s="83"/>
      <c r="D47" s="84"/>
      <c r="E47" s="34"/>
      <c r="F47" s="34"/>
      <c r="K47" s="51">
        <f t="shared" si="10"/>
        <v>24</v>
      </c>
      <c r="L47" s="93" t="str">
        <f t="shared" ca="1" si="6"/>
        <v>--</v>
      </c>
      <c r="M47" s="57" t="str">
        <f t="shared" ca="1" si="1"/>
        <v>--</v>
      </c>
      <c r="N47" s="53" t="str">
        <f t="shared" ca="1" si="2"/>
        <v>--</v>
      </c>
      <c r="O47" s="57" t="str">
        <f t="shared" ca="1" si="7"/>
        <v>--</v>
      </c>
      <c r="P47" s="53" t="str">
        <f t="shared" ca="1" si="0"/>
        <v>--</v>
      </c>
      <c r="Q47" s="53" t="e">
        <f t="shared" ca="1" si="3"/>
        <v>#VALUE!</v>
      </c>
      <c r="R47" s="53">
        <f t="shared" ca="1" si="8"/>
        <v>1</v>
      </c>
      <c r="S47" s="58" t="str">
        <f t="shared" ca="1" si="4"/>
        <v>--</v>
      </c>
      <c r="T47" s="59" t="str">
        <f t="shared" ca="1" si="9"/>
        <v>--</v>
      </c>
      <c r="U47" s="53" t="str">
        <f t="shared" ca="1" si="5"/>
        <v>--</v>
      </c>
      <c r="AB47" s="85"/>
    </row>
    <row r="48" spans="2:28" x14ac:dyDescent="0.25">
      <c r="C48" s="86"/>
      <c r="D48" s="46"/>
      <c r="E48" s="87"/>
      <c r="F48" s="87"/>
      <c r="K48" s="51">
        <f t="shared" si="10"/>
        <v>25</v>
      </c>
      <c r="L48" s="93" t="str">
        <f t="shared" ca="1" si="6"/>
        <v>--</v>
      </c>
      <c r="M48" s="57" t="str">
        <f t="shared" ca="1" si="1"/>
        <v>--</v>
      </c>
      <c r="N48" s="53" t="str">
        <f t="shared" ca="1" si="2"/>
        <v>--</v>
      </c>
      <c r="O48" s="57" t="str">
        <f t="shared" ca="1" si="7"/>
        <v>--</v>
      </c>
      <c r="P48" s="53" t="str">
        <f t="shared" ca="1" si="0"/>
        <v>--</v>
      </c>
      <c r="Q48" s="53" t="e">
        <f t="shared" ca="1" si="3"/>
        <v>#VALUE!</v>
      </c>
      <c r="R48" s="53">
        <f t="shared" ca="1" si="8"/>
        <v>1</v>
      </c>
      <c r="S48" s="58" t="str">
        <f t="shared" ca="1" si="4"/>
        <v>--</v>
      </c>
      <c r="T48" s="59" t="str">
        <f t="shared" ca="1" si="9"/>
        <v>--</v>
      </c>
      <c r="U48" s="53" t="str">
        <f t="shared" ca="1" si="5"/>
        <v>--</v>
      </c>
    </row>
    <row r="49" spans="3:28" x14ac:dyDescent="0.25">
      <c r="C49" s="73"/>
      <c r="D49" s="46"/>
      <c r="E49" s="87"/>
      <c r="F49" s="87"/>
      <c r="K49" s="51">
        <f t="shared" si="10"/>
        <v>26</v>
      </c>
      <c r="L49" s="93" t="str">
        <f t="shared" ca="1" si="6"/>
        <v>--</v>
      </c>
      <c r="M49" s="57" t="str">
        <f t="shared" ca="1" si="1"/>
        <v>--</v>
      </c>
      <c r="N49" s="53" t="str">
        <f t="shared" ca="1" si="2"/>
        <v>--</v>
      </c>
      <c r="O49" s="57" t="str">
        <f t="shared" ca="1" si="7"/>
        <v>--</v>
      </c>
      <c r="P49" s="53" t="str">
        <f t="shared" ca="1" si="0"/>
        <v>--</v>
      </c>
      <c r="Q49" s="53" t="e">
        <f t="shared" ca="1" si="3"/>
        <v>#VALUE!</v>
      </c>
      <c r="R49" s="53">
        <f t="shared" ca="1" si="8"/>
        <v>1</v>
      </c>
      <c r="S49" s="58" t="str">
        <f t="shared" ca="1" si="4"/>
        <v>--</v>
      </c>
      <c r="T49" s="59" t="str">
        <f t="shared" ca="1" si="9"/>
        <v>--</v>
      </c>
      <c r="U49" s="53" t="str">
        <f t="shared" ca="1" si="5"/>
        <v>--</v>
      </c>
      <c r="AB49" s="88"/>
    </row>
    <row r="50" spans="3:28" x14ac:dyDescent="0.25">
      <c r="C50" s="63"/>
      <c r="D50" s="72"/>
      <c r="E50" s="73"/>
      <c r="F50" s="73"/>
      <c r="K50" s="51">
        <f t="shared" si="10"/>
        <v>27</v>
      </c>
      <c r="L50" s="93" t="str">
        <f t="shared" ca="1" si="6"/>
        <v>--</v>
      </c>
      <c r="M50" s="57" t="str">
        <f t="shared" ca="1" si="1"/>
        <v>--</v>
      </c>
      <c r="N50" s="53" t="str">
        <f t="shared" ca="1" si="2"/>
        <v>--</v>
      </c>
      <c r="O50" s="57" t="str">
        <f t="shared" ca="1" si="7"/>
        <v>--</v>
      </c>
      <c r="P50" s="53" t="str">
        <f t="shared" ca="1" si="0"/>
        <v>--</v>
      </c>
      <c r="Q50" s="53" t="e">
        <f t="shared" ca="1" si="3"/>
        <v>#VALUE!</v>
      </c>
      <c r="R50" s="53">
        <f t="shared" ca="1" si="8"/>
        <v>1</v>
      </c>
      <c r="S50" s="58" t="str">
        <f t="shared" ca="1" si="4"/>
        <v>--</v>
      </c>
      <c r="T50" s="59" t="str">
        <f t="shared" ca="1" si="9"/>
        <v>--</v>
      </c>
      <c r="U50" s="53" t="str">
        <f t="shared" ca="1" si="5"/>
        <v>--</v>
      </c>
      <c r="AB50" s="89"/>
    </row>
    <row r="51" spans="3:28" x14ac:dyDescent="0.25">
      <c r="C51" s="90"/>
      <c r="D51" s="46"/>
      <c r="E51" s="76"/>
      <c r="F51" s="76"/>
      <c r="K51" s="51">
        <f t="shared" si="10"/>
        <v>28</v>
      </c>
      <c r="L51" s="93" t="str">
        <f t="shared" ca="1" si="6"/>
        <v>--</v>
      </c>
      <c r="M51" s="57" t="str">
        <f t="shared" ca="1" si="1"/>
        <v>--</v>
      </c>
      <c r="N51" s="53" t="str">
        <f t="shared" ca="1" si="2"/>
        <v>--</v>
      </c>
      <c r="O51" s="57" t="str">
        <f t="shared" ca="1" si="7"/>
        <v>--</v>
      </c>
      <c r="P51" s="53" t="str">
        <f t="shared" ca="1" si="0"/>
        <v>--</v>
      </c>
      <c r="Q51" s="53" t="e">
        <f t="shared" ca="1" si="3"/>
        <v>#VALUE!</v>
      </c>
      <c r="R51" s="53">
        <f t="shared" ca="1" si="8"/>
        <v>1</v>
      </c>
      <c r="S51" s="58" t="str">
        <f t="shared" ca="1" si="4"/>
        <v>--</v>
      </c>
      <c r="T51" s="59" t="str">
        <f t="shared" ca="1" si="9"/>
        <v>--</v>
      </c>
      <c r="U51" s="53" t="str">
        <f t="shared" ca="1" si="5"/>
        <v>--</v>
      </c>
    </row>
    <row r="52" spans="3:28" x14ac:dyDescent="0.25">
      <c r="C52" s="90"/>
      <c r="K52" s="51">
        <f t="shared" si="10"/>
        <v>29</v>
      </c>
      <c r="L52" s="93" t="str">
        <f t="shared" ca="1" si="6"/>
        <v>--</v>
      </c>
      <c r="M52" s="57" t="str">
        <f t="shared" ca="1" si="1"/>
        <v>--</v>
      </c>
      <c r="N52" s="53" t="str">
        <f t="shared" ca="1" si="2"/>
        <v>--</v>
      </c>
      <c r="O52" s="57" t="str">
        <f t="shared" ca="1" si="7"/>
        <v>--</v>
      </c>
      <c r="P52" s="53" t="str">
        <f t="shared" ca="1" si="0"/>
        <v>--</v>
      </c>
      <c r="Q52" s="53" t="e">
        <f t="shared" ca="1" si="3"/>
        <v>#VALUE!</v>
      </c>
      <c r="R52" s="53">
        <f t="shared" ca="1" si="8"/>
        <v>1</v>
      </c>
      <c r="S52" s="58" t="str">
        <f t="shared" ca="1" si="4"/>
        <v>--</v>
      </c>
      <c r="T52" s="59" t="str">
        <f t="shared" ca="1" si="9"/>
        <v>--</v>
      </c>
      <c r="U52" s="53" t="str">
        <f t="shared" ca="1" si="5"/>
        <v>--</v>
      </c>
    </row>
    <row r="53" spans="3:28" x14ac:dyDescent="0.25">
      <c r="C53" s="90"/>
      <c r="K53" s="51">
        <f t="shared" si="10"/>
        <v>30</v>
      </c>
      <c r="L53" s="93" t="str">
        <f t="shared" ca="1" si="6"/>
        <v>--</v>
      </c>
      <c r="M53" s="57" t="str">
        <f t="shared" ca="1" si="1"/>
        <v>--</v>
      </c>
      <c r="N53" s="53" t="str">
        <f t="shared" ca="1" si="2"/>
        <v>--</v>
      </c>
      <c r="O53" s="57" t="str">
        <f t="shared" ca="1" si="7"/>
        <v>--</v>
      </c>
      <c r="P53" s="53" t="str">
        <f t="shared" ca="1" si="0"/>
        <v>--</v>
      </c>
      <c r="Q53" s="53" t="e">
        <f t="shared" ca="1" si="3"/>
        <v>#VALUE!</v>
      </c>
      <c r="R53" s="53">
        <f t="shared" ca="1" si="8"/>
        <v>1</v>
      </c>
      <c r="S53" s="58" t="str">
        <f t="shared" ca="1" si="4"/>
        <v>--</v>
      </c>
      <c r="T53" s="59" t="str">
        <f t="shared" ca="1" si="9"/>
        <v>--</v>
      </c>
      <c r="U53" s="53" t="str">
        <f t="shared" ca="1" si="5"/>
        <v>--</v>
      </c>
    </row>
    <row r="54" spans="3:28" x14ac:dyDescent="0.25">
      <c r="K54" s="51">
        <f>+K53+1</f>
        <v>31</v>
      </c>
      <c r="L54" s="93" t="str">
        <f t="shared" ca="1" si="6"/>
        <v>--</v>
      </c>
      <c r="M54" s="57" t="str">
        <f t="shared" ca="1" si="1"/>
        <v>--</v>
      </c>
      <c r="N54" s="53" t="str">
        <f t="shared" ca="1" si="2"/>
        <v>--</v>
      </c>
      <c r="O54" s="57" t="str">
        <f t="shared" ca="1" si="7"/>
        <v>--</v>
      </c>
      <c r="P54" s="53" t="str">
        <f t="shared" ca="1" si="0"/>
        <v>--</v>
      </c>
      <c r="Q54" s="53" t="e">
        <f t="shared" ca="1" si="3"/>
        <v>#VALUE!</v>
      </c>
      <c r="R54" s="53">
        <f t="shared" ca="1" si="8"/>
        <v>1</v>
      </c>
      <c r="S54" s="58" t="str">
        <f t="shared" ca="1" si="4"/>
        <v>--</v>
      </c>
      <c r="T54" s="59" t="str">
        <f t="shared" ca="1" si="9"/>
        <v>--</v>
      </c>
      <c r="U54" s="53" t="str">
        <f t="shared" ca="1" si="5"/>
        <v>--</v>
      </c>
    </row>
    <row r="55" spans="3:28" x14ac:dyDescent="0.25">
      <c r="K55" s="51">
        <f t="shared" si="10"/>
        <v>32</v>
      </c>
      <c r="L55" s="93" t="str">
        <f t="shared" ca="1" si="6"/>
        <v>--</v>
      </c>
      <c r="M55" s="57" t="str">
        <f t="shared" ca="1" si="1"/>
        <v>--</v>
      </c>
      <c r="N55" s="53" t="str">
        <f t="shared" ca="1" si="2"/>
        <v>--</v>
      </c>
      <c r="O55" s="57" t="str">
        <f t="shared" ca="1" si="7"/>
        <v>--</v>
      </c>
      <c r="P55" s="53" t="str">
        <f t="shared" ca="1" si="0"/>
        <v>--</v>
      </c>
      <c r="Q55" s="53" t="e">
        <f t="shared" ca="1" si="3"/>
        <v>#VALUE!</v>
      </c>
      <c r="R55" s="53">
        <f t="shared" ca="1" si="8"/>
        <v>1</v>
      </c>
      <c r="S55" s="58" t="str">
        <f t="shared" ca="1" si="4"/>
        <v>--</v>
      </c>
      <c r="T55" s="59" t="str">
        <f t="shared" ca="1" si="9"/>
        <v>--</v>
      </c>
      <c r="U55" s="53" t="str">
        <f t="shared" ca="1" si="5"/>
        <v>--</v>
      </c>
    </row>
    <row r="56" spans="3:28" x14ac:dyDescent="0.25">
      <c r="K56" s="51">
        <f t="shared" si="10"/>
        <v>33</v>
      </c>
      <c r="L56" s="93" t="str">
        <f t="shared" ca="1" si="6"/>
        <v>--</v>
      </c>
      <c r="M56" s="57" t="str">
        <f t="shared" ca="1" si="1"/>
        <v>--</v>
      </c>
      <c r="N56" s="53" t="str">
        <f t="shared" ca="1" si="2"/>
        <v>--</v>
      </c>
      <c r="O56" s="57" t="str">
        <f t="shared" ca="1" si="7"/>
        <v>--</v>
      </c>
      <c r="P56" s="53" t="str">
        <f t="shared" ca="1" si="0"/>
        <v>--</v>
      </c>
      <c r="Q56" s="53" t="e">
        <f t="shared" ca="1" si="3"/>
        <v>#VALUE!</v>
      </c>
      <c r="R56" s="53">
        <f t="shared" ca="1" si="8"/>
        <v>1</v>
      </c>
      <c r="S56" s="58" t="str">
        <f t="shared" ca="1" si="4"/>
        <v>--</v>
      </c>
      <c r="T56" s="59" t="str">
        <f t="shared" ca="1" si="9"/>
        <v>--</v>
      </c>
      <c r="U56" s="53" t="str">
        <f t="shared" ca="1" si="5"/>
        <v>--</v>
      </c>
    </row>
    <row r="57" spans="3:28" x14ac:dyDescent="0.25">
      <c r="K57" s="51">
        <f t="shared" si="10"/>
        <v>34</v>
      </c>
      <c r="L57" s="93" t="str">
        <f t="shared" ca="1" si="6"/>
        <v>--</v>
      </c>
      <c r="M57" s="57" t="str">
        <f t="shared" ca="1" si="1"/>
        <v>--</v>
      </c>
      <c r="N57" s="53" t="str">
        <f t="shared" ca="1" si="2"/>
        <v>--</v>
      </c>
      <c r="O57" s="57" t="str">
        <f t="shared" ca="1" si="7"/>
        <v>--</v>
      </c>
      <c r="P57" s="53" t="str">
        <f t="shared" ca="1" si="0"/>
        <v>--</v>
      </c>
      <c r="Q57" s="53" t="e">
        <f t="shared" ca="1" si="3"/>
        <v>#VALUE!</v>
      </c>
      <c r="R57" s="53">
        <f t="shared" ca="1" si="8"/>
        <v>1</v>
      </c>
      <c r="S57" s="58" t="str">
        <f t="shared" ca="1" si="4"/>
        <v>--</v>
      </c>
      <c r="T57" s="59" t="str">
        <f t="shared" ca="1" si="9"/>
        <v>--</v>
      </c>
      <c r="U57" s="53" t="str">
        <f t="shared" ca="1" si="5"/>
        <v>--</v>
      </c>
    </row>
    <row r="58" spans="3:28" x14ac:dyDescent="0.25">
      <c r="K58" s="51">
        <f t="shared" si="10"/>
        <v>35</v>
      </c>
      <c r="L58" s="93" t="str">
        <f t="shared" ca="1" si="6"/>
        <v>--</v>
      </c>
      <c r="M58" s="57" t="str">
        <f t="shared" ca="1" si="1"/>
        <v>--</v>
      </c>
      <c r="N58" s="53" t="str">
        <f t="shared" ca="1" si="2"/>
        <v>--</v>
      </c>
      <c r="O58" s="57" t="str">
        <f t="shared" ca="1" si="7"/>
        <v>--</v>
      </c>
      <c r="P58" s="53" t="str">
        <f t="shared" ca="1" si="0"/>
        <v>--</v>
      </c>
      <c r="Q58" s="53" t="e">
        <f t="shared" ca="1" si="3"/>
        <v>#VALUE!</v>
      </c>
      <c r="R58" s="53">
        <f t="shared" ca="1" si="8"/>
        <v>1</v>
      </c>
      <c r="S58" s="58" t="str">
        <f t="shared" ca="1" si="4"/>
        <v>--</v>
      </c>
      <c r="T58" s="59" t="str">
        <f t="shared" ca="1" si="9"/>
        <v>--</v>
      </c>
      <c r="U58" s="53" t="str">
        <f t="shared" ca="1" si="5"/>
        <v>--</v>
      </c>
    </row>
    <row r="59" spans="3:28" x14ac:dyDescent="0.25">
      <c r="K59" s="51">
        <f t="shared" si="10"/>
        <v>36</v>
      </c>
      <c r="L59" s="93" t="str">
        <f t="shared" ca="1" si="6"/>
        <v>--</v>
      </c>
      <c r="M59" s="57" t="str">
        <f t="shared" ca="1" si="1"/>
        <v>--</v>
      </c>
      <c r="N59" s="53" t="str">
        <f t="shared" ca="1" si="2"/>
        <v>--</v>
      </c>
      <c r="O59" s="57" t="str">
        <f t="shared" ca="1" si="7"/>
        <v>--</v>
      </c>
      <c r="P59" s="53" t="str">
        <f t="shared" ca="1" si="0"/>
        <v>--</v>
      </c>
      <c r="Q59" s="53" t="e">
        <f t="shared" ca="1" si="3"/>
        <v>#VALUE!</v>
      </c>
      <c r="R59" s="53">
        <f t="shared" ca="1" si="8"/>
        <v>1</v>
      </c>
      <c r="S59" s="58" t="str">
        <f t="shared" ca="1" si="4"/>
        <v>--</v>
      </c>
      <c r="T59" s="59" t="str">
        <f t="shared" ca="1" si="9"/>
        <v>--</v>
      </c>
      <c r="U59" s="53" t="str">
        <f t="shared" ca="1" si="5"/>
        <v>--</v>
      </c>
    </row>
    <row r="60" spans="3:28" x14ac:dyDescent="0.25">
      <c r="K60" s="51">
        <f t="shared" si="10"/>
        <v>37</v>
      </c>
      <c r="L60" s="93" t="str">
        <f t="shared" ca="1" si="6"/>
        <v>--</v>
      </c>
      <c r="M60" s="57" t="str">
        <f t="shared" ca="1" si="1"/>
        <v>--</v>
      </c>
      <c r="N60" s="53" t="str">
        <f t="shared" ca="1" si="2"/>
        <v>--</v>
      </c>
      <c r="O60" s="57" t="str">
        <f t="shared" ca="1" si="7"/>
        <v>--</v>
      </c>
      <c r="P60" s="53" t="str">
        <f t="shared" ca="1" si="0"/>
        <v>--</v>
      </c>
      <c r="Q60" s="53" t="e">
        <f t="shared" ca="1" si="3"/>
        <v>#VALUE!</v>
      </c>
      <c r="R60" s="53">
        <f t="shared" ca="1" si="8"/>
        <v>1</v>
      </c>
      <c r="S60" s="58" t="str">
        <f t="shared" ca="1" si="4"/>
        <v>--</v>
      </c>
      <c r="T60" s="59" t="str">
        <f t="shared" ca="1" si="9"/>
        <v>--</v>
      </c>
      <c r="U60" s="53" t="str">
        <f t="shared" ca="1" si="5"/>
        <v>--</v>
      </c>
    </row>
    <row r="61" spans="3:28" x14ac:dyDescent="0.25">
      <c r="K61" s="51">
        <f t="shared" si="10"/>
        <v>38</v>
      </c>
      <c r="L61" s="93" t="str">
        <f t="shared" ca="1" si="6"/>
        <v>--</v>
      </c>
      <c r="M61" s="57" t="str">
        <f t="shared" ca="1" si="1"/>
        <v>--</v>
      </c>
      <c r="N61" s="53" t="str">
        <f t="shared" ca="1" si="2"/>
        <v>--</v>
      </c>
      <c r="O61" s="57" t="str">
        <f t="shared" ca="1" si="7"/>
        <v>--</v>
      </c>
      <c r="P61" s="53" t="str">
        <f t="shared" ca="1" si="0"/>
        <v>--</v>
      </c>
      <c r="Q61" s="53" t="e">
        <f t="shared" ca="1" si="3"/>
        <v>#VALUE!</v>
      </c>
      <c r="R61" s="53">
        <f t="shared" ca="1" si="8"/>
        <v>1</v>
      </c>
      <c r="S61" s="58" t="str">
        <f t="shared" ca="1" si="4"/>
        <v>--</v>
      </c>
      <c r="T61" s="59" t="str">
        <f t="shared" ca="1" si="9"/>
        <v>--</v>
      </c>
      <c r="U61" s="53" t="str">
        <f t="shared" ca="1" si="5"/>
        <v>--</v>
      </c>
    </row>
    <row r="62" spans="3:28" x14ac:dyDescent="0.25">
      <c r="K62" s="51">
        <f t="shared" si="10"/>
        <v>39</v>
      </c>
      <c r="L62" s="93" t="str">
        <f t="shared" ca="1" si="6"/>
        <v>--</v>
      </c>
      <c r="M62" s="57" t="str">
        <f t="shared" ca="1" si="1"/>
        <v>--</v>
      </c>
      <c r="N62" s="53" t="str">
        <f t="shared" ca="1" si="2"/>
        <v>--</v>
      </c>
      <c r="O62" s="57" t="str">
        <f t="shared" ca="1" si="7"/>
        <v>--</v>
      </c>
      <c r="P62" s="53" t="str">
        <f t="shared" ca="1" si="0"/>
        <v>--</v>
      </c>
      <c r="Q62" s="53" t="e">
        <f t="shared" ca="1" si="3"/>
        <v>#VALUE!</v>
      </c>
      <c r="R62" s="53">
        <f t="shared" ca="1" si="8"/>
        <v>1</v>
      </c>
      <c r="S62" s="58" t="str">
        <f t="shared" ca="1" si="4"/>
        <v>--</v>
      </c>
      <c r="T62" s="59" t="str">
        <f t="shared" ca="1" si="9"/>
        <v>--</v>
      </c>
      <c r="U62" s="53" t="str">
        <f t="shared" ca="1" si="5"/>
        <v>--</v>
      </c>
    </row>
    <row r="63" spans="3:28" x14ac:dyDescent="0.25">
      <c r="K63" s="51">
        <f t="shared" si="10"/>
        <v>40</v>
      </c>
      <c r="L63" s="93" t="str">
        <f t="shared" ca="1" si="6"/>
        <v>--</v>
      </c>
      <c r="M63" s="57" t="str">
        <f t="shared" ca="1" si="1"/>
        <v>--</v>
      </c>
      <c r="N63" s="53" t="str">
        <f t="shared" ca="1" si="2"/>
        <v>--</v>
      </c>
      <c r="O63" s="57" t="str">
        <f t="shared" ca="1" si="7"/>
        <v>--</v>
      </c>
      <c r="P63" s="53" t="str">
        <f t="shared" ca="1" si="0"/>
        <v>--</v>
      </c>
      <c r="Q63" s="53" t="e">
        <f t="shared" ca="1" si="3"/>
        <v>#VALUE!</v>
      </c>
      <c r="R63" s="53">
        <f t="shared" ca="1" si="8"/>
        <v>1</v>
      </c>
      <c r="S63" s="58" t="str">
        <f t="shared" ca="1" si="4"/>
        <v>--</v>
      </c>
      <c r="T63" s="59" t="str">
        <f t="shared" ca="1" si="9"/>
        <v>--</v>
      </c>
      <c r="U63" s="53" t="str">
        <f t="shared" ca="1" si="5"/>
        <v>--</v>
      </c>
    </row>
    <row r="64" spans="3:28" x14ac:dyDescent="0.25">
      <c r="K64" s="51">
        <f t="shared" si="10"/>
        <v>41</v>
      </c>
      <c r="L64" s="93" t="str">
        <f t="shared" ca="1" si="6"/>
        <v>--</v>
      </c>
      <c r="M64" s="57" t="str">
        <f t="shared" ca="1" si="1"/>
        <v>--</v>
      </c>
      <c r="N64" s="53" t="str">
        <f t="shared" ca="1" si="2"/>
        <v>--</v>
      </c>
      <c r="O64" s="57" t="str">
        <f t="shared" ca="1" si="7"/>
        <v>--</v>
      </c>
      <c r="P64" s="53" t="str">
        <f t="shared" ca="1" si="0"/>
        <v>--</v>
      </c>
      <c r="Q64" s="53" t="e">
        <f t="shared" ca="1" si="3"/>
        <v>#VALUE!</v>
      </c>
      <c r="R64" s="53">
        <f t="shared" ca="1" si="8"/>
        <v>1</v>
      </c>
      <c r="S64" s="58" t="str">
        <f t="shared" ca="1" si="4"/>
        <v>--</v>
      </c>
      <c r="T64" s="59" t="str">
        <f t="shared" ca="1" si="9"/>
        <v>--</v>
      </c>
      <c r="U64" s="53" t="str">
        <f t="shared" ca="1" si="5"/>
        <v>--</v>
      </c>
    </row>
    <row r="65" spans="11:21" x14ac:dyDescent="0.25">
      <c r="K65" s="51">
        <f t="shared" si="10"/>
        <v>42</v>
      </c>
      <c r="L65" s="93" t="str">
        <f t="shared" ca="1" si="6"/>
        <v>--</v>
      </c>
      <c r="M65" s="57" t="str">
        <f t="shared" ca="1" si="1"/>
        <v>--</v>
      </c>
      <c r="N65" s="53" t="str">
        <f t="shared" ca="1" si="2"/>
        <v>--</v>
      </c>
      <c r="O65" s="57" t="str">
        <f t="shared" ca="1" si="7"/>
        <v>--</v>
      </c>
      <c r="P65" s="53" t="str">
        <f t="shared" ca="1" si="0"/>
        <v>--</v>
      </c>
      <c r="Q65" s="53" t="e">
        <f t="shared" ca="1" si="3"/>
        <v>#VALUE!</v>
      </c>
      <c r="R65" s="53">
        <f t="shared" ca="1" si="8"/>
        <v>1</v>
      </c>
      <c r="S65" s="58" t="str">
        <f t="shared" ca="1" si="4"/>
        <v>--</v>
      </c>
      <c r="T65" s="59" t="str">
        <f t="shared" ca="1" si="9"/>
        <v>--</v>
      </c>
      <c r="U65" s="53" t="str">
        <f t="shared" ca="1" si="5"/>
        <v>--</v>
      </c>
    </row>
    <row r="66" spans="11:21" x14ac:dyDescent="0.25">
      <c r="K66" s="51">
        <f t="shared" si="10"/>
        <v>43</v>
      </c>
      <c r="L66" s="93" t="str">
        <f t="shared" ca="1" si="6"/>
        <v>--</v>
      </c>
      <c r="M66" s="57" t="str">
        <f t="shared" ca="1" si="1"/>
        <v>--</v>
      </c>
      <c r="N66" s="53" t="str">
        <f t="shared" ca="1" si="2"/>
        <v>--</v>
      </c>
      <c r="O66" s="57" t="str">
        <f t="shared" ca="1" si="7"/>
        <v>--</v>
      </c>
      <c r="P66" s="53" t="str">
        <f t="shared" ca="1" si="0"/>
        <v>--</v>
      </c>
      <c r="Q66" s="53" t="e">
        <f t="shared" ca="1" si="3"/>
        <v>#VALUE!</v>
      </c>
      <c r="R66" s="53">
        <f t="shared" ca="1" si="8"/>
        <v>1</v>
      </c>
      <c r="S66" s="58" t="str">
        <f t="shared" ca="1" si="4"/>
        <v>--</v>
      </c>
      <c r="T66" s="59" t="str">
        <f t="shared" ca="1" si="9"/>
        <v>--</v>
      </c>
      <c r="U66" s="53" t="str">
        <f t="shared" ca="1" si="5"/>
        <v>--</v>
      </c>
    </row>
    <row r="67" spans="11:21" x14ac:dyDescent="0.25">
      <c r="K67" s="51">
        <f t="shared" si="10"/>
        <v>44</v>
      </c>
      <c r="L67" s="93" t="str">
        <f t="shared" ca="1" si="6"/>
        <v>--</v>
      </c>
      <c r="M67" s="57" t="str">
        <f t="shared" ca="1" si="1"/>
        <v>--</v>
      </c>
      <c r="N67" s="53" t="str">
        <f t="shared" ca="1" si="2"/>
        <v>--</v>
      </c>
      <c r="O67" s="57" t="str">
        <f t="shared" ca="1" si="7"/>
        <v>--</v>
      </c>
      <c r="P67" s="53" t="str">
        <f t="shared" ca="1" si="0"/>
        <v>--</v>
      </c>
      <c r="Q67" s="53"/>
      <c r="R67" s="53"/>
      <c r="S67" s="58" t="str">
        <f t="shared" ca="1" si="4"/>
        <v>--</v>
      </c>
      <c r="T67" s="59" t="str">
        <f t="shared" ca="1" si="9"/>
        <v>--</v>
      </c>
      <c r="U67" s="53" t="str">
        <f t="shared" ca="1" si="5"/>
        <v>--</v>
      </c>
    </row>
    <row r="68" spans="11:21" x14ac:dyDescent="0.25">
      <c r="K68" s="51">
        <f t="shared" si="10"/>
        <v>45</v>
      </c>
      <c r="L68" s="93" t="str">
        <f t="shared" ca="1" si="6"/>
        <v>--</v>
      </c>
      <c r="M68" s="57" t="str">
        <f t="shared" ca="1" si="1"/>
        <v>--</v>
      </c>
      <c r="N68" s="53" t="str">
        <f t="shared" ca="1" si="2"/>
        <v>--</v>
      </c>
      <c r="O68" s="57" t="str">
        <f t="shared" ca="1" si="7"/>
        <v>--</v>
      </c>
      <c r="P68" s="53" t="str">
        <f t="shared" ca="1" si="0"/>
        <v>--</v>
      </c>
      <c r="Q68" s="53"/>
      <c r="R68" s="53"/>
      <c r="S68" s="58" t="str">
        <f t="shared" ca="1" si="4"/>
        <v>--</v>
      </c>
      <c r="T68" s="59" t="str">
        <f t="shared" ca="1" si="9"/>
        <v>--</v>
      </c>
      <c r="U68" s="53" t="str">
        <f t="shared" ca="1" si="5"/>
        <v>--</v>
      </c>
    </row>
    <row r="69" spans="11:21" x14ac:dyDescent="0.25">
      <c r="K69" s="51">
        <f t="shared" si="10"/>
        <v>46</v>
      </c>
      <c r="L69" s="93" t="str">
        <f t="shared" ca="1" si="6"/>
        <v>--</v>
      </c>
      <c r="M69" s="57" t="str">
        <f t="shared" ca="1" si="1"/>
        <v>--</v>
      </c>
      <c r="N69" s="53" t="str">
        <f t="shared" ca="1" si="2"/>
        <v>--</v>
      </c>
      <c r="O69" s="57" t="str">
        <f t="shared" ca="1" si="7"/>
        <v>--</v>
      </c>
      <c r="P69" s="53" t="str">
        <f t="shared" ca="1" si="0"/>
        <v>--</v>
      </c>
      <c r="Q69" s="53"/>
      <c r="R69" s="53"/>
      <c r="S69" s="58" t="str">
        <f t="shared" ca="1" si="4"/>
        <v>--</v>
      </c>
      <c r="T69" s="59" t="str">
        <f t="shared" ca="1" si="9"/>
        <v>--</v>
      </c>
      <c r="U69" s="53" t="str">
        <f t="shared" ca="1" si="5"/>
        <v>--</v>
      </c>
    </row>
    <row r="70" spans="11:21" x14ac:dyDescent="0.25">
      <c r="K70" s="51">
        <f t="shared" si="10"/>
        <v>47</v>
      </c>
      <c r="L70" s="93" t="str">
        <f t="shared" ca="1" si="6"/>
        <v>--</v>
      </c>
      <c r="M70" s="57" t="str">
        <f t="shared" ca="1" si="1"/>
        <v>--</v>
      </c>
      <c r="N70" s="53" t="str">
        <f t="shared" ca="1" si="2"/>
        <v>--</v>
      </c>
      <c r="O70" s="57" t="str">
        <f t="shared" ca="1" si="7"/>
        <v>--</v>
      </c>
      <c r="P70" s="53" t="str">
        <f t="shared" ca="1" si="0"/>
        <v>--</v>
      </c>
      <c r="Q70" s="53"/>
      <c r="R70" s="53"/>
      <c r="S70" s="58" t="str">
        <f t="shared" ca="1" si="4"/>
        <v>--</v>
      </c>
      <c r="T70" s="59" t="str">
        <f t="shared" ca="1" si="9"/>
        <v>--</v>
      </c>
      <c r="U70" s="53" t="str">
        <f t="shared" ca="1" si="5"/>
        <v>--</v>
      </c>
    </row>
    <row r="71" spans="11:21" x14ac:dyDescent="0.25">
      <c r="K71" s="51">
        <f t="shared" si="10"/>
        <v>48</v>
      </c>
      <c r="L71" s="93" t="str">
        <f t="shared" ca="1" si="6"/>
        <v>--</v>
      </c>
      <c r="M71" s="57" t="str">
        <f t="shared" ca="1" si="1"/>
        <v>--</v>
      </c>
      <c r="N71" s="53" t="str">
        <f t="shared" ca="1" si="2"/>
        <v>--</v>
      </c>
      <c r="O71" s="57" t="str">
        <f t="shared" ca="1" si="7"/>
        <v>--</v>
      </c>
      <c r="P71" s="53" t="str">
        <f t="shared" ca="1" si="0"/>
        <v>--</v>
      </c>
      <c r="Q71" s="53"/>
      <c r="R71" s="53"/>
      <c r="S71" s="58" t="str">
        <f t="shared" ca="1" si="4"/>
        <v>--</v>
      </c>
      <c r="T71" s="59" t="str">
        <f t="shared" ca="1" si="9"/>
        <v>--</v>
      </c>
      <c r="U71" s="53" t="str">
        <f t="shared" ca="1" si="5"/>
        <v>--</v>
      </c>
    </row>
    <row r="72" spans="11:21" x14ac:dyDescent="0.25">
      <c r="K72" s="51">
        <f t="shared" si="10"/>
        <v>49</v>
      </c>
      <c r="L72" s="93" t="str">
        <f t="shared" ca="1" si="6"/>
        <v>--</v>
      </c>
      <c r="M72" s="57" t="str">
        <f t="shared" ca="1" si="1"/>
        <v>--</v>
      </c>
      <c r="N72" s="53" t="str">
        <f t="shared" ca="1" si="2"/>
        <v>--</v>
      </c>
      <c r="O72" s="57" t="str">
        <f t="shared" ca="1" si="7"/>
        <v>--</v>
      </c>
      <c r="P72" s="53" t="str">
        <f t="shared" ca="1" si="0"/>
        <v>--</v>
      </c>
      <c r="Q72" s="53"/>
      <c r="R72" s="53"/>
      <c r="S72" s="58" t="str">
        <f t="shared" ca="1" si="4"/>
        <v>--</v>
      </c>
      <c r="T72" s="59" t="str">
        <f t="shared" ca="1" si="9"/>
        <v>--</v>
      </c>
      <c r="U72" s="53" t="str">
        <f t="shared" ca="1" si="5"/>
        <v>--</v>
      </c>
    </row>
    <row r="73" spans="11:21" x14ac:dyDescent="0.25">
      <c r="K73" s="51">
        <f t="shared" si="10"/>
        <v>50</v>
      </c>
      <c r="L73" s="93" t="str">
        <f t="shared" ca="1" si="6"/>
        <v>--</v>
      </c>
      <c r="M73" s="57" t="str">
        <f t="shared" ca="1" si="1"/>
        <v>--</v>
      </c>
      <c r="N73" s="53" t="str">
        <f t="shared" ca="1" si="2"/>
        <v>--</v>
      </c>
      <c r="O73" s="57" t="str">
        <f t="shared" ca="1" si="7"/>
        <v>--</v>
      </c>
      <c r="P73" s="53" t="str">
        <f t="shared" ca="1" si="0"/>
        <v>--</v>
      </c>
      <c r="Q73" s="53"/>
      <c r="R73" s="53"/>
      <c r="S73" s="58" t="str">
        <f t="shared" ca="1" si="4"/>
        <v>--</v>
      </c>
      <c r="T73" s="59" t="str">
        <f t="shared" ca="1" si="9"/>
        <v>--</v>
      </c>
      <c r="U73" s="53" t="str">
        <f t="shared" ca="1" si="5"/>
        <v>--</v>
      </c>
    </row>
    <row r="74" spans="11:21" x14ac:dyDescent="0.25">
      <c r="K74" s="51">
        <f t="shared" si="10"/>
        <v>51</v>
      </c>
      <c r="L74" s="93" t="str">
        <f t="shared" ca="1" si="6"/>
        <v>--</v>
      </c>
      <c r="M74" s="57" t="str">
        <f t="shared" ca="1" si="1"/>
        <v>--</v>
      </c>
      <c r="N74" s="53" t="str">
        <f t="shared" ca="1" si="2"/>
        <v>--</v>
      </c>
      <c r="O74" s="57" t="str">
        <f t="shared" ca="1" si="7"/>
        <v>--</v>
      </c>
      <c r="P74" s="53" t="str">
        <f t="shared" ca="1" si="0"/>
        <v>--</v>
      </c>
      <c r="Q74" s="53"/>
      <c r="R74" s="53"/>
      <c r="S74" s="58" t="str">
        <f t="shared" ca="1" si="4"/>
        <v>--</v>
      </c>
      <c r="T74" s="59" t="str">
        <f t="shared" ca="1" si="9"/>
        <v>--</v>
      </c>
      <c r="U74" s="53" t="str">
        <f t="shared" ca="1" si="5"/>
        <v>--</v>
      </c>
    </row>
    <row r="75" spans="11:21" x14ac:dyDescent="0.25">
      <c r="K75" s="51">
        <f t="shared" si="10"/>
        <v>52</v>
      </c>
      <c r="L75" s="93" t="str">
        <f t="shared" ca="1" si="6"/>
        <v>--</v>
      </c>
      <c r="M75" s="57" t="str">
        <f t="shared" ca="1" si="1"/>
        <v>--</v>
      </c>
      <c r="N75" s="53" t="str">
        <f t="shared" ca="1" si="2"/>
        <v>--</v>
      </c>
      <c r="O75" s="57" t="str">
        <f t="shared" ca="1" si="7"/>
        <v>--</v>
      </c>
      <c r="P75" s="53" t="str">
        <f t="shared" ca="1" si="0"/>
        <v>--</v>
      </c>
      <c r="Q75" s="53"/>
      <c r="R75" s="53"/>
      <c r="S75" s="58" t="str">
        <f t="shared" ca="1" si="4"/>
        <v>--</v>
      </c>
      <c r="T75" s="59" t="str">
        <f t="shared" ca="1" si="9"/>
        <v>--</v>
      </c>
      <c r="U75" s="53" t="str">
        <f t="shared" ca="1" si="5"/>
        <v>--</v>
      </c>
    </row>
    <row r="76" spans="11:21" x14ac:dyDescent="0.25">
      <c r="K76" s="51">
        <f t="shared" si="10"/>
        <v>53</v>
      </c>
      <c r="L76" s="93" t="str">
        <f t="shared" ca="1" si="6"/>
        <v>--</v>
      </c>
      <c r="M76" s="57" t="str">
        <f t="shared" ca="1" si="1"/>
        <v>--</v>
      </c>
      <c r="N76" s="53" t="str">
        <f t="shared" ca="1" si="2"/>
        <v>--</v>
      </c>
      <c r="O76" s="57" t="str">
        <f t="shared" ca="1" si="7"/>
        <v>--</v>
      </c>
      <c r="P76" s="53" t="str">
        <f t="shared" ca="1" si="0"/>
        <v>--</v>
      </c>
      <c r="Q76" s="53"/>
      <c r="R76" s="53"/>
      <c r="S76" s="58" t="str">
        <f t="shared" ca="1" si="4"/>
        <v>--</v>
      </c>
      <c r="T76" s="59" t="str">
        <f t="shared" ca="1" si="9"/>
        <v>--</v>
      </c>
      <c r="U76" s="53" t="str">
        <f t="shared" ca="1" si="5"/>
        <v>--</v>
      </c>
    </row>
    <row r="77" spans="11:21" x14ac:dyDescent="0.25">
      <c r="K77" s="51">
        <f t="shared" si="10"/>
        <v>54</v>
      </c>
      <c r="L77" s="93" t="str">
        <f t="shared" ca="1" si="6"/>
        <v>--</v>
      </c>
      <c r="M77" s="57" t="str">
        <f t="shared" ca="1" si="1"/>
        <v>--</v>
      </c>
      <c r="N77" s="53" t="str">
        <f t="shared" ca="1" si="2"/>
        <v>--</v>
      </c>
      <c r="O77" s="57" t="str">
        <f t="shared" ca="1" si="7"/>
        <v>--</v>
      </c>
      <c r="P77" s="53" t="str">
        <f t="shared" ca="1" si="0"/>
        <v>--</v>
      </c>
      <c r="Q77" s="53"/>
      <c r="R77" s="53"/>
      <c r="S77" s="58" t="str">
        <f t="shared" ca="1" si="4"/>
        <v>--</v>
      </c>
      <c r="T77" s="59" t="str">
        <f t="shared" ca="1" si="9"/>
        <v>--</v>
      </c>
      <c r="U77" s="53" t="str">
        <f t="shared" ca="1" si="5"/>
        <v>--</v>
      </c>
    </row>
    <row r="78" spans="11:21" x14ac:dyDescent="0.25">
      <c r="K78" s="51">
        <f t="shared" si="10"/>
        <v>55</v>
      </c>
      <c r="L78" s="93" t="str">
        <f t="shared" ca="1" si="6"/>
        <v>--</v>
      </c>
      <c r="M78" s="57" t="str">
        <f t="shared" ca="1" si="1"/>
        <v>--</v>
      </c>
      <c r="N78" s="53" t="str">
        <f t="shared" ca="1" si="2"/>
        <v>--</v>
      </c>
      <c r="O78" s="57" t="str">
        <f t="shared" ca="1" si="7"/>
        <v>--</v>
      </c>
      <c r="P78" s="53" t="str">
        <f t="shared" ca="1" si="0"/>
        <v>--</v>
      </c>
      <c r="Q78" s="53"/>
      <c r="R78" s="53"/>
      <c r="S78" s="58" t="str">
        <f t="shared" ca="1" si="4"/>
        <v>--</v>
      </c>
      <c r="T78" s="59" t="str">
        <f t="shared" ca="1" si="9"/>
        <v>--</v>
      </c>
      <c r="U78" s="53" t="str">
        <f t="shared" ca="1" si="5"/>
        <v>--</v>
      </c>
    </row>
    <row r="79" spans="11:21" x14ac:dyDescent="0.25">
      <c r="K79" s="51">
        <f t="shared" si="10"/>
        <v>56</v>
      </c>
      <c r="L79" s="93" t="str">
        <f t="shared" ca="1" si="6"/>
        <v>--</v>
      </c>
      <c r="M79" s="57" t="str">
        <f t="shared" ca="1" si="1"/>
        <v>--</v>
      </c>
      <c r="N79" s="53" t="str">
        <f t="shared" ca="1" si="2"/>
        <v>--</v>
      </c>
      <c r="O79" s="57" t="str">
        <f t="shared" ca="1" si="7"/>
        <v>--</v>
      </c>
      <c r="P79" s="53" t="str">
        <f t="shared" ca="1" si="0"/>
        <v>--</v>
      </c>
      <c r="Q79" s="53"/>
      <c r="R79" s="53"/>
      <c r="S79" s="58" t="str">
        <f t="shared" ca="1" si="4"/>
        <v>--</v>
      </c>
      <c r="T79" s="59" t="str">
        <f t="shared" ca="1" si="9"/>
        <v>--</v>
      </c>
      <c r="U79" s="53" t="str">
        <f t="shared" ca="1" si="5"/>
        <v>--</v>
      </c>
    </row>
    <row r="80" spans="11:21" x14ac:dyDescent="0.25">
      <c r="K80" s="51">
        <f t="shared" si="10"/>
        <v>57</v>
      </c>
      <c r="L80" s="93" t="str">
        <f t="shared" ca="1" si="6"/>
        <v>--</v>
      </c>
      <c r="M80" s="57" t="str">
        <f t="shared" ca="1" si="1"/>
        <v>--</v>
      </c>
      <c r="N80" s="53" t="str">
        <f t="shared" ca="1" si="2"/>
        <v>--</v>
      </c>
      <c r="O80" s="57" t="str">
        <f t="shared" ca="1" si="7"/>
        <v>--</v>
      </c>
      <c r="P80" s="53" t="str">
        <f t="shared" ca="1" si="0"/>
        <v>--</v>
      </c>
      <c r="Q80" s="53"/>
      <c r="R80" s="53"/>
      <c r="S80" s="58" t="str">
        <f t="shared" ca="1" si="4"/>
        <v>--</v>
      </c>
      <c r="T80" s="59" t="str">
        <f t="shared" ca="1" si="9"/>
        <v>--</v>
      </c>
      <c r="U80" s="53" t="str">
        <f t="shared" ca="1" si="5"/>
        <v>--</v>
      </c>
    </row>
    <row r="81" spans="11:21" x14ac:dyDescent="0.25">
      <c r="K81" s="51">
        <f t="shared" si="10"/>
        <v>58</v>
      </c>
      <c r="L81" s="93" t="str">
        <f t="shared" ca="1" si="6"/>
        <v>--</v>
      </c>
      <c r="M81" s="57" t="str">
        <f t="shared" ca="1" si="1"/>
        <v>--</v>
      </c>
      <c r="N81" s="53" t="str">
        <f t="shared" ca="1" si="2"/>
        <v>--</v>
      </c>
      <c r="O81" s="57" t="str">
        <f t="shared" ca="1" si="7"/>
        <v>--</v>
      </c>
      <c r="P81" s="53" t="str">
        <f t="shared" ca="1" si="0"/>
        <v>--</v>
      </c>
      <c r="Q81" s="53"/>
      <c r="R81" s="53"/>
      <c r="S81" s="58" t="str">
        <f t="shared" ca="1" si="4"/>
        <v>--</v>
      </c>
      <c r="T81" s="59" t="str">
        <f t="shared" ca="1" si="9"/>
        <v>--</v>
      </c>
      <c r="U81" s="53" t="str">
        <f t="shared" ca="1" si="5"/>
        <v>--</v>
      </c>
    </row>
    <row r="82" spans="11:21" x14ac:dyDescent="0.25">
      <c r="K82" s="51">
        <f t="shared" si="10"/>
        <v>59</v>
      </c>
      <c r="L82" s="93" t="str">
        <f t="shared" ca="1" si="6"/>
        <v>--</v>
      </c>
      <c r="M82" s="57" t="str">
        <f t="shared" ca="1" si="1"/>
        <v>--</v>
      </c>
      <c r="N82" s="53" t="str">
        <f t="shared" ca="1" si="2"/>
        <v>--</v>
      </c>
      <c r="O82" s="57" t="str">
        <f t="shared" ca="1" si="7"/>
        <v>--</v>
      </c>
      <c r="P82" s="53" t="str">
        <f t="shared" ca="1" si="0"/>
        <v>--</v>
      </c>
      <c r="Q82" s="53"/>
      <c r="R82" s="53"/>
      <c r="S82" s="58" t="str">
        <f t="shared" ca="1" si="4"/>
        <v>--</v>
      </c>
      <c r="T82" s="59" t="str">
        <f t="shared" ca="1" si="9"/>
        <v>--</v>
      </c>
      <c r="U82" s="53" t="str">
        <f t="shared" ca="1" si="5"/>
        <v>--</v>
      </c>
    </row>
    <row r="83" spans="11:21" x14ac:dyDescent="0.25">
      <c r="K83" s="51">
        <f t="shared" si="10"/>
        <v>60</v>
      </c>
      <c r="L83" s="93" t="str">
        <f t="shared" ca="1" si="6"/>
        <v>--</v>
      </c>
      <c r="M83" s="57" t="str">
        <f t="shared" ca="1" si="1"/>
        <v>--</v>
      </c>
      <c r="N83" s="53" t="str">
        <f t="shared" ca="1" si="2"/>
        <v>--</v>
      </c>
      <c r="O83" s="57" t="str">
        <f t="shared" ca="1" si="7"/>
        <v>--</v>
      </c>
      <c r="P83" s="53" t="str">
        <f t="shared" ca="1" si="0"/>
        <v>--</v>
      </c>
      <c r="Q83" s="53"/>
      <c r="R83" s="53"/>
      <c r="S83" s="58" t="str">
        <f t="shared" ca="1" si="4"/>
        <v>--</v>
      </c>
      <c r="T83" s="59" t="str">
        <f t="shared" ca="1" si="9"/>
        <v>--</v>
      </c>
      <c r="U83" s="53" t="str">
        <f t="shared" ca="1" si="5"/>
        <v>--</v>
      </c>
    </row>
    <row r="84" spans="11:21" x14ac:dyDescent="0.25">
      <c r="K84" s="51">
        <f t="shared" si="10"/>
        <v>61</v>
      </c>
      <c r="L84" s="93" t="str">
        <f t="shared" ca="1" si="6"/>
        <v>--</v>
      </c>
      <c r="M84" s="57" t="str">
        <f t="shared" ca="1" si="1"/>
        <v>--</v>
      </c>
      <c r="N84" s="53" t="str">
        <f t="shared" ca="1" si="2"/>
        <v>--</v>
      </c>
      <c r="O84" s="57" t="str">
        <f t="shared" ca="1" si="7"/>
        <v>--</v>
      </c>
      <c r="P84" s="53" t="str">
        <f t="shared" ca="1" si="0"/>
        <v>--</v>
      </c>
      <c r="Q84" s="53"/>
      <c r="R84" s="53"/>
      <c r="S84" s="58" t="str">
        <f t="shared" ca="1" si="4"/>
        <v>--</v>
      </c>
      <c r="T84" s="59" t="str">
        <f t="shared" ca="1" si="9"/>
        <v>--</v>
      </c>
      <c r="U84" s="53" t="str">
        <f t="shared" ca="1" si="5"/>
        <v>--</v>
      </c>
    </row>
    <row r="85" spans="11:21" x14ac:dyDescent="0.25">
      <c r="K85" s="51">
        <f t="shared" si="10"/>
        <v>62</v>
      </c>
      <c r="L85" s="93" t="str">
        <f t="shared" ca="1" si="6"/>
        <v>--</v>
      </c>
      <c r="M85" s="57" t="str">
        <f t="shared" ca="1" si="1"/>
        <v>--</v>
      </c>
      <c r="N85" s="53" t="str">
        <f t="shared" ca="1" si="2"/>
        <v>--</v>
      </c>
      <c r="O85" s="57" t="str">
        <f t="shared" ca="1" si="7"/>
        <v>--</v>
      </c>
      <c r="P85" s="53" t="str">
        <f t="shared" ca="1" si="0"/>
        <v>--</v>
      </c>
      <c r="Q85" s="53"/>
      <c r="R85" s="53"/>
      <c r="S85" s="58" t="str">
        <f t="shared" ca="1" si="4"/>
        <v>--</v>
      </c>
      <c r="T85" s="59" t="str">
        <f t="shared" ca="1" si="9"/>
        <v>--</v>
      </c>
      <c r="U85" s="53" t="str">
        <f t="shared" ca="1" si="5"/>
        <v>--</v>
      </c>
    </row>
    <row r="86" spans="11:21" x14ac:dyDescent="0.25">
      <c r="K86" s="51">
        <f t="shared" si="10"/>
        <v>63</v>
      </c>
      <c r="L86" s="93" t="str">
        <f t="shared" ca="1" si="6"/>
        <v>--</v>
      </c>
      <c r="M86" s="57" t="str">
        <f t="shared" ca="1" si="1"/>
        <v>--</v>
      </c>
      <c r="N86" s="53" t="str">
        <f t="shared" ca="1" si="2"/>
        <v>--</v>
      </c>
      <c r="O86" s="57" t="str">
        <f t="shared" ca="1" si="7"/>
        <v>--</v>
      </c>
      <c r="P86" s="53" t="str">
        <f t="shared" ca="1" si="0"/>
        <v>--</v>
      </c>
      <c r="Q86" s="53"/>
      <c r="R86" s="53"/>
      <c r="S86" s="58" t="str">
        <f t="shared" ca="1" si="4"/>
        <v>--</v>
      </c>
      <c r="T86" s="59" t="str">
        <f t="shared" ca="1" si="9"/>
        <v>--</v>
      </c>
      <c r="U86" s="53" t="str">
        <f t="shared" ca="1" si="5"/>
        <v>--</v>
      </c>
    </row>
    <row r="87" spans="11:21" x14ac:dyDescent="0.25">
      <c r="K87" s="51">
        <f t="shared" si="10"/>
        <v>64</v>
      </c>
      <c r="L87" s="93" t="str">
        <f t="shared" ca="1" si="6"/>
        <v>--</v>
      </c>
      <c r="M87" s="57" t="str">
        <f t="shared" ca="1" si="1"/>
        <v>--</v>
      </c>
      <c r="N87" s="53" t="str">
        <f t="shared" ca="1" si="2"/>
        <v>--</v>
      </c>
      <c r="O87" s="57" t="str">
        <f t="shared" ca="1" si="7"/>
        <v>--</v>
      </c>
      <c r="P87" s="53" t="str">
        <f t="shared" ca="1" si="0"/>
        <v>--</v>
      </c>
      <c r="Q87" s="53"/>
      <c r="R87" s="53"/>
      <c r="S87" s="58" t="str">
        <f t="shared" ca="1" si="4"/>
        <v>--</v>
      </c>
      <c r="T87" s="59" t="str">
        <f t="shared" ca="1" si="9"/>
        <v>--</v>
      </c>
      <c r="U87" s="53" t="str">
        <f t="shared" ca="1" si="5"/>
        <v>--</v>
      </c>
    </row>
    <row r="88" spans="11:21" x14ac:dyDescent="0.25">
      <c r="K88" s="51">
        <f t="shared" si="10"/>
        <v>65</v>
      </c>
      <c r="L88" s="93" t="str">
        <f t="shared" ca="1" si="6"/>
        <v>--</v>
      </c>
      <c r="M88" s="57" t="str">
        <f t="shared" ca="1" si="1"/>
        <v>--</v>
      </c>
      <c r="N88" s="53" t="str">
        <f t="shared" ca="1" si="2"/>
        <v>--</v>
      </c>
      <c r="O88" s="57" t="str">
        <f t="shared" ca="1" si="7"/>
        <v>--</v>
      </c>
      <c r="P88" s="53" t="str">
        <f t="shared" ref="P88:P135" ca="1" si="11">+IF(L88="--","--",IFERROR(VLOOKUP(L88,$W$41:$X$45,2,FALSE),0))</f>
        <v>--</v>
      </c>
      <c r="Q88" s="53"/>
      <c r="R88" s="53"/>
      <c r="S88" s="58" t="str">
        <f t="shared" ca="1" si="4"/>
        <v>--</v>
      </c>
      <c r="T88" s="59" t="str">
        <f t="shared" ca="1" si="9"/>
        <v>--</v>
      </c>
      <c r="U88" s="53" t="str">
        <f t="shared" ca="1" si="5"/>
        <v>--</v>
      </c>
    </row>
    <row r="89" spans="11:21" x14ac:dyDescent="0.25">
      <c r="K89" s="51">
        <f t="shared" si="10"/>
        <v>66</v>
      </c>
      <c r="L89" s="93" t="str">
        <f t="shared" ca="1" si="6"/>
        <v>--</v>
      </c>
      <c r="M89" s="57" t="str">
        <f t="shared" ref="M89:M135" ca="1" si="12">IF(L89="--","--",IF(AND($C$27="--",K89=1),(L89-$C$26)*$C$24/365,$C$24/$C$25))</f>
        <v>--</v>
      </c>
      <c r="N89" s="53" t="str">
        <f t="shared" ref="N89:N135" ca="1" si="13">+IF(L89=$C$23, 100%, "--")</f>
        <v>--</v>
      </c>
      <c r="O89" s="57" t="str">
        <f t="shared" ca="1" si="7"/>
        <v>--</v>
      </c>
      <c r="P89" s="53" t="str">
        <f t="shared" ca="1" si="11"/>
        <v>--</v>
      </c>
      <c r="Q89" s="53"/>
      <c r="R89" s="53"/>
      <c r="S89" s="58" t="str">
        <f t="shared" ref="S89:S135" ca="1" si="14">IF(L89="--","--",ROUND(IF($C$22="LBA37DA",SUM(O89:P89),SUM(M89:N89)),9))</f>
        <v>--</v>
      </c>
      <c r="T89" s="59" t="str">
        <f t="shared" ca="1" si="9"/>
        <v>--</v>
      </c>
      <c r="U89" s="53" t="str">
        <f t="shared" ref="U89:U135" ca="1" si="15">IFERROR(T89*S89,"--")</f>
        <v>--</v>
      </c>
    </row>
    <row r="90" spans="11:21" x14ac:dyDescent="0.25">
      <c r="K90" s="51">
        <f t="shared" si="10"/>
        <v>67</v>
      </c>
      <c r="L90" s="93" t="str">
        <f t="shared" ref="L90:L135" ca="1" si="16">+IF(L89&lt;$C$23, EDATE(L89,12/$C$25), IF(L89=$C$23, "--", IF(L89="--", "--")))</f>
        <v>--</v>
      </c>
      <c r="M90" s="57" t="str">
        <f t="shared" ca="1" si="12"/>
        <v>--</v>
      </c>
      <c r="N90" s="53" t="str">
        <f t="shared" ca="1" si="13"/>
        <v>--</v>
      </c>
      <c r="O90" s="57" t="str">
        <f t="shared" ref="O90:O135" ca="1" si="17">IFERROR(IF(K90=1,(L90-$C$27)*(Q90/100%)*$C$24/365,(L90-L89)*(Q90/100%)*$C$24/365),"--")</f>
        <v>--</v>
      </c>
      <c r="P90" s="53" t="str">
        <f t="shared" ca="1" si="11"/>
        <v>--</v>
      </c>
      <c r="Q90" s="53"/>
      <c r="R90" s="53"/>
      <c r="S90" s="58" t="str">
        <f t="shared" ca="1" si="14"/>
        <v>--</v>
      </c>
      <c r="T90" s="59" t="str">
        <f t="shared" ref="T90:T135" ca="1" si="18">IF(L90="--","--",1/(1+$C$31/$C$25)^($C$28*$C$25/365+K89))</f>
        <v>--</v>
      </c>
      <c r="U90" s="53" t="str">
        <f t="shared" ca="1" si="15"/>
        <v>--</v>
      </c>
    </row>
    <row r="91" spans="11:21" x14ac:dyDescent="0.25">
      <c r="K91" s="51">
        <f t="shared" si="10"/>
        <v>68</v>
      </c>
      <c r="L91" s="93" t="str">
        <f t="shared" ca="1" si="16"/>
        <v>--</v>
      </c>
      <c r="M91" s="57" t="str">
        <f t="shared" ca="1" si="12"/>
        <v>--</v>
      </c>
      <c r="N91" s="53" t="str">
        <f t="shared" ca="1" si="13"/>
        <v>--</v>
      </c>
      <c r="O91" s="57" t="str">
        <f t="shared" ca="1" si="17"/>
        <v>--</v>
      </c>
      <c r="P91" s="53" t="str">
        <f t="shared" ca="1" si="11"/>
        <v>--</v>
      </c>
      <c r="Q91" s="53"/>
      <c r="R91" s="53"/>
      <c r="S91" s="58" t="str">
        <f t="shared" ca="1" si="14"/>
        <v>--</v>
      </c>
      <c r="T91" s="59" t="str">
        <f t="shared" ca="1" si="18"/>
        <v>--</v>
      </c>
      <c r="U91" s="53" t="str">
        <f t="shared" ca="1" si="15"/>
        <v>--</v>
      </c>
    </row>
    <row r="92" spans="11:21" x14ac:dyDescent="0.25">
      <c r="K92" s="51">
        <f t="shared" ref="K92:K135" si="19">+K91+1</f>
        <v>69</v>
      </c>
      <c r="L92" s="93" t="str">
        <f t="shared" ca="1" si="16"/>
        <v>--</v>
      </c>
      <c r="M92" s="57" t="str">
        <f t="shared" ca="1" si="12"/>
        <v>--</v>
      </c>
      <c r="N92" s="53" t="str">
        <f t="shared" ca="1" si="13"/>
        <v>--</v>
      </c>
      <c r="O92" s="57" t="str">
        <f t="shared" ca="1" si="17"/>
        <v>--</v>
      </c>
      <c r="P92" s="53" t="str">
        <f t="shared" ca="1" si="11"/>
        <v>--</v>
      </c>
      <c r="Q92" s="53"/>
      <c r="R92" s="53"/>
      <c r="S92" s="58" t="str">
        <f t="shared" ca="1" si="14"/>
        <v>--</v>
      </c>
      <c r="T92" s="59" t="str">
        <f t="shared" ca="1" si="18"/>
        <v>--</v>
      </c>
      <c r="U92" s="53" t="str">
        <f t="shared" ca="1" si="15"/>
        <v>--</v>
      </c>
    </row>
    <row r="93" spans="11:21" x14ac:dyDescent="0.25">
      <c r="K93" s="51">
        <f t="shared" si="19"/>
        <v>70</v>
      </c>
      <c r="L93" s="93" t="str">
        <f t="shared" ca="1" si="16"/>
        <v>--</v>
      </c>
      <c r="M93" s="57" t="str">
        <f t="shared" ca="1" si="12"/>
        <v>--</v>
      </c>
      <c r="N93" s="53" t="str">
        <f t="shared" ca="1" si="13"/>
        <v>--</v>
      </c>
      <c r="O93" s="57" t="str">
        <f t="shared" ca="1" si="17"/>
        <v>--</v>
      </c>
      <c r="P93" s="53" t="str">
        <f t="shared" ca="1" si="11"/>
        <v>--</v>
      </c>
      <c r="Q93" s="53"/>
      <c r="R93" s="53"/>
      <c r="S93" s="58" t="str">
        <f t="shared" ca="1" si="14"/>
        <v>--</v>
      </c>
      <c r="T93" s="59" t="str">
        <f t="shared" ca="1" si="18"/>
        <v>--</v>
      </c>
      <c r="U93" s="53" t="str">
        <f t="shared" ca="1" si="15"/>
        <v>--</v>
      </c>
    </row>
    <row r="94" spans="11:21" x14ac:dyDescent="0.25">
      <c r="K94" s="51">
        <f t="shared" si="19"/>
        <v>71</v>
      </c>
      <c r="L94" s="93" t="str">
        <f t="shared" ca="1" si="16"/>
        <v>--</v>
      </c>
      <c r="M94" s="57" t="str">
        <f t="shared" ca="1" si="12"/>
        <v>--</v>
      </c>
      <c r="N94" s="53" t="str">
        <f t="shared" ca="1" si="13"/>
        <v>--</v>
      </c>
      <c r="O94" s="57" t="str">
        <f t="shared" ca="1" si="17"/>
        <v>--</v>
      </c>
      <c r="P94" s="53" t="str">
        <f t="shared" ca="1" si="11"/>
        <v>--</v>
      </c>
      <c r="Q94" s="53"/>
      <c r="R94" s="53"/>
      <c r="S94" s="58" t="str">
        <f t="shared" ca="1" si="14"/>
        <v>--</v>
      </c>
      <c r="T94" s="59" t="str">
        <f t="shared" ca="1" si="18"/>
        <v>--</v>
      </c>
      <c r="U94" s="53" t="str">
        <f t="shared" ca="1" si="15"/>
        <v>--</v>
      </c>
    </row>
    <row r="95" spans="11:21" x14ac:dyDescent="0.25">
      <c r="K95" s="51">
        <f t="shared" si="19"/>
        <v>72</v>
      </c>
      <c r="L95" s="93" t="str">
        <f t="shared" ca="1" si="16"/>
        <v>--</v>
      </c>
      <c r="M95" s="57" t="str">
        <f t="shared" ca="1" si="12"/>
        <v>--</v>
      </c>
      <c r="N95" s="53" t="str">
        <f t="shared" ca="1" si="13"/>
        <v>--</v>
      </c>
      <c r="O95" s="57" t="str">
        <f t="shared" ca="1" si="17"/>
        <v>--</v>
      </c>
      <c r="P95" s="53" t="str">
        <f t="shared" ca="1" si="11"/>
        <v>--</v>
      </c>
      <c r="Q95" s="53"/>
      <c r="R95" s="53"/>
      <c r="S95" s="58" t="str">
        <f t="shared" ca="1" si="14"/>
        <v>--</v>
      </c>
      <c r="T95" s="59" t="str">
        <f t="shared" ca="1" si="18"/>
        <v>--</v>
      </c>
      <c r="U95" s="53" t="str">
        <f t="shared" ca="1" si="15"/>
        <v>--</v>
      </c>
    </row>
    <row r="96" spans="11:21" x14ac:dyDescent="0.25">
      <c r="K96" s="51">
        <f t="shared" si="19"/>
        <v>73</v>
      </c>
      <c r="L96" s="93" t="str">
        <f t="shared" ca="1" si="16"/>
        <v>--</v>
      </c>
      <c r="M96" s="57" t="str">
        <f t="shared" ca="1" si="12"/>
        <v>--</v>
      </c>
      <c r="N96" s="53" t="str">
        <f t="shared" ca="1" si="13"/>
        <v>--</v>
      </c>
      <c r="O96" s="57" t="str">
        <f t="shared" ca="1" si="17"/>
        <v>--</v>
      </c>
      <c r="P96" s="53" t="str">
        <f t="shared" ca="1" si="11"/>
        <v>--</v>
      </c>
      <c r="Q96" s="53"/>
      <c r="R96" s="53"/>
      <c r="S96" s="58" t="str">
        <f t="shared" ca="1" si="14"/>
        <v>--</v>
      </c>
      <c r="T96" s="59" t="str">
        <f t="shared" ca="1" si="18"/>
        <v>--</v>
      </c>
      <c r="U96" s="53" t="str">
        <f t="shared" ca="1" si="15"/>
        <v>--</v>
      </c>
    </row>
    <row r="97" spans="11:21" x14ac:dyDescent="0.25">
      <c r="K97" s="51">
        <f t="shared" si="19"/>
        <v>74</v>
      </c>
      <c r="L97" s="93" t="str">
        <f t="shared" ca="1" si="16"/>
        <v>--</v>
      </c>
      <c r="M97" s="57" t="str">
        <f t="shared" ca="1" si="12"/>
        <v>--</v>
      </c>
      <c r="N97" s="53" t="str">
        <f t="shared" ca="1" si="13"/>
        <v>--</v>
      </c>
      <c r="O97" s="57" t="str">
        <f t="shared" ca="1" si="17"/>
        <v>--</v>
      </c>
      <c r="P97" s="53" t="str">
        <f t="shared" ca="1" si="11"/>
        <v>--</v>
      </c>
      <c r="Q97" s="53"/>
      <c r="R97" s="53"/>
      <c r="S97" s="58" t="str">
        <f t="shared" ca="1" si="14"/>
        <v>--</v>
      </c>
      <c r="T97" s="59" t="str">
        <f t="shared" ca="1" si="18"/>
        <v>--</v>
      </c>
      <c r="U97" s="53" t="str">
        <f t="shared" ca="1" si="15"/>
        <v>--</v>
      </c>
    </row>
    <row r="98" spans="11:21" x14ac:dyDescent="0.25">
      <c r="K98" s="51">
        <f t="shared" si="19"/>
        <v>75</v>
      </c>
      <c r="L98" s="93" t="str">
        <f t="shared" ca="1" si="16"/>
        <v>--</v>
      </c>
      <c r="M98" s="57" t="str">
        <f t="shared" ca="1" si="12"/>
        <v>--</v>
      </c>
      <c r="N98" s="53" t="str">
        <f t="shared" ca="1" si="13"/>
        <v>--</v>
      </c>
      <c r="O98" s="57" t="str">
        <f t="shared" ca="1" si="17"/>
        <v>--</v>
      </c>
      <c r="P98" s="53" t="str">
        <f t="shared" ca="1" si="11"/>
        <v>--</v>
      </c>
      <c r="Q98" s="53"/>
      <c r="R98" s="53"/>
      <c r="S98" s="58" t="str">
        <f t="shared" ca="1" si="14"/>
        <v>--</v>
      </c>
      <c r="T98" s="59" t="str">
        <f t="shared" ca="1" si="18"/>
        <v>--</v>
      </c>
      <c r="U98" s="53" t="str">
        <f t="shared" ca="1" si="15"/>
        <v>--</v>
      </c>
    </row>
    <row r="99" spans="11:21" x14ac:dyDescent="0.25">
      <c r="K99" s="51">
        <f t="shared" si="19"/>
        <v>76</v>
      </c>
      <c r="L99" s="93" t="str">
        <f t="shared" ca="1" si="16"/>
        <v>--</v>
      </c>
      <c r="M99" s="57" t="str">
        <f t="shared" ca="1" si="12"/>
        <v>--</v>
      </c>
      <c r="N99" s="53" t="str">
        <f t="shared" ca="1" si="13"/>
        <v>--</v>
      </c>
      <c r="O99" s="57" t="str">
        <f t="shared" ca="1" si="17"/>
        <v>--</v>
      </c>
      <c r="P99" s="53" t="str">
        <f t="shared" ca="1" si="11"/>
        <v>--</v>
      </c>
      <c r="Q99" s="53"/>
      <c r="R99" s="53"/>
      <c r="S99" s="58" t="str">
        <f t="shared" ca="1" si="14"/>
        <v>--</v>
      </c>
      <c r="T99" s="59" t="str">
        <f t="shared" ca="1" si="18"/>
        <v>--</v>
      </c>
      <c r="U99" s="53" t="str">
        <f t="shared" ca="1" si="15"/>
        <v>--</v>
      </c>
    </row>
    <row r="100" spans="11:21" x14ac:dyDescent="0.25">
      <c r="K100" s="51">
        <f t="shared" si="19"/>
        <v>77</v>
      </c>
      <c r="L100" s="93" t="str">
        <f t="shared" ca="1" si="16"/>
        <v>--</v>
      </c>
      <c r="M100" s="57" t="str">
        <f t="shared" ca="1" si="12"/>
        <v>--</v>
      </c>
      <c r="N100" s="53" t="str">
        <f t="shared" ca="1" si="13"/>
        <v>--</v>
      </c>
      <c r="O100" s="57" t="str">
        <f t="shared" ca="1" si="17"/>
        <v>--</v>
      </c>
      <c r="P100" s="53" t="str">
        <f t="shared" ca="1" si="11"/>
        <v>--</v>
      </c>
      <c r="Q100" s="53"/>
      <c r="R100" s="53"/>
      <c r="S100" s="58" t="str">
        <f t="shared" ca="1" si="14"/>
        <v>--</v>
      </c>
      <c r="T100" s="59" t="str">
        <f t="shared" ca="1" si="18"/>
        <v>--</v>
      </c>
      <c r="U100" s="53" t="str">
        <f t="shared" ca="1" si="15"/>
        <v>--</v>
      </c>
    </row>
    <row r="101" spans="11:21" x14ac:dyDescent="0.25">
      <c r="K101" s="51">
        <f t="shared" si="19"/>
        <v>78</v>
      </c>
      <c r="L101" s="93" t="str">
        <f t="shared" ca="1" si="16"/>
        <v>--</v>
      </c>
      <c r="M101" s="57" t="str">
        <f t="shared" ca="1" si="12"/>
        <v>--</v>
      </c>
      <c r="N101" s="53" t="str">
        <f t="shared" ca="1" si="13"/>
        <v>--</v>
      </c>
      <c r="O101" s="57" t="str">
        <f t="shared" ca="1" si="17"/>
        <v>--</v>
      </c>
      <c r="P101" s="53" t="str">
        <f t="shared" ca="1" si="11"/>
        <v>--</v>
      </c>
      <c r="Q101" s="53"/>
      <c r="R101" s="53"/>
      <c r="S101" s="58" t="str">
        <f t="shared" ca="1" si="14"/>
        <v>--</v>
      </c>
      <c r="T101" s="59" t="str">
        <f t="shared" ca="1" si="18"/>
        <v>--</v>
      </c>
      <c r="U101" s="53" t="str">
        <f t="shared" ca="1" si="15"/>
        <v>--</v>
      </c>
    </row>
    <row r="102" spans="11:21" x14ac:dyDescent="0.25">
      <c r="K102" s="51">
        <f t="shared" si="19"/>
        <v>79</v>
      </c>
      <c r="L102" s="93" t="str">
        <f t="shared" ca="1" si="16"/>
        <v>--</v>
      </c>
      <c r="M102" s="57" t="str">
        <f t="shared" ca="1" si="12"/>
        <v>--</v>
      </c>
      <c r="N102" s="53" t="str">
        <f t="shared" ca="1" si="13"/>
        <v>--</v>
      </c>
      <c r="O102" s="57" t="str">
        <f t="shared" ca="1" si="17"/>
        <v>--</v>
      </c>
      <c r="P102" s="53" t="str">
        <f t="shared" ca="1" si="11"/>
        <v>--</v>
      </c>
      <c r="Q102" s="53"/>
      <c r="R102" s="53"/>
      <c r="S102" s="58" t="str">
        <f t="shared" ca="1" si="14"/>
        <v>--</v>
      </c>
      <c r="T102" s="59" t="str">
        <f t="shared" ca="1" si="18"/>
        <v>--</v>
      </c>
      <c r="U102" s="53" t="str">
        <f t="shared" ca="1" si="15"/>
        <v>--</v>
      </c>
    </row>
    <row r="103" spans="11:21" x14ac:dyDescent="0.25">
      <c r="K103" s="51">
        <f t="shared" si="19"/>
        <v>80</v>
      </c>
      <c r="L103" s="93" t="str">
        <f t="shared" ca="1" si="16"/>
        <v>--</v>
      </c>
      <c r="M103" s="57" t="str">
        <f t="shared" ca="1" si="12"/>
        <v>--</v>
      </c>
      <c r="N103" s="53" t="str">
        <f t="shared" ca="1" si="13"/>
        <v>--</v>
      </c>
      <c r="O103" s="57" t="str">
        <f t="shared" ca="1" si="17"/>
        <v>--</v>
      </c>
      <c r="P103" s="53" t="str">
        <f t="shared" ca="1" si="11"/>
        <v>--</v>
      </c>
      <c r="Q103" s="53"/>
      <c r="R103" s="53"/>
      <c r="S103" s="58" t="str">
        <f t="shared" ca="1" si="14"/>
        <v>--</v>
      </c>
      <c r="T103" s="59" t="str">
        <f t="shared" ca="1" si="18"/>
        <v>--</v>
      </c>
      <c r="U103" s="53" t="str">
        <f t="shared" ca="1" si="15"/>
        <v>--</v>
      </c>
    </row>
    <row r="104" spans="11:21" x14ac:dyDescent="0.25">
      <c r="K104" s="51">
        <f t="shared" si="19"/>
        <v>81</v>
      </c>
      <c r="L104" s="93" t="str">
        <f t="shared" ca="1" si="16"/>
        <v>--</v>
      </c>
      <c r="M104" s="57" t="str">
        <f t="shared" ca="1" si="12"/>
        <v>--</v>
      </c>
      <c r="N104" s="53" t="str">
        <f t="shared" ca="1" si="13"/>
        <v>--</v>
      </c>
      <c r="O104" s="57" t="str">
        <f t="shared" ca="1" si="17"/>
        <v>--</v>
      </c>
      <c r="P104" s="53" t="str">
        <f t="shared" ca="1" si="11"/>
        <v>--</v>
      </c>
      <c r="Q104" s="53"/>
      <c r="R104" s="53"/>
      <c r="S104" s="58" t="str">
        <f t="shared" ca="1" si="14"/>
        <v>--</v>
      </c>
      <c r="T104" s="59" t="str">
        <f t="shared" ca="1" si="18"/>
        <v>--</v>
      </c>
      <c r="U104" s="53" t="str">
        <f t="shared" ca="1" si="15"/>
        <v>--</v>
      </c>
    </row>
    <row r="105" spans="11:21" x14ac:dyDescent="0.25">
      <c r="K105" s="51">
        <f t="shared" si="19"/>
        <v>82</v>
      </c>
      <c r="L105" s="93" t="str">
        <f t="shared" ca="1" si="16"/>
        <v>--</v>
      </c>
      <c r="M105" s="57" t="str">
        <f t="shared" ca="1" si="12"/>
        <v>--</v>
      </c>
      <c r="N105" s="53" t="str">
        <f t="shared" ca="1" si="13"/>
        <v>--</v>
      </c>
      <c r="O105" s="57" t="str">
        <f t="shared" ca="1" si="17"/>
        <v>--</v>
      </c>
      <c r="P105" s="53" t="str">
        <f t="shared" ca="1" si="11"/>
        <v>--</v>
      </c>
      <c r="Q105" s="53"/>
      <c r="R105" s="53"/>
      <c r="S105" s="58" t="str">
        <f t="shared" ca="1" si="14"/>
        <v>--</v>
      </c>
      <c r="T105" s="59" t="str">
        <f t="shared" ca="1" si="18"/>
        <v>--</v>
      </c>
      <c r="U105" s="53" t="str">
        <f t="shared" ca="1" si="15"/>
        <v>--</v>
      </c>
    </row>
    <row r="106" spans="11:21" x14ac:dyDescent="0.25">
      <c r="K106" s="51">
        <f t="shared" si="19"/>
        <v>83</v>
      </c>
      <c r="L106" s="93" t="str">
        <f t="shared" ca="1" si="16"/>
        <v>--</v>
      </c>
      <c r="M106" s="57" t="str">
        <f t="shared" ca="1" si="12"/>
        <v>--</v>
      </c>
      <c r="N106" s="53" t="str">
        <f t="shared" ca="1" si="13"/>
        <v>--</v>
      </c>
      <c r="O106" s="57" t="str">
        <f t="shared" ca="1" si="17"/>
        <v>--</v>
      </c>
      <c r="P106" s="53" t="str">
        <f t="shared" ca="1" si="11"/>
        <v>--</v>
      </c>
      <c r="Q106" s="53"/>
      <c r="R106" s="53"/>
      <c r="S106" s="58" t="str">
        <f t="shared" ca="1" si="14"/>
        <v>--</v>
      </c>
      <c r="T106" s="59" t="str">
        <f t="shared" ca="1" si="18"/>
        <v>--</v>
      </c>
      <c r="U106" s="53" t="str">
        <f t="shared" ca="1" si="15"/>
        <v>--</v>
      </c>
    </row>
    <row r="107" spans="11:21" x14ac:dyDescent="0.25">
      <c r="K107" s="51">
        <f t="shared" si="19"/>
        <v>84</v>
      </c>
      <c r="L107" s="93" t="str">
        <f t="shared" ca="1" si="16"/>
        <v>--</v>
      </c>
      <c r="M107" s="57" t="str">
        <f t="shared" ca="1" si="12"/>
        <v>--</v>
      </c>
      <c r="N107" s="53" t="str">
        <f t="shared" ca="1" si="13"/>
        <v>--</v>
      </c>
      <c r="O107" s="57" t="str">
        <f t="shared" ca="1" si="17"/>
        <v>--</v>
      </c>
      <c r="P107" s="53" t="str">
        <f t="shared" ca="1" si="11"/>
        <v>--</v>
      </c>
      <c r="Q107" s="53"/>
      <c r="R107" s="53"/>
      <c r="S107" s="58" t="str">
        <f t="shared" ca="1" si="14"/>
        <v>--</v>
      </c>
      <c r="T107" s="59" t="str">
        <f t="shared" ca="1" si="18"/>
        <v>--</v>
      </c>
      <c r="U107" s="53" t="str">
        <f t="shared" ca="1" si="15"/>
        <v>--</v>
      </c>
    </row>
    <row r="108" spans="11:21" x14ac:dyDescent="0.25">
      <c r="K108" s="51">
        <f t="shared" si="19"/>
        <v>85</v>
      </c>
      <c r="L108" s="93" t="str">
        <f t="shared" ca="1" si="16"/>
        <v>--</v>
      </c>
      <c r="M108" s="57" t="str">
        <f t="shared" ca="1" si="12"/>
        <v>--</v>
      </c>
      <c r="N108" s="53" t="str">
        <f t="shared" ca="1" si="13"/>
        <v>--</v>
      </c>
      <c r="O108" s="57" t="str">
        <f t="shared" ca="1" si="17"/>
        <v>--</v>
      </c>
      <c r="P108" s="53" t="str">
        <f t="shared" ca="1" si="11"/>
        <v>--</v>
      </c>
      <c r="Q108" s="53"/>
      <c r="R108" s="53"/>
      <c r="S108" s="58" t="str">
        <f t="shared" ca="1" si="14"/>
        <v>--</v>
      </c>
      <c r="T108" s="59" t="str">
        <f t="shared" ca="1" si="18"/>
        <v>--</v>
      </c>
      <c r="U108" s="53" t="str">
        <f t="shared" ca="1" si="15"/>
        <v>--</v>
      </c>
    </row>
    <row r="109" spans="11:21" x14ac:dyDescent="0.25">
      <c r="K109" s="51">
        <f t="shared" si="19"/>
        <v>86</v>
      </c>
      <c r="L109" s="93" t="str">
        <f t="shared" ca="1" si="16"/>
        <v>--</v>
      </c>
      <c r="M109" s="57" t="str">
        <f t="shared" ca="1" si="12"/>
        <v>--</v>
      </c>
      <c r="N109" s="53" t="str">
        <f t="shared" ca="1" si="13"/>
        <v>--</v>
      </c>
      <c r="O109" s="57" t="str">
        <f t="shared" ca="1" si="17"/>
        <v>--</v>
      </c>
      <c r="P109" s="53" t="str">
        <f t="shared" ca="1" si="11"/>
        <v>--</v>
      </c>
      <c r="Q109" s="53"/>
      <c r="R109" s="53"/>
      <c r="S109" s="58" t="str">
        <f t="shared" ca="1" si="14"/>
        <v>--</v>
      </c>
      <c r="T109" s="59" t="str">
        <f t="shared" ca="1" si="18"/>
        <v>--</v>
      </c>
      <c r="U109" s="53" t="str">
        <f t="shared" ca="1" si="15"/>
        <v>--</v>
      </c>
    </row>
    <row r="110" spans="11:21" x14ac:dyDescent="0.25">
      <c r="K110" s="51">
        <f t="shared" si="19"/>
        <v>87</v>
      </c>
      <c r="L110" s="93" t="str">
        <f t="shared" ca="1" si="16"/>
        <v>--</v>
      </c>
      <c r="M110" s="57" t="str">
        <f t="shared" ca="1" si="12"/>
        <v>--</v>
      </c>
      <c r="N110" s="53" t="str">
        <f t="shared" ca="1" si="13"/>
        <v>--</v>
      </c>
      <c r="O110" s="57" t="str">
        <f t="shared" ca="1" si="17"/>
        <v>--</v>
      </c>
      <c r="P110" s="53" t="str">
        <f t="shared" ca="1" si="11"/>
        <v>--</v>
      </c>
      <c r="Q110" s="53"/>
      <c r="R110" s="53"/>
      <c r="S110" s="58" t="str">
        <f t="shared" ca="1" si="14"/>
        <v>--</v>
      </c>
      <c r="T110" s="59" t="str">
        <f t="shared" ca="1" si="18"/>
        <v>--</v>
      </c>
      <c r="U110" s="53" t="str">
        <f t="shared" ca="1" si="15"/>
        <v>--</v>
      </c>
    </row>
    <row r="111" spans="11:21" x14ac:dyDescent="0.25">
      <c r="K111" s="51">
        <f t="shared" si="19"/>
        <v>88</v>
      </c>
      <c r="L111" s="93" t="str">
        <f t="shared" ca="1" si="16"/>
        <v>--</v>
      </c>
      <c r="M111" s="57" t="str">
        <f t="shared" ca="1" si="12"/>
        <v>--</v>
      </c>
      <c r="N111" s="53" t="str">
        <f t="shared" ca="1" si="13"/>
        <v>--</v>
      </c>
      <c r="O111" s="57" t="str">
        <f t="shared" ca="1" si="17"/>
        <v>--</v>
      </c>
      <c r="P111" s="53" t="str">
        <f t="shared" ca="1" si="11"/>
        <v>--</v>
      </c>
      <c r="Q111" s="53"/>
      <c r="R111" s="53"/>
      <c r="S111" s="58" t="str">
        <f t="shared" ca="1" si="14"/>
        <v>--</v>
      </c>
      <c r="T111" s="59" t="str">
        <f t="shared" ca="1" si="18"/>
        <v>--</v>
      </c>
      <c r="U111" s="53" t="str">
        <f t="shared" ca="1" si="15"/>
        <v>--</v>
      </c>
    </row>
    <row r="112" spans="11:21" x14ac:dyDescent="0.25">
      <c r="K112" s="51">
        <f t="shared" si="19"/>
        <v>89</v>
      </c>
      <c r="L112" s="93" t="str">
        <f t="shared" ca="1" si="16"/>
        <v>--</v>
      </c>
      <c r="M112" s="57" t="str">
        <f t="shared" ca="1" si="12"/>
        <v>--</v>
      </c>
      <c r="N112" s="53" t="str">
        <f t="shared" ca="1" si="13"/>
        <v>--</v>
      </c>
      <c r="O112" s="57" t="str">
        <f t="shared" ca="1" si="17"/>
        <v>--</v>
      </c>
      <c r="P112" s="53" t="str">
        <f t="shared" ca="1" si="11"/>
        <v>--</v>
      </c>
      <c r="Q112" s="53"/>
      <c r="R112" s="53"/>
      <c r="S112" s="58" t="str">
        <f t="shared" ca="1" si="14"/>
        <v>--</v>
      </c>
      <c r="T112" s="59" t="str">
        <f t="shared" ca="1" si="18"/>
        <v>--</v>
      </c>
      <c r="U112" s="53" t="str">
        <f t="shared" ca="1" si="15"/>
        <v>--</v>
      </c>
    </row>
    <row r="113" spans="11:21" x14ac:dyDescent="0.25">
      <c r="K113" s="51">
        <f t="shared" si="19"/>
        <v>90</v>
      </c>
      <c r="L113" s="93" t="str">
        <f t="shared" ca="1" si="16"/>
        <v>--</v>
      </c>
      <c r="M113" s="57" t="str">
        <f t="shared" ca="1" si="12"/>
        <v>--</v>
      </c>
      <c r="N113" s="53" t="str">
        <f t="shared" ca="1" si="13"/>
        <v>--</v>
      </c>
      <c r="O113" s="57" t="str">
        <f t="shared" ca="1" si="17"/>
        <v>--</v>
      </c>
      <c r="P113" s="53" t="str">
        <f t="shared" ca="1" si="11"/>
        <v>--</v>
      </c>
      <c r="Q113" s="53"/>
      <c r="R113" s="53"/>
      <c r="S113" s="58" t="str">
        <f t="shared" ca="1" si="14"/>
        <v>--</v>
      </c>
      <c r="T113" s="59" t="str">
        <f t="shared" ca="1" si="18"/>
        <v>--</v>
      </c>
      <c r="U113" s="53" t="str">
        <f t="shared" ca="1" si="15"/>
        <v>--</v>
      </c>
    </row>
    <row r="114" spans="11:21" x14ac:dyDescent="0.25">
      <c r="K114" s="51">
        <f t="shared" si="19"/>
        <v>91</v>
      </c>
      <c r="L114" s="93" t="str">
        <f t="shared" ca="1" si="16"/>
        <v>--</v>
      </c>
      <c r="M114" s="57" t="str">
        <f t="shared" ca="1" si="12"/>
        <v>--</v>
      </c>
      <c r="N114" s="53" t="str">
        <f t="shared" ca="1" si="13"/>
        <v>--</v>
      </c>
      <c r="O114" s="57" t="str">
        <f t="shared" ca="1" si="17"/>
        <v>--</v>
      </c>
      <c r="P114" s="53" t="str">
        <f t="shared" ca="1" si="11"/>
        <v>--</v>
      </c>
      <c r="Q114" s="53"/>
      <c r="R114" s="53"/>
      <c r="S114" s="58" t="str">
        <f t="shared" ca="1" si="14"/>
        <v>--</v>
      </c>
      <c r="T114" s="59" t="str">
        <f t="shared" ca="1" si="18"/>
        <v>--</v>
      </c>
      <c r="U114" s="53" t="str">
        <f t="shared" ca="1" si="15"/>
        <v>--</v>
      </c>
    </row>
    <row r="115" spans="11:21" x14ac:dyDescent="0.25">
      <c r="K115" s="51">
        <f t="shared" si="19"/>
        <v>92</v>
      </c>
      <c r="L115" s="93" t="str">
        <f t="shared" ca="1" si="16"/>
        <v>--</v>
      </c>
      <c r="M115" s="57" t="str">
        <f t="shared" ca="1" si="12"/>
        <v>--</v>
      </c>
      <c r="N115" s="53" t="str">
        <f t="shared" ca="1" si="13"/>
        <v>--</v>
      </c>
      <c r="O115" s="57" t="str">
        <f t="shared" ca="1" si="17"/>
        <v>--</v>
      </c>
      <c r="P115" s="53" t="str">
        <f t="shared" ca="1" si="11"/>
        <v>--</v>
      </c>
      <c r="Q115" s="53"/>
      <c r="R115" s="53"/>
      <c r="S115" s="58" t="str">
        <f t="shared" ca="1" si="14"/>
        <v>--</v>
      </c>
      <c r="T115" s="59" t="str">
        <f t="shared" ca="1" si="18"/>
        <v>--</v>
      </c>
      <c r="U115" s="53" t="str">
        <f t="shared" ca="1" si="15"/>
        <v>--</v>
      </c>
    </row>
    <row r="116" spans="11:21" x14ac:dyDescent="0.25">
      <c r="K116" s="51">
        <f t="shared" si="19"/>
        <v>93</v>
      </c>
      <c r="L116" s="93" t="str">
        <f t="shared" ca="1" si="16"/>
        <v>--</v>
      </c>
      <c r="M116" s="57" t="str">
        <f t="shared" ca="1" si="12"/>
        <v>--</v>
      </c>
      <c r="N116" s="53" t="str">
        <f t="shared" ca="1" si="13"/>
        <v>--</v>
      </c>
      <c r="O116" s="57" t="str">
        <f t="shared" ca="1" si="17"/>
        <v>--</v>
      </c>
      <c r="P116" s="53" t="str">
        <f t="shared" ca="1" si="11"/>
        <v>--</v>
      </c>
      <c r="Q116" s="53"/>
      <c r="R116" s="53"/>
      <c r="S116" s="58" t="str">
        <f t="shared" ca="1" si="14"/>
        <v>--</v>
      </c>
      <c r="T116" s="59" t="str">
        <f t="shared" ca="1" si="18"/>
        <v>--</v>
      </c>
      <c r="U116" s="53" t="str">
        <f t="shared" ca="1" si="15"/>
        <v>--</v>
      </c>
    </row>
    <row r="117" spans="11:21" x14ac:dyDescent="0.25">
      <c r="K117" s="51">
        <f t="shared" si="19"/>
        <v>94</v>
      </c>
      <c r="L117" s="93" t="str">
        <f t="shared" ca="1" si="16"/>
        <v>--</v>
      </c>
      <c r="M117" s="57" t="str">
        <f t="shared" ca="1" si="12"/>
        <v>--</v>
      </c>
      <c r="N117" s="53" t="str">
        <f t="shared" ca="1" si="13"/>
        <v>--</v>
      </c>
      <c r="O117" s="57" t="str">
        <f t="shared" ca="1" si="17"/>
        <v>--</v>
      </c>
      <c r="P117" s="53" t="str">
        <f t="shared" ca="1" si="11"/>
        <v>--</v>
      </c>
      <c r="Q117" s="53"/>
      <c r="R117" s="53"/>
      <c r="S117" s="58" t="str">
        <f t="shared" ca="1" si="14"/>
        <v>--</v>
      </c>
      <c r="T117" s="59" t="str">
        <f t="shared" ca="1" si="18"/>
        <v>--</v>
      </c>
      <c r="U117" s="53" t="str">
        <f t="shared" ca="1" si="15"/>
        <v>--</v>
      </c>
    </row>
    <row r="118" spans="11:21" x14ac:dyDescent="0.25">
      <c r="K118" s="51">
        <f t="shared" si="19"/>
        <v>95</v>
      </c>
      <c r="L118" s="93" t="str">
        <f t="shared" ca="1" si="16"/>
        <v>--</v>
      </c>
      <c r="M118" s="57" t="str">
        <f t="shared" ca="1" si="12"/>
        <v>--</v>
      </c>
      <c r="N118" s="53" t="str">
        <f t="shared" ca="1" si="13"/>
        <v>--</v>
      </c>
      <c r="O118" s="57" t="str">
        <f t="shared" ca="1" si="17"/>
        <v>--</v>
      </c>
      <c r="P118" s="53" t="str">
        <f t="shared" ca="1" si="11"/>
        <v>--</v>
      </c>
      <c r="Q118" s="53"/>
      <c r="R118" s="53"/>
      <c r="S118" s="58" t="str">
        <f t="shared" ca="1" si="14"/>
        <v>--</v>
      </c>
      <c r="T118" s="59" t="str">
        <f t="shared" ca="1" si="18"/>
        <v>--</v>
      </c>
      <c r="U118" s="53" t="str">
        <f t="shared" ca="1" si="15"/>
        <v>--</v>
      </c>
    </row>
    <row r="119" spans="11:21" x14ac:dyDescent="0.25">
      <c r="K119" s="51">
        <f t="shared" si="19"/>
        <v>96</v>
      </c>
      <c r="L119" s="93" t="str">
        <f t="shared" ca="1" si="16"/>
        <v>--</v>
      </c>
      <c r="M119" s="57" t="str">
        <f t="shared" ca="1" si="12"/>
        <v>--</v>
      </c>
      <c r="N119" s="53" t="str">
        <f t="shared" ca="1" si="13"/>
        <v>--</v>
      </c>
      <c r="O119" s="57" t="str">
        <f t="shared" ca="1" si="17"/>
        <v>--</v>
      </c>
      <c r="P119" s="53" t="str">
        <f t="shared" ca="1" si="11"/>
        <v>--</v>
      </c>
      <c r="Q119" s="53"/>
      <c r="R119" s="53"/>
      <c r="S119" s="58" t="str">
        <f t="shared" ca="1" si="14"/>
        <v>--</v>
      </c>
      <c r="T119" s="59" t="str">
        <f t="shared" ca="1" si="18"/>
        <v>--</v>
      </c>
      <c r="U119" s="53" t="str">
        <f t="shared" ca="1" si="15"/>
        <v>--</v>
      </c>
    </row>
    <row r="120" spans="11:21" x14ac:dyDescent="0.25">
      <c r="K120" s="51">
        <f t="shared" si="19"/>
        <v>97</v>
      </c>
      <c r="L120" s="93" t="str">
        <f t="shared" ca="1" si="16"/>
        <v>--</v>
      </c>
      <c r="M120" s="57" t="str">
        <f t="shared" ca="1" si="12"/>
        <v>--</v>
      </c>
      <c r="N120" s="53" t="str">
        <f t="shared" ca="1" si="13"/>
        <v>--</v>
      </c>
      <c r="O120" s="57" t="str">
        <f t="shared" ca="1" si="17"/>
        <v>--</v>
      </c>
      <c r="P120" s="53" t="str">
        <f t="shared" ca="1" si="11"/>
        <v>--</v>
      </c>
      <c r="Q120" s="53"/>
      <c r="R120" s="53"/>
      <c r="S120" s="58" t="str">
        <f t="shared" ca="1" si="14"/>
        <v>--</v>
      </c>
      <c r="T120" s="59" t="str">
        <f t="shared" ca="1" si="18"/>
        <v>--</v>
      </c>
      <c r="U120" s="53" t="str">
        <f t="shared" ca="1" si="15"/>
        <v>--</v>
      </c>
    </row>
    <row r="121" spans="11:21" x14ac:dyDescent="0.25">
      <c r="K121" s="51">
        <f t="shared" si="19"/>
        <v>98</v>
      </c>
      <c r="L121" s="93" t="str">
        <f t="shared" ca="1" si="16"/>
        <v>--</v>
      </c>
      <c r="M121" s="57" t="str">
        <f t="shared" ca="1" si="12"/>
        <v>--</v>
      </c>
      <c r="N121" s="53" t="str">
        <f t="shared" ca="1" si="13"/>
        <v>--</v>
      </c>
      <c r="O121" s="57" t="str">
        <f t="shared" ca="1" si="17"/>
        <v>--</v>
      </c>
      <c r="P121" s="53" t="str">
        <f t="shared" ca="1" si="11"/>
        <v>--</v>
      </c>
      <c r="Q121" s="53"/>
      <c r="R121" s="53"/>
      <c r="S121" s="58" t="str">
        <f t="shared" ca="1" si="14"/>
        <v>--</v>
      </c>
      <c r="T121" s="59" t="str">
        <f t="shared" ca="1" si="18"/>
        <v>--</v>
      </c>
      <c r="U121" s="53" t="str">
        <f t="shared" ca="1" si="15"/>
        <v>--</v>
      </c>
    </row>
    <row r="122" spans="11:21" x14ac:dyDescent="0.25">
      <c r="K122" s="51">
        <f t="shared" si="19"/>
        <v>99</v>
      </c>
      <c r="L122" s="93" t="str">
        <f t="shared" ca="1" si="16"/>
        <v>--</v>
      </c>
      <c r="M122" s="57" t="str">
        <f t="shared" ca="1" si="12"/>
        <v>--</v>
      </c>
      <c r="N122" s="53" t="str">
        <f t="shared" ca="1" si="13"/>
        <v>--</v>
      </c>
      <c r="O122" s="57" t="str">
        <f t="shared" ca="1" si="17"/>
        <v>--</v>
      </c>
      <c r="P122" s="53" t="str">
        <f t="shared" ca="1" si="11"/>
        <v>--</v>
      </c>
      <c r="Q122" s="53"/>
      <c r="R122" s="53"/>
      <c r="S122" s="58" t="str">
        <f t="shared" ca="1" si="14"/>
        <v>--</v>
      </c>
      <c r="T122" s="59" t="str">
        <f t="shared" ca="1" si="18"/>
        <v>--</v>
      </c>
      <c r="U122" s="53" t="str">
        <f t="shared" ca="1" si="15"/>
        <v>--</v>
      </c>
    </row>
    <row r="123" spans="11:21" x14ac:dyDescent="0.25">
      <c r="K123" s="51">
        <f t="shared" si="19"/>
        <v>100</v>
      </c>
      <c r="L123" s="93" t="str">
        <f t="shared" ca="1" si="16"/>
        <v>--</v>
      </c>
      <c r="M123" s="57" t="str">
        <f t="shared" ca="1" si="12"/>
        <v>--</v>
      </c>
      <c r="N123" s="53" t="str">
        <f t="shared" ca="1" si="13"/>
        <v>--</v>
      </c>
      <c r="O123" s="57" t="str">
        <f t="shared" ca="1" si="17"/>
        <v>--</v>
      </c>
      <c r="P123" s="53" t="str">
        <f t="shared" ca="1" si="11"/>
        <v>--</v>
      </c>
      <c r="Q123" s="53"/>
      <c r="R123" s="53"/>
      <c r="S123" s="58" t="str">
        <f t="shared" ca="1" si="14"/>
        <v>--</v>
      </c>
      <c r="T123" s="59" t="str">
        <f t="shared" ca="1" si="18"/>
        <v>--</v>
      </c>
      <c r="U123" s="53" t="str">
        <f t="shared" ca="1" si="15"/>
        <v>--</v>
      </c>
    </row>
    <row r="124" spans="11:21" x14ac:dyDescent="0.25">
      <c r="K124" s="51">
        <f t="shared" si="19"/>
        <v>101</v>
      </c>
      <c r="L124" s="93" t="str">
        <f t="shared" ca="1" si="16"/>
        <v>--</v>
      </c>
      <c r="M124" s="57" t="str">
        <f t="shared" ca="1" si="12"/>
        <v>--</v>
      </c>
      <c r="N124" s="53" t="str">
        <f t="shared" ca="1" si="13"/>
        <v>--</v>
      </c>
      <c r="O124" s="57" t="str">
        <f t="shared" ca="1" si="17"/>
        <v>--</v>
      </c>
      <c r="P124" s="53" t="str">
        <f t="shared" ca="1" si="11"/>
        <v>--</v>
      </c>
      <c r="Q124" s="53"/>
      <c r="R124" s="53"/>
      <c r="S124" s="58" t="str">
        <f t="shared" ca="1" si="14"/>
        <v>--</v>
      </c>
      <c r="T124" s="59" t="str">
        <f t="shared" ca="1" si="18"/>
        <v>--</v>
      </c>
      <c r="U124" s="53" t="str">
        <f t="shared" ca="1" si="15"/>
        <v>--</v>
      </c>
    </row>
    <row r="125" spans="11:21" x14ac:dyDescent="0.25">
      <c r="K125" s="51">
        <f t="shared" si="19"/>
        <v>102</v>
      </c>
      <c r="L125" s="93" t="str">
        <f t="shared" ca="1" si="16"/>
        <v>--</v>
      </c>
      <c r="M125" s="57" t="str">
        <f t="shared" ca="1" si="12"/>
        <v>--</v>
      </c>
      <c r="N125" s="53" t="str">
        <f t="shared" ca="1" si="13"/>
        <v>--</v>
      </c>
      <c r="O125" s="57" t="str">
        <f t="shared" ca="1" si="17"/>
        <v>--</v>
      </c>
      <c r="P125" s="53" t="str">
        <f t="shared" ca="1" si="11"/>
        <v>--</v>
      </c>
      <c r="Q125" s="53"/>
      <c r="R125" s="53"/>
      <c r="S125" s="58" t="str">
        <f t="shared" ca="1" si="14"/>
        <v>--</v>
      </c>
      <c r="T125" s="59" t="str">
        <f t="shared" ca="1" si="18"/>
        <v>--</v>
      </c>
      <c r="U125" s="53" t="str">
        <f t="shared" ca="1" si="15"/>
        <v>--</v>
      </c>
    </row>
    <row r="126" spans="11:21" x14ac:dyDescent="0.25">
      <c r="K126" s="51">
        <f t="shared" si="19"/>
        <v>103</v>
      </c>
      <c r="L126" s="93" t="str">
        <f t="shared" ca="1" si="16"/>
        <v>--</v>
      </c>
      <c r="M126" s="57" t="str">
        <f t="shared" ca="1" si="12"/>
        <v>--</v>
      </c>
      <c r="N126" s="53" t="str">
        <f t="shared" ca="1" si="13"/>
        <v>--</v>
      </c>
      <c r="O126" s="57" t="str">
        <f t="shared" ca="1" si="17"/>
        <v>--</v>
      </c>
      <c r="P126" s="53" t="str">
        <f t="shared" ca="1" si="11"/>
        <v>--</v>
      </c>
      <c r="Q126" s="53"/>
      <c r="R126" s="53"/>
      <c r="S126" s="58" t="str">
        <f t="shared" ca="1" si="14"/>
        <v>--</v>
      </c>
      <c r="T126" s="59" t="str">
        <f t="shared" ca="1" si="18"/>
        <v>--</v>
      </c>
      <c r="U126" s="53" t="str">
        <f t="shared" ca="1" si="15"/>
        <v>--</v>
      </c>
    </row>
    <row r="127" spans="11:21" x14ac:dyDescent="0.25">
      <c r="K127" s="51">
        <f t="shared" si="19"/>
        <v>104</v>
      </c>
      <c r="L127" s="93" t="str">
        <f t="shared" ca="1" si="16"/>
        <v>--</v>
      </c>
      <c r="M127" s="57" t="str">
        <f t="shared" ca="1" si="12"/>
        <v>--</v>
      </c>
      <c r="N127" s="53" t="str">
        <f t="shared" ca="1" si="13"/>
        <v>--</v>
      </c>
      <c r="O127" s="57" t="str">
        <f t="shared" ca="1" si="17"/>
        <v>--</v>
      </c>
      <c r="P127" s="53" t="str">
        <f t="shared" ca="1" si="11"/>
        <v>--</v>
      </c>
      <c r="Q127" s="53"/>
      <c r="R127" s="53"/>
      <c r="S127" s="58" t="str">
        <f t="shared" ca="1" si="14"/>
        <v>--</v>
      </c>
      <c r="T127" s="59" t="str">
        <f t="shared" ca="1" si="18"/>
        <v>--</v>
      </c>
      <c r="U127" s="53" t="str">
        <f t="shared" ca="1" si="15"/>
        <v>--</v>
      </c>
    </row>
    <row r="128" spans="11:21" x14ac:dyDescent="0.25">
      <c r="K128" s="51">
        <f t="shared" si="19"/>
        <v>105</v>
      </c>
      <c r="L128" s="93" t="str">
        <f t="shared" ca="1" si="16"/>
        <v>--</v>
      </c>
      <c r="M128" s="57" t="str">
        <f t="shared" ca="1" si="12"/>
        <v>--</v>
      </c>
      <c r="N128" s="53" t="str">
        <f t="shared" ca="1" si="13"/>
        <v>--</v>
      </c>
      <c r="O128" s="57" t="str">
        <f t="shared" ca="1" si="17"/>
        <v>--</v>
      </c>
      <c r="P128" s="53" t="str">
        <f t="shared" ca="1" si="11"/>
        <v>--</v>
      </c>
      <c r="Q128" s="53"/>
      <c r="R128" s="53"/>
      <c r="S128" s="58" t="str">
        <f t="shared" ca="1" si="14"/>
        <v>--</v>
      </c>
      <c r="T128" s="59" t="str">
        <f t="shared" ca="1" si="18"/>
        <v>--</v>
      </c>
      <c r="U128" s="53" t="str">
        <f t="shared" ca="1" si="15"/>
        <v>--</v>
      </c>
    </row>
    <row r="129" spans="11:21" x14ac:dyDescent="0.25">
      <c r="K129" s="51">
        <f t="shared" si="19"/>
        <v>106</v>
      </c>
      <c r="L129" s="93" t="str">
        <f t="shared" ca="1" si="16"/>
        <v>--</v>
      </c>
      <c r="M129" s="57" t="str">
        <f t="shared" ca="1" si="12"/>
        <v>--</v>
      </c>
      <c r="N129" s="53" t="str">
        <f t="shared" ca="1" si="13"/>
        <v>--</v>
      </c>
      <c r="O129" s="57" t="str">
        <f t="shared" ca="1" si="17"/>
        <v>--</v>
      </c>
      <c r="P129" s="53" t="str">
        <f t="shared" ca="1" si="11"/>
        <v>--</v>
      </c>
      <c r="Q129" s="53"/>
      <c r="R129" s="53"/>
      <c r="S129" s="58" t="str">
        <f t="shared" ca="1" si="14"/>
        <v>--</v>
      </c>
      <c r="T129" s="59" t="str">
        <f t="shared" ca="1" si="18"/>
        <v>--</v>
      </c>
      <c r="U129" s="53" t="str">
        <f t="shared" ca="1" si="15"/>
        <v>--</v>
      </c>
    </row>
    <row r="130" spans="11:21" x14ac:dyDescent="0.25">
      <c r="K130" s="51">
        <f t="shared" si="19"/>
        <v>107</v>
      </c>
      <c r="L130" s="93" t="str">
        <f t="shared" ca="1" si="16"/>
        <v>--</v>
      </c>
      <c r="M130" s="57" t="str">
        <f t="shared" ca="1" si="12"/>
        <v>--</v>
      </c>
      <c r="N130" s="53" t="str">
        <f t="shared" ca="1" si="13"/>
        <v>--</v>
      </c>
      <c r="O130" s="57" t="str">
        <f t="shared" ca="1" si="17"/>
        <v>--</v>
      </c>
      <c r="P130" s="53" t="str">
        <f t="shared" ca="1" si="11"/>
        <v>--</v>
      </c>
      <c r="Q130" s="53"/>
      <c r="R130" s="53"/>
      <c r="S130" s="58" t="str">
        <f t="shared" ca="1" si="14"/>
        <v>--</v>
      </c>
      <c r="T130" s="59" t="str">
        <f t="shared" ca="1" si="18"/>
        <v>--</v>
      </c>
      <c r="U130" s="53" t="str">
        <f t="shared" ca="1" si="15"/>
        <v>--</v>
      </c>
    </row>
    <row r="131" spans="11:21" x14ac:dyDescent="0.25">
      <c r="K131" s="51">
        <f t="shared" si="19"/>
        <v>108</v>
      </c>
      <c r="L131" s="93" t="str">
        <f t="shared" ca="1" si="16"/>
        <v>--</v>
      </c>
      <c r="M131" s="57" t="str">
        <f t="shared" ca="1" si="12"/>
        <v>--</v>
      </c>
      <c r="N131" s="53" t="str">
        <f t="shared" ca="1" si="13"/>
        <v>--</v>
      </c>
      <c r="O131" s="57" t="str">
        <f t="shared" ca="1" si="17"/>
        <v>--</v>
      </c>
      <c r="P131" s="53" t="str">
        <f t="shared" ca="1" si="11"/>
        <v>--</v>
      </c>
      <c r="Q131" s="53"/>
      <c r="R131" s="53"/>
      <c r="S131" s="58" t="str">
        <f t="shared" ca="1" si="14"/>
        <v>--</v>
      </c>
      <c r="T131" s="59" t="str">
        <f t="shared" ca="1" si="18"/>
        <v>--</v>
      </c>
      <c r="U131" s="53" t="str">
        <f t="shared" ca="1" si="15"/>
        <v>--</v>
      </c>
    </row>
    <row r="132" spans="11:21" x14ac:dyDescent="0.25">
      <c r="K132" s="51">
        <f t="shared" si="19"/>
        <v>109</v>
      </c>
      <c r="L132" s="93" t="str">
        <f t="shared" ca="1" si="16"/>
        <v>--</v>
      </c>
      <c r="M132" s="57" t="str">
        <f t="shared" ca="1" si="12"/>
        <v>--</v>
      </c>
      <c r="N132" s="53" t="str">
        <f t="shared" ca="1" si="13"/>
        <v>--</v>
      </c>
      <c r="O132" s="57" t="str">
        <f t="shared" ca="1" si="17"/>
        <v>--</v>
      </c>
      <c r="P132" s="53" t="str">
        <f t="shared" ca="1" si="11"/>
        <v>--</v>
      </c>
      <c r="Q132" s="53"/>
      <c r="R132" s="53"/>
      <c r="S132" s="58" t="str">
        <f t="shared" ca="1" si="14"/>
        <v>--</v>
      </c>
      <c r="T132" s="59" t="str">
        <f t="shared" ca="1" si="18"/>
        <v>--</v>
      </c>
      <c r="U132" s="53" t="str">
        <f t="shared" ca="1" si="15"/>
        <v>--</v>
      </c>
    </row>
    <row r="133" spans="11:21" x14ac:dyDescent="0.25">
      <c r="K133" s="51">
        <f t="shared" si="19"/>
        <v>110</v>
      </c>
      <c r="L133" s="93" t="str">
        <f t="shared" ca="1" si="16"/>
        <v>--</v>
      </c>
      <c r="M133" s="57" t="str">
        <f t="shared" ca="1" si="12"/>
        <v>--</v>
      </c>
      <c r="N133" s="53" t="str">
        <f t="shared" ca="1" si="13"/>
        <v>--</v>
      </c>
      <c r="O133" s="57" t="str">
        <f t="shared" ca="1" si="17"/>
        <v>--</v>
      </c>
      <c r="P133" s="53" t="str">
        <f t="shared" ca="1" si="11"/>
        <v>--</v>
      </c>
      <c r="Q133" s="53"/>
      <c r="R133" s="53"/>
      <c r="S133" s="58" t="str">
        <f t="shared" ca="1" si="14"/>
        <v>--</v>
      </c>
      <c r="T133" s="59" t="str">
        <f t="shared" ca="1" si="18"/>
        <v>--</v>
      </c>
      <c r="U133" s="53" t="str">
        <f t="shared" ca="1" si="15"/>
        <v>--</v>
      </c>
    </row>
    <row r="134" spans="11:21" x14ac:dyDescent="0.25">
      <c r="K134" s="51">
        <f t="shared" si="19"/>
        <v>111</v>
      </c>
      <c r="L134" s="93" t="str">
        <f t="shared" ca="1" si="16"/>
        <v>--</v>
      </c>
      <c r="M134" s="57" t="str">
        <f t="shared" ca="1" si="12"/>
        <v>--</v>
      </c>
      <c r="N134" s="53" t="str">
        <f t="shared" ca="1" si="13"/>
        <v>--</v>
      </c>
      <c r="O134" s="57" t="str">
        <f t="shared" ca="1" si="17"/>
        <v>--</v>
      </c>
      <c r="P134" s="53" t="str">
        <f t="shared" ca="1" si="11"/>
        <v>--</v>
      </c>
      <c r="Q134" s="53"/>
      <c r="R134" s="53"/>
      <c r="S134" s="58" t="str">
        <f t="shared" ca="1" si="14"/>
        <v>--</v>
      </c>
      <c r="T134" s="59" t="str">
        <f t="shared" ca="1" si="18"/>
        <v>--</v>
      </c>
      <c r="U134" s="53" t="str">
        <f t="shared" ca="1" si="15"/>
        <v>--</v>
      </c>
    </row>
    <row r="135" spans="11:21" x14ac:dyDescent="0.25">
      <c r="K135" s="51">
        <f t="shared" si="19"/>
        <v>112</v>
      </c>
      <c r="L135" s="93" t="str">
        <f t="shared" ca="1" si="16"/>
        <v>--</v>
      </c>
      <c r="M135" s="57" t="str">
        <f t="shared" ca="1" si="12"/>
        <v>--</v>
      </c>
      <c r="N135" s="53" t="str">
        <f t="shared" ca="1" si="13"/>
        <v>--</v>
      </c>
      <c r="O135" s="57" t="str">
        <f t="shared" ca="1" si="17"/>
        <v>--</v>
      </c>
      <c r="P135" s="53" t="str">
        <f t="shared" ca="1" si="11"/>
        <v>--</v>
      </c>
      <c r="Q135" s="53"/>
      <c r="R135" s="53"/>
      <c r="S135" s="58" t="str">
        <f t="shared" ca="1" si="14"/>
        <v>--</v>
      </c>
      <c r="T135" s="59" t="str">
        <f t="shared" ca="1" si="18"/>
        <v>--</v>
      </c>
      <c r="U135" s="53" t="str">
        <f t="shared" ca="1" si="15"/>
        <v>--</v>
      </c>
    </row>
    <row r="136" spans="11:21" x14ac:dyDescent="0.25">
      <c r="K136" s="51"/>
    </row>
    <row r="137" spans="11:21" x14ac:dyDescent="0.25">
      <c r="K137" s="51"/>
    </row>
    <row r="138" spans="11:21" x14ac:dyDescent="0.25">
      <c r="K138" s="51"/>
    </row>
    <row r="139" spans="11:21" x14ac:dyDescent="0.25">
      <c r="K139" s="51"/>
    </row>
    <row r="140" spans="11:21" x14ac:dyDescent="0.25">
      <c r="K140" s="51"/>
    </row>
    <row r="141" spans="11:21" x14ac:dyDescent="0.25">
      <c r="K141" s="51"/>
    </row>
    <row r="142" spans="11:21" x14ac:dyDescent="0.25">
      <c r="K142" s="51"/>
    </row>
    <row r="143" spans="11:21" x14ac:dyDescent="0.25">
      <c r="K143" s="51"/>
    </row>
    <row r="144" spans="11:21" x14ac:dyDescent="0.25">
      <c r="K144" s="51"/>
    </row>
    <row r="145" spans="11:11" x14ac:dyDescent="0.25">
      <c r="K145" s="51"/>
    </row>
    <row r="146" spans="11:11" x14ac:dyDescent="0.25">
      <c r="K146" s="51"/>
    </row>
    <row r="147" spans="11:11" x14ac:dyDescent="0.25">
      <c r="K147" s="51"/>
    </row>
    <row r="148" spans="11:11" x14ac:dyDescent="0.25">
      <c r="K148" s="51"/>
    </row>
    <row r="149" spans="11:11" x14ac:dyDescent="0.25">
      <c r="K149" s="51"/>
    </row>
    <row r="150" spans="11:11" x14ac:dyDescent="0.25">
      <c r="K150" s="51"/>
    </row>
    <row r="151" spans="11:11" x14ac:dyDescent="0.25">
      <c r="K151" s="51"/>
    </row>
    <row r="152" spans="11:11" x14ac:dyDescent="0.25">
      <c r="K152" s="51"/>
    </row>
    <row r="153" spans="11:11" x14ac:dyDescent="0.25">
      <c r="K153" s="51"/>
    </row>
    <row r="154" spans="11:11" x14ac:dyDescent="0.25">
      <c r="K154" s="51"/>
    </row>
    <row r="155" spans="11:11" x14ac:dyDescent="0.25">
      <c r="K155" s="51"/>
    </row>
    <row r="156" spans="11:11" x14ac:dyDescent="0.25">
      <c r="K156" s="51"/>
    </row>
    <row r="157" spans="11:11" x14ac:dyDescent="0.25">
      <c r="K157" s="51"/>
    </row>
    <row r="158" spans="11:11" x14ac:dyDescent="0.25">
      <c r="K158" s="51"/>
    </row>
    <row r="159" spans="11:11" x14ac:dyDescent="0.25">
      <c r="K159" s="51"/>
    </row>
    <row r="160" spans="11:11" x14ac:dyDescent="0.25">
      <c r="K160" s="51"/>
    </row>
    <row r="161" spans="11:11" x14ac:dyDescent="0.25">
      <c r="K161" s="51"/>
    </row>
    <row r="162" spans="11:11" x14ac:dyDescent="0.25">
      <c r="K162" s="51"/>
    </row>
    <row r="163" spans="11:11" x14ac:dyDescent="0.25">
      <c r="K163" s="51"/>
    </row>
    <row r="164" spans="11:11" x14ac:dyDescent="0.25">
      <c r="K164" s="51"/>
    </row>
    <row r="165" spans="11:11" x14ac:dyDescent="0.25">
      <c r="K165" s="51"/>
    </row>
    <row r="166" spans="11:11" x14ac:dyDescent="0.25">
      <c r="K166" s="51"/>
    </row>
  </sheetData>
  <sheetProtection selectLockedCells="1"/>
  <pageMargins left="0.75" right="0.75" top="1" bottom="1" header="0.3" footer="0.3"/>
  <pageSetup orientation="portrait" r:id="rId1"/>
  <headerFooter>
    <oddHeader>&amp;L&amp;"Arial"&amp;9&amp;KA80000CONFIDENTIAL&amp;1#</oddHeader>
    <oddFooter>&amp;LPUBLIC</oddFooter>
    <evenFooter>&amp;LPUBLIC</evenFooter>
    <firstFooter>&amp;LPUBLIC</first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7">
    <tabColor rgb="FF00B0F0"/>
  </sheetPr>
  <dimension ref="B12:AB166"/>
  <sheetViews>
    <sheetView showGridLines="0" zoomScale="85" zoomScaleNormal="85" workbookViewId="0">
      <selection activeCell="C22" sqref="C22"/>
    </sheetView>
  </sheetViews>
  <sheetFormatPr defaultColWidth="11.42578125" defaultRowHeight="15" x14ac:dyDescent="0.25"/>
  <cols>
    <col min="1" max="1" width="4.140625" style="5" customWidth="1"/>
    <col min="2" max="2" width="35.5703125" style="5" customWidth="1"/>
    <col min="3" max="3" width="18.42578125" style="5" bestFit="1" customWidth="1"/>
    <col min="4" max="7" width="10.42578125" style="5" customWidth="1"/>
    <col min="8" max="8" width="12.85546875" style="4" bestFit="1" customWidth="1"/>
    <col min="9" max="9" width="20.42578125" style="5" bestFit="1" customWidth="1"/>
    <col min="10" max="11" width="11.42578125" style="5" customWidth="1"/>
    <col min="12" max="12" width="10.42578125" style="5" bestFit="1" customWidth="1"/>
    <col min="13" max="13" width="11.42578125" style="5" bestFit="1" customWidth="1"/>
    <col min="14" max="14" width="18.85546875" style="5" customWidth="1"/>
    <col min="15" max="15" width="18.85546875" style="5" bestFit="1" customWidth="1"/>
    <col min="16" max="16" width="20.42578125" style="5" bestFit="1" customWidth="1"/>
    <col min="17" max="18" width="20.42578125" style="5" hidden="1" customWidth="1"/>
    <col min="19" max="19" width="15.42578125" style="5" bestFit="1" customWidth="1"/>
    <col min="20" max="20" width="28.42578125" style="5" bestFit="1" customWidth="1"/>
    <col min="21" max="21" width="13.5703125" style="5" bestFit="1" customWidth="1"/>
    <col min="22" max="22" width="11.42578125" style="5" customWidth="1"/>
    <col min="23" max="23" width="13.5703125" style="5" hidden="1" customWidth="1"/>
    <col min="24" max="24" width="18.42578125" style="5" hidden="1" customWidth="1"/>
    <col min="25" max="27" width="11.42578125" style="5" customWidth="1"/>
    <col min="28" max="28" width="13.140625" style="5" bestFit="1" customWidth="1"/>
    <col min="29" max="256" width="11.42578125" style="5"/>
    <col min="257" max="257" width="4.140625" style="5" customWidth="1"/>
    <col min="258" max="258" width="35.5703125" style="5" customWidth="1"/>
    <col min="259" max="259" width="18.42578125" style="5" bestFit="1" customWidth="1"/>
    <col min="260" max="263" width="10.42578125" style="5" customWidth="1"/>
    <col min="264" max="264" width="12.85546875" style="5" bestFit="1" customWidth="1"/>
    <col min="265" max="265" width="20.42578125" style="5" bestFit="1" customWidth="1"/>
    <col min="266" max="267" width="11.42578125" style="5" customWidth="1"/>
    <col min="268" max="268" width="10.42578125" style="5" bestFit="1" customWidth="1"/>
    <col min="269" max="269" width="11.42578125" style="5" bestFit="1" customWidth="1"/>
    <col min="270" max="270" width="18.85546875" style="5" customWidth="1"/>
    <col min="271" max="271" width="18.85546875" style="5" bestFit="1" customWidth="1"/>
    <col min="272" max="272" width="20.42578125" style="5" bestFit="1" customWidth="1"/>
    <col min="273" max="274" width="0" style="5" hidden="1" customWidth="1"/>
    <col min="275" max="275" width="15.42578125" style="5" bestFit="1" customWidth="1"/>
    <col min="276" max="276" width="28.42578125" style="5" bestFit="1" customWidth="1"/>
    <col min="277" max="277" width="13.5703125" style="5" bestFit="1" customWidth="1"/>
    <col min="278" max="278" width="11.42578125" style="5" customWidth="1"/>
    <col min="279" max="280" width="0" style="5" hidden="1" customWidth="1"/>
    <col min="281" max="283" width="11.42578125" style="5" customWidth="1"/>
    <col min="284" max="284" width="13.140625" style="5" bestFit="1" customWidth="1"/>
    <col min="285" max="512" width="11.42578125" style="5"/>
    <col min="513" max="513" width="4.140625" style="5" customWidth="1"/>
    <col min="514" max="514" width="35.5703125" style="5" customWidth="1"/>
    <col min="515" max="515" width="18.42578125" style="5" bestFit="1" customWidth="1"/>
    <col min="516" max="519" width="10.42578125" style="5" customWidth="1"/>
    <col min="520" max="520" width="12.85546875" style="5" bestFit="1" customWidth="1"/>
    <col min="521" max="521" width="20.42578125" style="5" bestFit="1" customWidth="1"/>
    <col min="522" max="523" width="11.42578125" style="5" customWidth="1"/>
    <col min="524" max="524" width="10.42578125" style="5" bestFit="1" customWidth="1"/>
    <col min="525" max="525" width="11.42578125" style="5" bestFit="1" customWidth="1"/>
    <col min="526" max="526" width="18.85546875" style="5" customWidth="1"/>
    <col min="527" max="527" width="18.85546875" style="5" bestFit="1" customWidth="1"/>
    <col min="528" max="528" width="20.42578125" style="5" bestFit="1" customWidth="1"/>
    <col min="529" max="530" width="0" style="5" hidden="1" customWidth="1"/>
    <col min="531" max="531" width="15.42578125" style="5" bestFit="1" customWidth="1"/>
    <col min="532" max="532" width="28.42578125" style="5" bestFit="1" customWidth="1"/>
    <col min="533" max="533" width="13.5703125" style="5" bestFit="1" customWidth="1"/>
    <col min="534" max="534" width="11.42578125" style="5" customWidth="1"/>
    <col min="535" max="536" width="0" style="5" hidden="1" customWidth="1"/>
    <col min="537" max="539" width="11.42578125" style="5" customWidth="1"/>
    <col min="540" max="540" width="13.140625" style="5" bestFit="1" customWidth="1"/>
    <col min="541" max="768" width="11.42578125" style="5"/>
    <col min="769" max="769" width="4.140625" style="5" customWidth="1"/>
    <col min="770" max="770" width="35.5703125" style="5" customWidth="1"/>
    <col min="771" max="771" width="18.42578125" style="5" bestFit="1" customWidth="1"/>
    <col min="772" max="775" width="10.42578125" style="5" customWidth="1"/>
    <col min="776" max="776" width="12.85546875" style="5" bestFit="1" customWidth="1"/>
    <col min="777" max="777" width="20.42578125" style="5" bestFit="1" customWidth="1"/>
    <col min="778" max="779" width="11.42578125" style="5" customWidth="1"/>
    <col min="780" max="780" width="10.42578125" style="5" bestFit="1" customWidth="1"/>
    <col min="781" max="781" width="11.42578125" style="5" bestFit="1" customWidth="1"/>
    <col min="782" max="782" width="18.85546875" style="5" customWidth="1"/>
    <col min="783" max="783" width="18.85546875" style="5" bestFit="1" customWidth="1"/>
    <col min="784" max="784" width="20.42578125" style="5" bestFit="1" customWidth="1"/>
    <col min="785" max="786" width="0" style="5" hidden="1" customWidth="1"/>
    <col min="787" max="787" width="15.42578125" style="5" bestFit="1" customWidth="1"/>
    <col min="788" max="788" width="28.42578125" style="5" bestFit="1" customWidth="1"/>
    <col min="789" max="789" width="13.5703125" style="5" bestFit="1" customWidth="1"/>
    <col min="790" max="790" width="11.42578125" style="5" customWidth="1"/>
    <col min="791" max="792" width="0" style="5" hidden="1" customWidth="1"/>
    <col min="793" max="795" width="11.42578125" style="5" customWidth="1"/>
    <col min="796" max="796" width="13.140625" style="5" bestFit="1" customWidth="1"/>
    <col min="797" max="1024" width="11.42578125" style="5"/>
    <col min="1025" max="1025" width="4.140625" style="5" customWidth="1"/>
    <col min="1026" max="1026" width="35.5703125" style="5" customWidth="1"/>
    <col min="1027" max="1027" width="18.42578125" style="5" bestFit="1" customWidth="1"/>
    <col min="1028" max="1031" width="10.42578125" style="5" customWidth="1"/>
    <col min="1032" max="1032" width="12.85546875" style="5" bestFit="1" customWidth="1"/>
    <col min="1033" max="1033" width="20.42578125" style="5" bestFit="1" customWidth="1"/>
    <col min="1034" max="1035" width="11.42578125" style="5" customWidth="1"/>
    <col min="1036" max="1036" width="10.42578125" style="5" bestFit="1" customWidth="1"/>
    <col min="1037" max="1037" width="11.42578125" style="5" bestFit="1" customWidth="1"/>
    <col min="1038" max="1038" width="18.85546875" style="5" customWidth="1"/>
    <col min="1039" max="1039" width="18.85546875" style="5" bestFit="1" customWidth="1"/>
    <col min="1040" max="1040" width="20.42578125" style="5" bestFit="1" customWidth="1"/>
    <col min="1041" max="1042" width="0" style="5" hidden="1" customWidth="1"/>
    <col min="1043" max="1043" width="15.42578125" style="5" bestFit="1" customWidth="1"/>
    <col min="1044" max="1044" width="28.42578125" style="5" bestFit="1" customWidth="1"/>
    <col min="1045" max="1045" width="13.5703125" style="5" bestFit="1" customWidth="1"/>
    <col min="1046" max="1046" width="11.42578125" style="5" customWidth="1"/>
    <col min="1047" max="1048" width="0" style="5" hidden="1" customWidth="1"/>
    <col min="1049" max="1051" width="11.42578125" style="5" customWidth="1"/>
    <col min="1052" max="1052" width="13.140625" style="5" bestFit="1" customWidth="1"/>
    <col min="1053" max="1280" width="11.42578125" style="5"/>
    <col min="1281" max="1281" width="4.140625" style="5" customWidth="1"/>
    <col min="1282" max="1282" width="35.5703125" style="5" customWidth="1"/>
    <col min="1283" max="1283" width="18.42578125" style="5" bestFit="1" customWidth="1"/>
    <col min="1284" max="1287" width="10.42578125" style="5" customWidth="1"/>
    <col min="1288" max="1288" width="12.85546875" style="5" bestFit="1" customWidth="1"/>
    <col min="1289" max="1289" width="20.42578125" style="5" bestFit="1" customWidth="1"/>
    <col min="1290" max="1291" width="11.42578125" style="5" customWidth="1"/>
    <col min="1292" max="1292" width="10.42578125" style="5" bestFit="1" customWidth="1"/>
    <col min="1293" max="1293" width="11.42578125" style="5" bestFit="1" customWidth="1"/>
    <col min="1294" max="1294" width="18.85546875" style="5" customWidth="1"/>
    <col min="1295" max="1295" width="18.85546875" style="5" bestFit="1" customWidth="1"/>
    <col min="1296" max="1296" width="20.42578125" style="5" bestFit="1" customWidth="1"/>
    <col min="1297" max="1298" width="0" style="5" hidden="1" customWidth="1"/>
    <col min="1299" max="1299" width="15.42578125" style="5" bestFit="1" customWidth="1"/>
    <col min="1300" max="1300" width="28.42578125" style="5" bestFit="1" customWidth="1"/>
    <col min="1301" max="1301" width="13.5703125" style="5" bestFit="1" customWidth="1"/>
    <col min="1302" max="1302" width="11.42578125" style="5" customWidth="1"/>
    <col min="1303" max="1304" width="0" style="5" hidden="1" customWidth="1"/>
    <col min="1305" max="1307" width="11.42578125" style="5" customWidth="1"/>
    <col min="1308" max="1308" width="13.140625" style="5" bestFit="1" customWidth="1"/>
    <col min="1309" max="1536" width="11.42578125" style="5"/>
    <col min="1537" max="1537" width="4.140625" style="5" customWidth="1"/>
    <col min="1538" max="1538" width="35.5703125" style="5" customWidth="1"/>
    <col min="1539" max="1539" width="18.42578125" style="5" bestFit="1" customWidth="1"/>
    <col min="1540" max="1543" width="10.42578125" style="5" customWidth="1"/>
    <col min="1544" max="1544" width="12.85546875" style="5" bestFit="1" customWidth="1"/>
    <col min="1545" max="1545" width="20.42578125" style="5" bestFit="1" customWidth="1"/>
    <col min="1546" max="1547" width="11.42578125" style="5" customWidth="1"/>
    <col min="1548" max="1548" width="10.42578125" style="5" bestFit="1" customWidth="1"/>
    <col min="1549" max="1549" width="11.42578125" style="5" bestFit="1" customWidth="1"/>
    <col min="1550" max="1550" width="18.85546875" style="5" customWidth="1"/>
    <col min="1551" max="1551" width="18.85546875" style="5" bestFit="1" customWidth="1"/>
    <col min="1552" max="1552" width="20.42578125" style="5" bestFit="1" customWidth="1"/>
    <col min="1553" max="1554" width="0" style="5" hidden="1" customWidth="1"/>
    <col min="1555" max="1555" width="15.42578125" style="5" bestFit="1" customWidth="1"/>
    <col min="1556" max="1556" width="28.42578125" style="5" bestFit="1" customWidth="1"/>
    <col min="1557" max="1557" width="13.5703125" style="5" bestFit="1" customWidth="1"/>
    <col min="1558" max="1558" width="11.42578125" style="5" customWidth="1"/>
    <col min="1559" max="1560" width="0" style="5" hidden="1" customWidth="1"/>
    <col min="1561" max="1563" width="11.42578125" style="5" customWidth="1"/>
    <col min="1564" max="1564" width="13.140625" style="5" bestFit="1" customWidth="1"/>
    <col min="1565" max="1792" width="11.42578125" style="5"/>
    <col min="1793" max="1793" width="4.140625" style="5" customWidth="1"/>
    <col min="1794" max="1794" width="35.5703125" style="5" customWidth="1"/>
    <col min="1795" max="1795" width="18.42578125" style="5" bestFit="1" customWidth="1"/>
    <col min="1796" max="1799" width="10.42578125" style="5" customWidth="1"/>
    <col min="1800" max="1800" width="12.85546875" style="5" bestFit="1" customWidth="1"/>
    <col min="1801" max="1801" width="20.42578125" style="5" bestFit="1" customWidth="1"/>
    <col min="1802" max="1803" width="11.42578125" style="5" customWidth="1"/>
    <col min="1804" max="1804" width="10.42578125" style="5" bestFit="1" customWidth="1"/>
    <col min="1805" max="1805" width="11.42578125" style="5" bestFit="1" customWidth="1"/>
    <col min="1806" max="1806" width="18.85546875" style="5" customWidth="1"/>
    <col min="1807" max="1807" width="18.85546875" style="5" bestFit="1" customWidth="1"/>
    <col min="1808" max="1808" width="20.42578125" style="5" bestFit="1" customWidth="1"/>
    <col min="1809" max="1810" width="0" style="5" hidden="1" customWidth="1"/>
    <col min="1811" max="1811" width="15.42578125" style="5" bestFit="1" customWidth="1"/>
    <col min="1812" max="1812" width="28.42578125" style="5" bestFit="1" customWidth="1"/>
    <col min="1813" max="1813" width="13.5703125" style="5" bestFit="1" customWidth="1"/>
    <col min="1814" max="1814" width="11.42578125" style="5" customWidth="1"/>
    <col min="1815" max="1816" width="0" style="5" hidden="1" customWidth="1"/>
    <col min="1817" max="1819" width="11.42578125" style="5" customWidth="1"/>
    <col min="1820" max="1820" width="13.140625" style="5" bestFit="1" customWidth="1"/>
    <col min="1821" max="2048" width="11.42578125" style="5"/>
    <col min="2049" max="2049" width="4.140625" style="5" customWidth="1"/>
    <col min="2050" max="2050" width="35.5703125" style="5" customWidth="1"/>
    <col min="2051" max="2051" width="18.42578125" style="5" bestFit="1" customWidth="1"/>
    <col min="2052" max="2055" width="10.42578125" style="5" customWidth="1"/>
    <col min="2056" max="2056" width="12.85546875" style="5" bestFit="1" customWidth="1"/>
    <col min="2057" max="2057" width="20.42578125" style="5" bestFit="1" customWidth="1"/>
    <col min="2058" max="2059" width="11.42578125" style="5" customWidth="1"/>
    <col min="2060" max="2060" width="10.42578125" style="5" bestFit="1" customWidth="1"/>
    <col min="2061" max="2061" width="11.42578125" style="5" bestFit="1" customWidth="1"/>
    <col min="2062" max="2062" width="18.85546875" style="5" customWidth="1"/>
    <col min="2063" max="2063" width="18.85546875" style="5" bestFit="1" customWidth="1"/>
    <col min="2064" max="2064" width="20.42578125" style="5" bestFit="1" customWidth="1"/>
    <col min="2065" max="2066" width="0" style="5" hidden="1" customWidth="1"/>
    <col min="2067" max="2067" width="15.42578125" style="5" bestFit="1" customWidth="1"/>
    <col min="2068" max="2068" width="28.42578125" style="5" bestFit="1" customWidth="1"/>
    <col min="2069" max="2069" width="13.5703125" style="5" bestFit="1" customWidth="1"/>
    <col min="2070" max="2070" width="11.42578125" style="5" customWidth="1"/>
    <col min="2071" max="2072" width="0" style="5" hidden="1" customWidth="1"/>
    <col min="2073" max="2075" width="11.42578125" style="5" customWidth="1"/>
    <col min="2076" max="2076" width="13.140625" style="5" bestFit="1" customWidth="1"/>
    <col min="2077" max="2304" width="11.42578125" style="5"/>
    <col min="2305" max="2305" width="4.140625" style="5" customWidth="1"/>
    <col min="2306" max="2306" width="35.5703125" style="5" customWidth="1"/>
    <col min="2307" max="2307" width="18.42578125" style="5" bestFit="1" customWidth="1"/>
    <col min="2308" max="2311" width="10.42578125" style="5" customWidth="1"/>
    <col min="2312" max="2312" width="12.85546875" style="5" bestFit="1" customWidth="1"/>
    <col min="2313" max="2313" width="20.42578125" style="5" bestFit="1" customWidth="1"/>
    <col min="2314" max="2315" width="11.42578125" style="5" customWidth="1"/>
    <col min="2316" max="2316" width="10.42578125" style="5" bestFit="1" customWidth="1"/>
    <col min="2317" max="2317" width="11.42578125" style="5" bestFit="1" customWidth="1"/>
    <col min="2318" max="2318" width="18.85546875" style="5" customWidth="1"/>
    <col min="2319" max="2319" width="18.85546875" style="5" bestFit="1" customWidth="1"/>
    <col min="2320" max="2320" width="20.42578125" style="5" bestFit="1" customWidth="1"/>
    <col min="2321" max="2322" width="0" style="5" hidden="1" customWidth="1"/>
    <col min="2323" max="2323" width="15.42578125" style="5" bestFit="1" customWidth="1"/>
    <col min="2324" max="2324" width="28.42578125" style="5" bestFit="1" customWidth="1"/>
    <col min="2325" max="2325" width="13.5703125" style="5" bestFit="1" customWidth="1"/>
    <col min="2326" max="2326" width="11.42578125" style="5" customWidth="1"/>
    <col min="2327" max="2328" width="0" style="5" hidden="1" customWidth="1"/>
    <col min="2329" max="2331" width="11.42578125" style="5" customWidth="1"/>
    <col min="2332" max="2332" width="13.140625" style="5" bestFit="1" customWidth="1"/>
    <col min="2333" max="2560" width="11.42578125" style="5"/>
    <col min="2561" max="2561" width="4.140625" style="5" customWidth="1"/>
    <col min="2562" max="2562" width="35.5703125" style="5" customWidth="1"/>
    <col min="2563" max="2563" width="18.42578125" style="5" bestFit="1" customWidth="1"/>
    <col min="2564" max="2567" width="10.42578125" style="5" customWidth="1"/>
    <col min="2568" max="2568" width="12.85546875" style="5" bestFit="1" customWidth="1"/>
    <col min="2569" max="2569" width="20.42578125" style="5" bestFit="1" customWidth="1"/>
    <col min="2570" max="2571" width="11.42578125" style="5" customWidth="1"/>
    <col min="2572" max="2572" width="10.42578125" style="5" bestFit="1" customWidth="1"/>
    <col min="2573" max="2573" width="11.42578125" style="5" bestFit="1" customWidth="1"/>
    <col min="2574" max="2574" width="18.85546875" style="5" customWidth="1"/>
    <col min="2575" max="2575" width="18.85546875" style="5" bestFit="1" customWidth="1"/>
    <col min="2576" max="2576" width="20.42578125" style="5" bestFit="1" customWidth="1"/>
    <col min="2577" max="2578" width="0" style="5" hidden="1" customWidth="1"/>
    <col min="2579" max="2579" width="15.42578125" style="5" bestFit="1" customWidth="1"/>
    <col min="2580" max="2580" width="28.42578125" style="5" bestFit="1" customWidth="1"/>
    <col min="2581" max="2581" width="13.5703125" style="5" bestFit="1" customWidth="1"/>
    <col min="2582" max="2582" width="11.42578125" style="5" customWidth="1"/>
    <col min="2583" max="2584" width="0" style="5" hidden="1" customWidth="1"/>
    <col min="2585" max="2587" width="11.42578125" style="5" customWidth="1"/>
    <col min="2588" max="2588" width="13.140625" style="5" bestFit="1" customWidth="1"/>
    <col min="2589" max="2816" width="11.42578125" style="5"/>
    <col min="2817" max="2817" width="4.140625" style="5" customWidth="1"/>
    <col min="2818" max="2818" width="35.5703125" style="5" customWidth="1"/>
    <col min="2819" max="2819" width="18.42578125" style="5" bestFit="1" customWidth="1"/>
    <col min="2820" max="2823" width="10.42578125" style="5" customWidth="1"/>
    <col min="2824" max="2824" width="12.85546875" style="5" bestFit="1" customWidth="1"/>
    <col min="2825" max="2825" width="20.42578125" style="5" bestFit="1" customWidth="1"/>
    <col min="2826" max="2827" width="11.42578125" style="5" customWidth="1"/>
    <col min="2828" max="2828" width="10.42578125" style="5" bestFit="1" customWidth="1"/>
    <col min="2829" max="2829" width="11.42578125" style="5" bestFit="1" customWidth="1"/>
    <col min="2830" max="2830" width="18.85546875" style="5" customWidth="1"/>
    <col min="2831" max="2831" width="18.85546875" style="5" bestFit="1" customWidth="1"/>
    <col min="2832" max="2832" width="20.42578125" style="5" bestFit="1" customWidth="1"/>
    <col min="2833" max="2834" width="0" style="5" hidden="1" customWidth="1"/>
    <col min="2835" max="2835" width="15.42578125" style="5" bestFit="1" customWidth="1"/>
    <col min="2836" max="2836" width="28.42578125" style="5" bestFit="1" customWidth="1"/>
    <col min="2837" max="2837" width="13.5703125" style="5" bestFit="1" customWidth="1"/>
    <col min="2838" max="2838" width="11.42578125" style="5" customWidth="1"/>
    <col min="2839" max="2840" width="0" style="5" hidden="1" customWidth="1"/>
    <col min="2841" max="2843" width="11.42578125" style="5" customWidth="1"/>
    <col min="2844" max="2844" width="13.140625" style="5" bestFit="1" customWidth="1"/>
    <col min="2845" max="3072" width="11.42578125" style="5"/>
    <col min="3073" max="3073" width="4.140625" style="5" customWidth="1"/>
    <col min="3074" max="3074" width="35.5703125" style="5" customWidth="1"/>
    <col min="3075" max="3075" width="18.42578125" style="5" bestFit="1" customWidth="1"/>
    <col min="3076" max="3079" width="10.42578125" style="5" customWidth="1"/>
    <col min="3080" max="3080" width="12.85546875" style="5" bestFit="1" customWidth="1"/>
    <col min="3081" max="3081" width="20.42578125" style="5" bestFit="1" customWidth="1"/>
    <col min="3082" max="3083" width="11.42578125" style="5" customWidth="1"/>
    <col min="3084" max="3084" width="10.42578125" style="5" bestFit="1" customWidth="1"/>
    <col min="3085" max="3085" width="11.42578125" style="5" bestFit="1" customWidth="1"/>
    <col min="3086" max="3086" width="18.85546875" style="5" customWidth="1"/>
    <col min="3087" max="3087" width="18.85546875" style="5" bestFit="1" customWidth="1"/>
    <col min="3088" max="3088" width="20.42578125" style="5" bestFit="1" customWidth="1"/>
    <col min="3089" max="3090" width="0" style="5" hidden="1" customWidth="1"/>
    <col min="3091" max="3091" width="15.42578125" style="5" bestFit="1" customWidth="1"/>
    <col min="3092" max="3092" width="28.42578125" style="5" bestFit="1" customWidth="1"/>
    <col min="3093" max="3093" width="13.5703125" style="5" bestFit="1" customWidth="1"/>
    <col min="3094" max="3094" width="11.42578125" style="5" customWidth="1"/>
    <col min="3095" max="3096" width="0" style="5" hidden="1" customWidth="1"/>
    <col min="3097" max="3099" width="11.42578125" style="5" customWidth="1"/>
    <col min="3100" max="3100" width="13.140625" style="5" bestFit="1" customWidth="1"/>
    <col min="3101" max="3328" width="11.42578125" style="5"/>
    <col min="3329" max="3329" width="4.140625" style="5" customWidth="1"/>
    <col min="3330" max="3330" width="35.5703125" style="5" customWidth="1"/>
    <col min="3331" max="3331" width="18.42578125" style="5" bestFit="1" customWidth="1"/>
    <col min="3332" max="3335" width="10.42578125" style="5" customWidth="1"/>
    <col min="3336" max="3336" width="12.85546875" style="5" bestFit="1" customWidth="1"/>
    <col min="3337" max="3337" width="20.42578125" style="5" bestFit="1" customWidth="1"/>
    <col min="3338" max="3339" width="11.42578125" style="5" customWidth="1"/>
    <col min="3340" max="3340" width="10.42578125" style="5" bestFit="1" customWidth="1"/>
    <col min="3341" max="3341" width="11.42578125" style="5" bestFit="1" customWidth="1"/>
    <col min="3342" max="3342" width="18.85546875" style="5" customWidth="1"/>
    <col min="3343" max="3343" width="18.85546875" style="5" bestFit="1" customWidth="1"/>
    <col min="3344" max="3344" width="20.42578125" style="5" bestFit="1" customWidth="1"/>
    <col min="3345" max="3346" width="0" style="5" hidden="1" customWidth="1"/>
    <col min="3347" max="3347" width="15.42578125" style="5" bestFit="1" customWidth="1"/>
    <col min="3348" max="3348" width="28.42578125" style="5" bestFit="1" customWidth="1"/>
    <col min="3349" max="3349" width="13.5703125" style="5" bestFit="1" customWidth="1"/>
    <col min="3350" max="3350" width="11.42578125" style="5" customWidth="1"/>
    <col min="3351" max="3352" width="0" style="5" hidden="1" customWidth="1"/>
    <col min="3353" max="3355" width="11.42578125" style="5" customWidth="1"/>
    <col min="3356" max="3356" width="13.140625" style="5" bestFit="1" customWidth="1"/>
    <col min="3357" max="3584" width="11.42578125" style="5"/>
    <col min="3585" max="3585" width="4.140625" style="5" customWidth="1"/>
    <col min="3586" max="3586" width="35.5703125" style="5" customWidth="1"/>
    <col min="3587" max="3587" width="18.42578125" style="5" bestFit="1" customWidth="1"/>
    <col min="3588" max="3591" width="10.42578125" style="5" customWidth="1"/>
    <col min="3592" max="3592" width="12.85546875" style="5" bestFit="1" customWidth="1"/>
    <col min="3593" max="3593" width="20.42578125" style="5" bestFit="1" customWidth="1"/>
    <col min="3594" max="3595" width="11.42578125" style="5" customWidth="1"/>
    <col min="3596" max="3596" width="10.42578125" style="5" bestFit="1" customWidth="1"/>
    <col min="3597" max="3597" width="11.42578125" style="5" bestFit="1" customWidth="1"/>
    <col min="3598" max="3598" width="18.85546875" style="5" customWidth="1"/>
    <col min="3599" max="3599" width="18.85546875" style="5" bestFit="1" customWidth="1"/>
    <col min="3600" max="3600" width="20.42578125" style="5" bestFit="1" customWidth="1"/>
    <col min="3601" max="3602" width="0" style="5" hidden="1" customWidth="1"/>
    <col min="3603" max="3603" width="15.42578125" style="5" bestFit="1" customWidth="1"/>
    <col min="3604" max="3604" width="28.42578125" style="5" bestFit="1" customWidth="1"/>
    <col min="3605" max="3605" width="13.5703125" style="5" bestFit="1" customWidth="1"/>
    <col min="3606" max="3606" width="11.42578125" style="5" customWidth="1"/>
    <col min="3607" max="3608" width="0" style="5" hidden="1" customWidth="1"/>
    <col min="3609" max="3611" width="11.42578125" style="5" customWidth="1"/>
    <col min="3612" max="3612" width="13.140625" style="5" bestFit="1" customWidth="1"/>
    <col min="3613" max="3840" width="11.42578125" style="5"/>
    <col min="3841" max="3841" width="4.140625" style="5" customWidth="1"/>
    <col min="3842" max="3842" width="35.5703125" style="5" customWidth="1"/>
    <col min="3843" max="3843" width="18.42578125" style="5" bestFit="1" customWidth="1"/>
    <col min="3844" max="3847" width="10.42578125" style="5" customWidth="1"/>
    <col min="3848" max="3848" width="12.85546875" style="5" bestFit="1" customWidth="1"/>
    <col min="3849" max="3849" width="20.42578125" style="5" bestFit="1" customWidth="1"/>
    <col min="3850" max="3851" width="11.42578125" style="5" customWidth="1"/>
    <col min="3852" max="3852" width="10.42578125" style="5" bestFit="1" customWidth="1"/>
    <col min="3853" max="3853" width="11.42578125" style="5" bestFit="1" customWidth="1"/>
    <col min="3854" max="3854" width="18.85546875" style="5" customWidth="1"/>
    <col min="3855" max="3855" width="18.85546875" style="5" bestFit="1" customWidth="1"/>
    <col min="3856" max="3856" width="20.42578125" style="5" bestFit="1" customWidth="1"/>
    <col min="3857" max="3858" width="0" style="5" hidden="1" customWidth="1"/>
    <col min="3859" max="3859" width="15.42578125" style="5" bestFit="1" customWidth="1"/>
    <col min="3860" max="3860" width="28.42578125" style="5" bestFit="1" customWidth="1"/>
    <col min="3861" max="3861" width="13.5703125" style="5" bestFit="1" customWidth="1"/>
    <col min="3862" max="3862" width="11.42578125" style="5" customWidth="1"/>
    <col min="3863" max="3864" width="0" style="5" hidden="1" customWidth="1"/>
    <col min="3865" max="3867" width="11.42578125" style="5" customWidth="1"/>
    <col min="3868" max="3868" width="13.140625" style="5" bestFit="1" customWidth="1"/>
    <col min="3869" max="4096" width="11.42578125" style="5"/>
    <col min="4097" max="4097" width="4.140625" style="5" customWidth="1"/>
    <col min="4098" max="4098" width="35.5703125" style="5" customWidth="1"/>
    <col min="4099" max="4099" width="18.42578125" style="5" bestFit="1" customWidth="1"/>
    <col min="4100" max="4103" width="10.42578125" style="5" customWidth="1"/>
    <col min="4104" max="4104" width="12.85546875" style="5" bestFit="1" customWidth="1"/>
    <col min="4105" max="4105" width="20.42578125" style="5" bestFit="1" customWidth="1"/>
    <col min="4106" max="4107" width="11.42578125" style="5" customWidth="1"/>
    <col min="4108" max="4108" width="10.42578125" style="5" bestFit="1" customWidth="1"/>
    <col min="4109" max="4109" width="11.42578125" style="5" bestFit="1" customWidth="1"/>
    <col min="4110" max="4110" width="18.85546875" style="5" customWidth="1"/>
    <col min="4111" max="4111" width="18.85546875" style="5" bestFit="1" customWidth="1"/>
    <col min="4112" max="4112" width="20.42578125" style="5" bestFit="1" customWidth="1"/>
    <col min="4113" max="4114" width="0" style="5" hidden="1" customWidth="1"/>
    <col min="4115" max="4115" width="15.42578125" style="5" bestFit="1" customWidth="1"/>
    <col min="4116" max="4116" width="28.42578125" style="5" bestFit="1" customWidth="1"/>
    <col min="4117" max="4117" width="13.5703125" style="5" bestFit="1" customWidth="1"/>
    <col min="4118" max="4118" width="11.42578125" style="5" customWidth="1"/>
    <col min="4119" max="4120" width="0" style="5" hidden="1" customWidth="1"/>
    <col min="4121" max="4123" width="11.42578125" style="5" customWidth="1"/>
    <col min="4124" max="4124" width="13.140625" style="5" bestFit="1" customWidth="1"/>
    <col min="4125" max="4352" width="11.42578125" style="5"/>
    <col min="4353" max="4353" width="4.140625" style="5" customWidth="1"/>
    <col min="4354" max="4354" width="35.5703125" style="5" customWidth="1"/>
    <col min="4355" max="4355" width="18.42578125" style="5" bestFit="1" customWidth="1"/>
    <col min="4356" max="4359" width="10.42578125" style="5" customWidth="1"/>
    <col min="4360" max="4360" width="12.85546875" style="5" bestFit="1" customWidth="1"/>
    <col min="4361" max="4361" width="20.42578125" style="5" bestFit="1" customWidth="1"/>
    <col min="4362" max="4363" width="11.42578125" style="5" customWidth="1"/>
    <col min="4364" max="4364" width="10.42578125" style="5" bestFit="1" customWidth="1"/>
    <col min="4365" max="4365" width="11.42578125" style="5" bestFit="1" customWidth="1"/>
    <col min="4366" max="4366" width="18.85546875" style="5" customWidth="1"/>
    <col min="4367" max="4367" width="18.85546875" style="5" bestFit="1" customWidth="1"/>
    <col min="4368" max="4368" width="20.42578125" style="5" bestFit="1" customWidth="1"/>
    <col min="4369" max="4370" width="0" style="5" hidden="1" customWidth="1"/>
    <col min="4371" max="4371" width="15.42578125" style="5" bestFit="1" customWidth="1"/>
    <col min="4372" max="4372" width="28.42578125" style="5" bestFit="1" customWidth="1"/>
    <col min="4373" max="4373" width="13.5703125" style="5" bestFit="1" customWidth="1"/>
    <col min="4374" max="4374" width="11.42578125" style="5" customWidth="1"/>
    <col min="4375" max="4376" width="0" style="5" hidden="1" customWidth="1"/>
    <col min="4377" max="4379" width="11.42578125" style="5" customWidth="1"/>
    <col min="4380" max="4380" width="13.140625" style="5" bestFit="1" customWidth="1"/>
    <col min="4381" max="4608" width="11.42578125" style="5"/>
    <col min="4609" max="4609" width="4.140625" style="5" customWidth="1"/>
    <col min="4610" max="4610" width="35.5703125" style="5" customWidth="1"/>
    <col min="4611" max="4611" width="18.42578125" style="5" bestFit="1" customWidth="1"/>
    <col min="4612" max="4615" width="10.42578125" style="5" customWidth="1"/>
    <col min="4616" max="4616" width="12.85546875" style="5" bestFit="1" customWidth="1"/>
    <col min="4617" max="4617" width="20.42578125" style="5" bestFit="1" customWidth="1"/>
    <col min="4618" max="4619" width="11.42578125" style="5" customWidth="1"/>
    <col min="4620" max="4620" width="10.42578125" style="5" bestFit="1" customWidth="1"/>
    <col min="4621" max="4621" width="11.42578125" style="5" bestFit="1" customWidth="1"/>
    <col min="4622" max="4622" width="18.85546875" style="5" customWidth="1"/>
    <col min="4623" max="4623" width="18.85546875" style="5" bestFit="1" customWidth="1"/>
    <col min="4624" max="4624" width="20.42578125" style="5" bestFit="1" customWidth="1"/>
    <col min="4625" max="4626" width="0" style="5" hidden="1" customWidth="1"/>
    <col min="4627" max="4627" width="15.42578125" style="5" bestFit="1" customWidth="1"/>
    <col min="4628" max="4628" width="28.42578125" style="5" bestFit="1" customWidth="1"/>
    <col min="4629" max="4629" width="13.5703125" style="5" bestFit="1" customWidth="1"/>
    <col min="4630" max="4630" width="11.42578125" style="5" customWidth="1"/>
    <col min="4631" max="4632" width="0" style="5" hidden="1" customWidth="1"/>
    <col min="4633" max="4635" width="11.42578125" style="5" customWidth="1"/>
    <col min="4636" max="4636" width="13.140625" style="5" bestFit="1" customWidth="1"/>
    <col min="4637" max="4864" width="11.42578125" style="5"/>
    <col min="4865" max="4865" width="4.140625" style="5" customWidth="1"/>
    <col min="4866" max="4866" width="35.5703125" style="5" customWidth="1"/>
    <col min="4867" max="4867" width="18.42578125" style="5" bestFit="1" customWidth="1"/>
    <col min="4868" max="4871" width="10.42578125" style="5" customWidth="1"/>
    <col min="4872" max="4872" width="12.85546875" style="5" bestFit="1" customWidth="1"/>
    <col min="4873" max="4873" width="20.42578125" style="5" bestFit="1" customWidth="1"/>
    <col min="4874" max="4875" width="11.42578125" style="5" customWidth="1"/>
    <col min="4876" max="4876" width="10.42578125" style="5" bestFit="1" customWidth="1"/>
    <col min="4877" max="4877" width="11.42578125" style="5" bestFit="1" customWidth="1"/>
    <col min="4878" max="4878" width="18.85546875" style="5" customWidth="1"/>
    <col min="4879" max="4879" width="18.85546875" style="5" bestFit="1" customWidth="1"/>
    <col min="4880" max="4880" width="20.42578125" style="5" bestFit="1" customWidth="1"/>
    <col min="4881" max="4882" width="0" style="5" hidden="1" customWidth="1"/>
    <col min="4883" max="4883" width="15.42578125" style="5" bestFit="1" customWidth="1"/>
    <col min="4884" max="4884" width="28.42578125" style="5" bestFit="1" customWidth="1"/>
    <col min="4885" max="4885" width="13.5703125" style="5" bestFit="1" customWidth="1"/>
    <col min="4886" max="4886" width="11.42578125" style="5" customWidth="1"/>
    <col min="4887" max="4888" width="0" style="5" hidden="1" customWidth="1"/>
    <col min="4889" max="4891" width="11.42578125" style="5" customWidth="1"/>
    <col min="4892" max="4892" width="13.140625" style="5" bestFit="1" customWidth="1"/>
    <col min="4893" max="5120" width="11.42578125" style="5"/>
    <col min="5121" max="5121" width="4.140625" style="5" customWidth="1"/>
    <col min="5122" max="5122" width="35.5703125" style="5" customWidth="1"/>
    <col min="5123" max="5123" width="18.42578125" style="5" bestFit="1" customWidth="1"/>
    <col min="5124" max="5127" width="10.42578125" style="5" customWidth="1"/>
    <col min="5128" max="5128" width="12.85546875" style="5" bestFit="1" customWidth="1"/>
    <col min="5129" max="5129" width="20.42578125" style="5" bestFit="1" customWidth="1"/>
    <col min="5130" max="5131" width="11.42578125" style="5" customWidth="1"/>
    <col min="5132" max="5132" width="10.42578125" style="5" bestFit="1" customWidth="1"/>
    <col min="5133" max="5133" width="11.42578125" style="5" bestFit="1" customWidth="1"/>
    <col min="5134" max="5134" width="18.85546875" style="5" customWidth="1"/>
    <col min="5135" max="5135" width="18.85546875" style="5" bestFit="1" customWidth="1"/>
    <col min="5136" max="5136" width="20.42578125" style="5" bestFit="1" customWidth="1"/>
    <col min="5137" max="5138" width="0" style="5" hidden="1" customWidth="1"/>
    <col min="5139" max="5139" width="15.42578125" style="5" bestFit="1" customWidth="1"/>
    <col min="5140" max="5140" width="28.42578125" style="5" bestFit="1" customWidth="1"/>
    <col min="5141" max="5141" width="13.5703125" style="5" bestFit="1" customWidth="1"/>
    <col min="5142" max="5142" width="11.42578125" style="5" customWidth="1"/>
    <col min="5143" max="5144" width="0" style="5" hidden="1" customWidth="1"/>
    <col min="5145" max="5147" width="11.42578125" style="5" customWidth="1"/>
    <col min="5148" max="5148" width="13.140625" style="5" bestFit="1" customWidth="1"/>
    <col min="5149" max="5376" width="11.42578125" style="5"/>
    <col min="5377" max="5377" width="4.140625" style="5" customWidth="1"/>
    <col min="5378" max="5378" width="35.5703125" style="5" customWidth="1"/>
    <col min="5379" max="5379" width="18.42578125" style="5" bestFit="1" customWidth="1"/>
    <col min="5380" max="5383" width="10.42578125" style="5" customWidth="1"/>
    <col min="5384" max="5384" width="12.85546875" style="5" bestFit="1" customWidth="1"/>
    <col min="5385" max="5385" width="20.42578125" style="5" bestFit="1" customWidth="1"/>
    <col min="5386" max="5387" width="11.42578125" style="5" customWidth="1"/>
    <col min="5388" max="5388" width="10.42578125" style="5" bestFit="1" customWidth="1"/>
    <col min="5389" max="5389" width="11.42578125" style="5" bestFit="1" customWidth="1"/>
    <col min="5390" max="5390" width="18.85546875" style="5" customWidth="1"/>
    <col min="5391" max="5391" width="18.85546875" style="5" bestFit="1" customWidth="1"/>
    <col min="5392" max="5392" width="20.42578125" style="5" bestFit="1" customWidth="1"/>
    <col min="5393" max="5394" width="0" style="5" hidden="1" customWidth="1"/>
    <col min="5395" max="5395" width="15.42578125" style="5" bestFit="1" customWidth="1"/>
    <col min="5396" max="5396" width="28.42578125" style="5" bestFit="1" customWidth="1"/>
    <col min="5397" max="5397" width="13.5703125" style="5" bestFit="1" customWidth="1"/>
    <col min="5398" max="5398" width="11.42578125" style="5" customWidth="1"/>
    <col min="5399" max="5400" width="0" style="5" hidden="1" customWidth="1"/>
    <col min="5401" max="5403" width="11.42578125" style="5" customWidth="1"/>
    <col min="5404" max="5404" width="13.140625" style="5" bestFit="1" customWidth="1"/>
    <col min="5405" max="5632" width="11.42578125" style="5"/>
    <col min="5633" max="5633" width="4.140625" style="5" customWidth="1"/>
    <col min="5634" max="5634" width="35.5703125" style="5" customWidth="1"/>
    <col min="5635" max="5635" width="18.42578125" style="5" bestFit="1" customWidth="1"/>
    <col min="5636" max="5639" width="10.42578125" style="5" customWidth="1"/>
    <col min="5640" max="5640" width="12.85546875" style="5" bestFit="1" customWidth="1"/>
    <col min="5641" max="5641" width="20.42578125" style="5" bestFit="1" customWidth="1"/>
    <col min="5642" max="5643" width="11.42578125" style="5" customWidth="1"/>
    <col min="5644" max="5644" width="10.42578125" style="5" bestFit="1" customWidth="1"/>
    <col min="5645" max="5645" width="11.42578125" style="5" bestFit="1" customWidth="1"/>
    <col min="5646" max="5646" width="18.85546875" style="5" customWidth="1"/>
    <col min="5647" max="5647" width="18.85546875" style="5" bestFit="1" customWidth="1"/>
    <col min="5648" max="5648" width="20.42578125" style="5" bestFit="1" customWidth="1"/>
    <col min="5649" max="5650" width="0" style="5" hidden="1" customWidth="1"/>
    <col min="5651" max="5651" width="15.42578125" style="5" bestFit="1" customWidth="1"/>
    <col min="5652" max="5652" width="28.42578125" style="5" bestFit="1" customWidth="1"/>
    <col min="5653" max="5653" width="13.5703125" style="5" bestFit="1" customWidth="1"/>
    <col min="5654" max="5654" width="11.42578125" style="5" customWidth="1"/>
    <col min="5655" max="5656" width="0" style="5" hidden="1" customWidth="1"/>
    <col min="5657" max="5659" width="11.42578125" style="5" customWidth="1"/>
    <col min="5660" max="5660" width="13.140625" style="5" bestFit="1" customWidth="1"/>
    <col min="5661" max="5888" width="11.42578125" style="5"/>
    <col min="5889" max="5889" width="4.140625" style="5" customWidth="1"/>
    <col min="5890" max="5890" width="35.5703125" style="5" customWidth="1"/>
    <col min="5891" max="5891" width="18.42578125" style="5" bestFit="1" customWidth="1"/>
    <col min="5892" max="5895" width="10.42578125" style="5" customWidth="1"/>
    <col min="5896" max="5896" width="12.85546875" style="5" bestFit="1" customWidth="1"/>
    <col min="5897" max="5897" width="20.42578125" style="5" bestFit="1" customWidth="1"/>
    <col min="5898" max="5899" width="11.42578125" style="5" customWidth="1"/>
    <col min="5900" max="5900" width="10.42578125" style="5" bestFit="1" customWidth="1"/>
    <col min="5901" max="5901" width="11.42578125" style="5" bestFit="1" customWidth="1"/>
    <col min="5902" max="5902" width="18.85546875" style="5" customWidth="1"/>
    <col min="5903" max="5903" width="18.85546875" style="5" bestFit="1" customWidth="1"/>
    <col min="5904" max="5904" width="20.42578125" style="5" bestFit="1" customWidth="1"/>
    <col min="5905" max="5906" width="0" style="5" hidden="1" customWidth="1"/>
    <col min="5907" max="5907" width="15.42578125" style="5" bestFit="1" customWidth="1"/>
    <col min="5908" max="5908" width="28.42578125" style="5" bestFit="1" customWidth="1"/>
    <col min="5909" max="5909" width="13.5703125" style="5" bestFit="1" customWidth="1"/>
    <col min="5910" max="5910" width="11.42578125" style="5" customWidth="1"/>
    <col min="5911" max="5912" width="0" style="5" hidden="1" customWidth="1"/>
    <col min="5913" max="5915" width="11.42578125" style="5" customWidth="1"/>
    <col min="5916" max="5916" width="13.140625" style="5" bestFit="1" customWidth="1"/>
    <col min="5917" max="6144" width="11.42578125" style="5"/>
    <col min="6145" max="6145" width="4.140625" style="5" customWidth="1"/>
    <col min="6146" max="6146" width="35.5703125" style="5" customWidth="1"/>
    <col min="6147" max="6147" width="18.42578125" style="5" bestFit="1" customWidth="1"/>
    <col min="6148" max="6151" width="10.42578125" style="5" customWidth="1"/>
    <col min="6152" max="6152" width="12.85546875" style="5" bestFit="1" customWidth="1"/>
    <col min="6153" max="6153" width="20.42578125" style="5" bestFit="1" customWidth="1"/>
    <col min="6154" max="6155" width="11.42578125" style="5" customWidth="1"/>
    <col min="6156" max="6156" width="10.42578125" style="5" bestFit="1" customWidth="1"/>
    <col min="6157" max="6157" width="11.42578125" style="5" bestFit="1" customWidth="1"/>
    <col min="6158" max="6158" width="18.85546875" style="5" customWidth="1"/>
    <col min="6159" max="6159" width="18.85546875" style="5" bestFit="1" customWidth="1"/>
    <col min="6160" max="6160" width="20.42578125" style="5" bestFit="1" customWidth="1"/>
    <col min="6161" max="6162" width="0" style="5" hidden="1" customWidth="1"/>
    <col min="6163" max="6163" width="15.42578125" style="5" bestFit="1" customWidth="1"/>
    <col min="6164" max="6164" width="28.42578125" style="5" bestFit="1" customWidth="1"/>
    <col min="6165" max="6165" width="13.5703125" style="5" bestFit="1" customWidth="1"/>
    <col min="6166" max="6166" width="11.42578125" style="5" customWidth="1"/>
    <col min="6167" max="6168" width="0" style="5" hidden="1" customWidth="1"/>
    <col min="6169" max="6171" width="11.42578125" style="5" customWidth="1"/>
    <col min="6172" max="6172" width="13.140625" style="5" bestFit="1" customWidth="1"/>
    <col min="6173" max="6400" width="11.42578125" style="5"/>
    <col min="6401" max="6401" width="4.140625" style="5" customWidth="1"/>
    <col min="6402" max="6402" width="35.5703125" style="5" customWidth="1"/>
    <col min="6403" max="6403" width="18.42578125" style="5" bestFit="1" customWidth="1"/>
    <col min="6404" max="6407" width="10.42578125" style="5" customWidth="1"/>
    <col min="6408" max="6408" width="12.85546875" style="5" bestFit="1" customWidth="1"/>
    <col min="6409" max="6409" width="20.42578125" style="5" bestFit="1" customWidth="1"/>
    <col min="6410" max="6411" width="11.42578125" style="5" customWidth="1"/>
    <col min="6412" max="6412" width="10.42578125" style="5" bestFit="1" customWidth="1"/>
    <col min="6413" max="6413" width="11.42578125" style="5" bestFit="1" customWidth="1"/>
    <col min="6414" max="6414" width="18.85546875" style="5" customWidth="1"/>
    <col min="6415" max="6415" width="18.85546875" style="5" bestFit="1" customWidth="1"/>
    <col min="6416" max="6416" width="20.42578125" style="5" bestFit="1" customWidth="1"/>
    <col min="6417" max="6418" width="0" style="5" hidden="1" customWidth="1"/>
    <col min="6419" max="6419" width="15.42578125" style="5" bestFit="1" customWidth="1"/>
    <col min="6420" max="6420" width="28.42578125" style="5" bestFit="1" customWidth="1"/>
    <col min="6421" max="6421" width="13.5703125" style="5" bestFit="1" customWidth="1"/>
    <col min="6422" max="6422" width="11.42578125" style="5" customWidth="1"/>
    <col min="6423" max="6424" width="0" style="5" hidden="1" customWidth="1"/>
    <col min="6425" max="6427" width="11.42578125" style="5" customWidth="1"/>
    <col min="6428" max="6428" width="13.140625" style="5" bestFit="1" customWidth="1"/>
    <col min="6429" max="6656" width="11.42578125" style="5"/>
    <col min="6657" max="6657" width="4.140625" style="5" customWidth="1"/>
    <col min="6658" max="6658" width="35.5703125" style="5" customWidth="1"/>
    <col min="6659" max="6659" width="18.42578125" style="5" bestFit="1" customWidth="1"/>
    <col min="6660" max="6663" width="10.42578125" style="5" customWidth="1"/>
    <col min="6664" max="6664" width="12.85546875" style="5" bestFit="1" customWidth="1"/>
    <col min="6665" max="6665" width="20.42578125" style="5" bestFit="1" customWidth="1"/>
    <col min="6666" max="6667" width="11.42578125" style="5" customWidth="1"/>
    <col min="6668" max="6668" width="10.42578125" style="5" bestFit="1" customWidth="1"/>
    <col min="6669" max="6669" width="11.42578125" style="5" bestFit="1" customWidth="1"/>
    <col min="6670" max="6670" width="18.85546875" style="5" customWidth="1"/>
    <col min="6671" max="6671" width="18.85546875" style="5" bestFit="1" customWidth="1"/>
    <col min="6672" max="6672" width="20.42578125" style="5" bestFit="1" customWidth="1"/>
    <col min="6673" max="6674" width="0" style="5" hidden="1" customWidth="1"/>
    <col min="6675" max="6675" width="15.42578125" style="5" bestFit="1" customWidth="1"/>
    <col min="6676" max="6676" width="28.42578125" style="5" bestFit="1" customWidth="1"/>
    <col min="6677" max="6677" width="13.5703125" style="5" bestFit="1" customWidth="1"/>
    <col min="6678" max="6678" width="11.42578125" style="5" customWidth="1"/>
    <col min="6679" max="6680" width="0" style="5" hidden="1" customWidth="1"/>
    <col min="6681" max="6683" width="11.42578125" style="5" customWidth="1"/>
    <col min="6684" max="6684" width="13.140625" style="5" bestFit="1" customWidth="1"/>
    <col min="6685" max="6912" width="11.42578125" style="5"/>
    <col min="6913" max="6913" width="4.140625" style="5" customWidth="1"/>
    <col min="6914" max="6914" width="35.5703125" style="5" customWidth="1"/>
    <col min="6915" max="6915" width="18.42578125" style="5" bestFit="1" customWidth="1"/>
    <col min="6916" max="6919" width="10.42578125" style="5" customWidth="1"/>
    <col min="6920" max="6920" width="12.85546875" style="5" bestFit="1" customWidth="1"/>
    <col min="6921" max="6921" width="20.42578125" style="5" bestFit="1" customWidth="1"/>
    <col min="6922" max="6923" width="11.42578125" style="5" customWidth="1"/>
    <col min="6924" max="6924" width="10.42578125" style="5" bestFit="1" customWidth="1"/>
    <col min="6925" max="6925" width="11.42578125" style="5" bestFit="1" customWidth="1"/>
    <col min="6926" max="6926" width="18.85546875" style="5" customWidth="1"/>
    <col min="6927" max="6927" width="18.85546875" style="5" bestFit="1" customWidth="1"/>
    <col min="6928" max="6928" width="20.42578125" style="5" bestFit="1" customWidth="1"/>
    <col min="6929" max="6930" width="0" style="5" hidden="1" customWidth="1"/>
    <col min="6931" max="6931" width="15.42578125" style="5" bestFit="1" customWidth="1"/>
    <col min="6932" max="6932" width="28.42578125" style="5" bestFit="1" customWidth="1"/>
    <col min="6933" max="6933" width="13.5703125" style="5" bestFit="1" customWidth="1"/>
    <col min="6934" max="6934" width="11.42578125" style="5" customWidth="1"/>
    <col min="6935" max="6936" width="0" style="5" hidden="1" customWidth="1"/>
    <col min="6937" max="6939" width="11.42578125" style="5" customWidth="1"/>
    <col min="6940" max="6940" width="13.140625" style="5" bestFit="1" customWidth="1"/>
    <col min="6941" max="7168" width="11.42578125" style="5"/>
    <col min="7169" max="7169" width="4.140625" style="5" customWidth="1"/>
    <col min="7170" max="7170" width="35.5703125" style="5" customWidth="1"/>
    <col min="7171" max="7171" width="18.42578125" style="5" bestFit="1" customWidth="1"/>
    <col min="7172" max="7175" width="10.42578125" style="5" customWidth="1"/>
    <col min="7176" max="7176" width="12.85546875" style="5" bestFit="1" customWidth="1"/>
    <col min="7177" max="7177" width="20.42578125" style="5" bestFit="1" customWidth="1"/>
    <col min="7178" max="7179" width="11.42578125" style="5" customWidth="1"/>
    <col min="7180" max="7180" width="10.42578125" style="5" bestFit="1" customWidth="1"/>
    <col min="7181" max="7181" width="11.42578125" style="5" bestFit="1" customWidth="1"/>
    <col min="7182" max="7182" width="18.85546875" style="5" customWidth="1"/>
    <col min="7183" max="7183" width="18.85546875" style="5" bestFit="1" customWidth="1"/>
    <col min="7184" max="7184" width="20.42578125" style="5" bestFit="1" customWidth="1"/>
    <col min="7185" max="7186" width="0" style="5" hidden="1" customWidth="1"/>
    <col min="7187" max="7187" width="15.42578125" style="5" bestFit="1" customWidth="1"/>
    <col min="7188" max="7188" width="28.42578125" style="5" bestFit="1" customWidth="1"/>
    <col min="7189" max="7189" width="13.5703125" style="5" bestFit="1" customWidth="1"/>
    <col min="7190" max="7190" width="11.42578125" style="5" customWidth="1"/>
    <col min="7191" max="7192" width="0" style="5" hidden="1" customWidth="1"/>
    <col min="7193" max="7195" width="11.42578125" style="5" customWidth="1"/>
    <col min="7196" max="7196" width="13.140625" style="5" bestFit="1" customWidth="1"/>
    <col min="7197" max="7424" width="11.42578125" style="5"/>
    <col min="7425" max="7425" width="4.140625" style="5" customWidth="1"/>
    <col min="7426" max="7426" width="35.5703125" style="5" customWidth="1"/>
    <col min="7427" max="7427" width="18.42578125" style="5" bestFit="1" customWidth="1"/>
    <col min="7428" max="7431" width="10.42578125" style="5" customWidth="1"/>
    <col min="7432" max="7432" width="12.85546875" style="5" bestFit="1" customWidth="1"/>
    <col min="7433" max="7433" width="20.42578125" style="5" bestFit="1" customWidth="1"/>
    <col min="7434" max="7435" width="11.42578125" style="5" customWidth="1"/>
    <col min="7436" max="7436" width="10.42578125" style="5" bestFit="1" customWidth="1"/>
    <col min="7437" max="7437" width="11.42578125" style="5" bestFit="1" customWidth="1"/>
    <col min="7438" max="7438" width="18.85546875" style="5" customWidth="1"/>
    <col min="7439" max="7439" width="18.85546875" style="5" bestFit="1" customWidth="1"/>
    <col min="7440" max="7440" width="20.42578125" style="5" bestFit="1" customWidth="1"/>
    <col min="7441" max="7442" width="0" style="5" hidden="1" customWidth="1"/>
    <col min="7443" max="7443" width="15.42578125" style="5" bestFit="1" customWidth="1"/>
    <col min="7444" max="7444" width="28.42578125" style="5" bestFit="1" customWidth="1"/>
    <col min="7445" max="7445" width="13.5703125" style="5" bestFit="1" customWidth="1"/>
    <col min="7446" max="7446" width="11.42578125" style="5" customWidth="1"/>
    <col min="7447" max="7448" width="0" style="5" hidden="1" customWidth="1"/>
    <col min="7449" max="7451" width="11.42578125" style="5" customWidth="1"/>
    <col min="7452" max="7452" width="13.140625" style="5" bestFit="1" customWidth="1"/>
    <col min="7453" max="7680" width="11.42578125" style="5"/>
    <col min="7681" max="7681" width="4.140625" style="5" customWidth="1"/>
    <col min="7682" max="7682" width="35.5703125" style="5" customWidth="1"/>
    <col min="7683" max="7683" width="18.42578125" style="5" bestFit="1" customWidth="1"/>
    <col min="7684" max="7687" width="10.42578125" style="5" customWidth="1"/>
    <col min="7688" max="7688" width="12.85546875" style="5" bestFit="1" customWidth="1"/>
    <col min="7689" max="7689" width="20.42578125" style="5" bestFit="1" customWidth="1"/>
    <col min="7690" max="7691" width="11.42578125" style="5" customWidth="1"/>
    <col min="7692" max="7692" width="10.42578125" style="5" bestFit="1" customWidth="1"/>
    <col min="7693" max="7693" width="11.42578125" style="5" bestFit="1" customWidth="1"/>
    <col min="7694" max="7694" width="18.85546875" style="5" customWidth="1"/>
    <col min="7695" max="7695" width="18.85546875" style="5" bestFit="1" customWidth="1"/>
    <col min="7696" max="7696" width="20.42578125" style="5" bestFit="1" customWidth="1"/>
    <col min="7697" max="7698" width="0" style="5" hidden="1" customWidth="1"/>
    <col min="7699" max="7699" width="15.42578125" style="5" bestFit="1" customWidth="1"/>
    <col min="7700" max="7700" width="28.42578125" style="5" bestFit="1" customWidth="1"/>
    <col min="7701" max="7701" width="13.5703125" style="5" bestFit="1" customWidth="1"/>
    <col min="7702" max="7702" width="11.42578125" style="5" customWidth="1"/>
    <col min="7703" max="7704" width="0" style="5" hidden="1" customWidth="1"/>
    <col min="7705" max="7707" width="11.42578125" style="5" customWidth="1"/>
    <col min="7708" max="7708" width="13.140625" style="5" bestFit="1" customWidth="1"/>
    <col min="7709" max="7936" width="11.42578125" style="5"/>
    <col min="7937" max="7937" width="4.140625" style="5" customWidth="1"/>
    <col min="7938" max="7938" width="35.5703125" style="5" customWidth="1"/>
    <col min="7939" max="7939" width="18.42578125" style="5" bestFit="1" customWidth="1"/>
    <col min="7940" max="7943" width="10.42578125" style="5" customWidth="1"/>
    <col min="7944" max="7944" width="12.85546875" style="5" bestFit="1" customWidth="1"/>
    <col min="7945" max="7945" width="20.42578125" style="5" bestFit="1" customWidth="1"/>
    <col min="7946" max="7947" width="11.42578125" style="5" customWidth="1"/>
    <col min="7948" max="7948" width="10.42578125" style="5" bestFit="1" customWidth="1"/>
    <col min="7949" max="7949" width="11.42578125" style="5" bestFit="1" customWidth="1"/>
    <col min="7950" max="7950" width="18.85546875" style="5" customWidth="1"/>
    <col min="7951" max="7951" width="18.85546875" style="5" bestFit="1" customWidth="1"/>
    <col min="7952" max="7952" width="20.42578125" style="5" bestFit="1" customWidth="1"/>
    <col min="7953" max="7954" width="0" style="5" hidden="1" customWidth="1"/>
    <col min="7955" max="7955" width="15.42578125" style="5" bestFit="1" customWidth="1"/>
    <col min="7956" max="7956" width="28.42578125" style="5" bestFit="1" customWidth="1"/>
    <col min="7957" max="7957" width="13.5703125" style="5" bestFit="1" customWidth="1"/>
    <col min="7958" max="7958" width="11.42578125" style="5" customWidth="1"/>
    <col min="7959" max="7960" width="0" style="5" hidden="1" customWidth="1"/>
    <col min="7961" max="7963" width="11.42578125" style="5" customWidth="1"/>
    <col min="7964" max="7964" width="13.140625" style="5" bestFit="1" customWidth="1"/>
    <col min="7965" max="8192" width="11.42578125" style="5"/>
    <col min="8193" max="8193" width="4.140625" style="5" customWidth="1"/>
    <col min="8194" max="8194" width="35.5703125" style="5" customWidth="1"/>
    <col min="8195" max="8195" width="18.42578125" style="5" bestFit="1" customWidth="1"/>
    <col min="8196" max="8199" width="10.42578125" style="5" customWidth="1"/>
    <col min="8200" max="8200" width="12.85546875" style="5" bestFit="1" customWidth="1"/>
    <col min="8201" max="8201" width="20.42578125" style="5" bestFit="1" customWidth="1"/>
    <col min="8202" max="8203" width="11.42578125" style="5" customWidth="1"/>
    <col min="8204" max="8204" width="10.42578125" style="5" bestFit="1" customWidth="1"/>
    <col min="8205" max="8205" width="11.42578125" style="5" bestFit="1" customWidth="1"/>
    <col min="8206" max="8206" width="18.85546875" style="5" customWidth="1"/>
    <col min="8207" max="8207" width="18.85546875" style="5" bestFit="1" customWidth="1"/>
    <col min="8208" max="8208" width="20.42578125" style="5" bestFit="1" customWidth="1"/>
    <col min="8209" max="8210" width="0" style="5" hidden="1" customWidth="1"/>
    <col min="8211" max="8211" width="15.42578125" style="5" bestFit="1" customWidth="1"/>
    <col min="8212" max="8212" width="28.42578125" style="5" bestFit="1" customWidth="1"/>
    <col min="8213" max="8213" width="13.5703125" style="5" bestFit="1" customWidth="1"/>
    <col min="8214" max="8214" width="11.42578125" style="5" customWidth="1"/>
    <col min="8215" max="8216" width="0" style="5" hidden="1" customWidth="1"/>
    <col min="8217" max="8219" width="11.42578125" style="5" customWidth="1"/>
    <col min="8220" max="8220" width="13.140625" style="5" bestFit="1" customWidth="1"/>
    <col min="8221" max="8448" width="11.42578125" style="5"/>
    <col min="8449" max="8449" width="4.140625" style="5" customWidth="1"/>
    <col min="8450" max="8450" width="35.5703125" style="5" customWidth="1"/>
    <col min="8451" max="8451" width="18.42578125" style="5" bestFit="1" customWidth="1"/>
    <col min="8452" max="8455" width="10.42578125" style="5" customWidth="1"/>
    <col min="8456" max="8456" width="12.85546875" style="5" bestFit="1" customWidth="1"/>
    <col min="8457" max="8457" width="20.42578125" style="5" bestFit="1" customWidth="1"/>
    <col min="8458" max="8459" width="11.42578125" style="5" customWidth="1"/>
    <col min="8460" max="8460" width="10.42578125" style="5" bestFit="1" customWidth="1"/>
    <col min="8461" max="8461" width="11.42578125" style="5" bestFit="1" customWidth="1"/>
    <col min="8462" max="8462" width="18.85546875" style="5" customWidth="1"/>
    <col min="8463" max="8463" width="18.85546875" style="5" bestFit="1" customWidth="1"/>
    <col min="8464" max="8464" width="20.42578125" style="5" bestFit="1" customWidth="1"/>
    <col min="8465" max="8466" width="0" style="5" hidden="1" customWidth="1"/>
    <col min="8467" max="8467" width="15.42578125" style="5" bestFit="1" customWidth="1"/>
    <col min="8468" max="8468" width="28.42578125" style="5" bestFit="1" customWidth="1"/>
    <col min="8469" max="8469" width="13.5703125" style="5" bestFit="1" customWidth="1"/>
    <col min="8470" max="8470" width="11.42578125" style="5" customWidth="1"/>
    <col min="8471" max="8472" width="0" style="5" hidden="1" customWidth="1"/>
    <col min="8473" max="8475" width="11.42578125" style="5" customWidth="1"/>
    <col min="8476" max="8476" width="13.140625" style="5" bestFit="1" customWidth="1"/>
    <col min="8477" max="8704" width="11.42578125" style="5"/>
    <col min="8705" max="8705" width="4.140625" style="5" customWidth="1"/>
    <col min="8706" max="8706" width="35.5703125" style="5" customWidth="1"/>
    <col min="8707" max="8707" width="18.42578125" style="5" bestFit="1" customWidth="1"/>
    <col min="8708" max="8711" width="10.42578125" style="5" customWidth="1"/>
    <col min="8712" max="8712" width="12.85546875" style="5" bestFit="1" customWidth="1"/>
    <col min="8713" max="8713" width="20.42578125" style="5" bestFit="1" customWidth="1"/>
    <col min="8714" max="8715" width="11.42578125" style="5" customWidth="1"/>
    <col min="8716" max="8716" width="10.42578125" style="5" bestFit="1" customWidth="1"/>
    <col min="8717" max="8717" width="11.42578125" style="5" bestFit="1" customWidth="1"/>
    <col min="8718" max="8718" width="18.85546875" style="5" customWidth="1"/>
    <col min="8719" max="8719" width="18.85546875" style="5" bestFit="1" customWidth="1"/>
    <col min="8720" max="8720" width="20.42578125" style="5" bestFit="1" customWidth="1"/>
    <col min="8721" max="8722" width="0" style="5" hidden="1" customWidth="1"/>
    <col min="8723" max="8723" width="15.42578125" style="5" bestFit="1" customWidth="1"/>
    <col min="8724" max="8724" width="28.42578125" style="5" bestFit="1" customWidth="1"/>
    <col min="8725" max="8725" width="13.5703125" style="5" bestFit="1" customWidth="1"/>
    <col min="8726" max="8726" width="11.42578125" style="5" customWidth="1"/>
    <col min="8727" max="8728" width="0" style="5" hidden="1" customWidth="1"/>
    <col min="8729" max="8731" width="11.42578125" style="5" customWidth="1"/>
    <col min="8732" max="8732" width="13.140625" style="5" bestFit="1" customWidth="1"/>
    <col min="8733" max="8960" width="11.42578125" style="5"/>
    <col min="8961" max="8961" width="4.140625" style="5" customWidth="1"/>
    <col min="8962" max="8962" width="35.5703125" style="5" customWidth="1"/>
    <col min="8963" max="8963" width="18.42578125" style="5" bestFit="1" customWidth="1"/>
    <col min="8964" max="8967" width="10.42578125" style="5" customWidth="1"/>
    <col min="8968" max="8968" width="12.85546875" style="5" bestFit="1" customWidth="1"/>
    <col min="8969" max="8969" width="20.42578125" style="5" bestFit="1" customWidth="1"/>
    <col min="8970" max="8971" width="11.42578125" style="5" customWidth="1"/>
    <col min="8972" max="8972" width="10.42578125" style="5" bestFit="1" customWidth="1"/>
    <col min="8973" max="8973" width="11.42578125" style="5" bestFit="1" customWidth="1"/>
    <col min="8974" max="8974" width="18.85546875" style="5" customWidth="1"/>
    <col min="8975" max="8975" width="18.85546875" style="5" bestFit="1" customWidth="1"/>
    <col min="8976" max="8976" width="20.42578125" style="5" bestFit="1" customWidth="1"/>
    <col min="8977" max="8978" width="0" style="5" hidden="1" customWidth="1"/>
    <col min="8979" max="8979" width="15.42578125" style="5" bestFit="1" customWidth="1"/>
    <col min="8980" max="8980" width="28.42578125" style="5" bestFit="1" customWidth="1"/>
    <col min="8981" max="8981" width="13.5703125" style="5" bestFit="1" customWidth="1"/>
    <col min="8982" max="8982" width="11.42578125" style="5" customWidth="1"/>
    <col min="8983" max="8984" width="0" style="5" hidden="1" customWidth="1"/>
    <col min="8985" max="8987" width="11.42578125" style="5" customWidth="1"/>
    <col min="8988" max="8988" width="13.140625" style="5" bestFit="1" customWidth="1"/>
    <col min="8989" max="9216" width="11.42578125" style="5"/>
    <col min="9217" max="9217" width="4.140625" style="5" customWidth="1"/>
    <col min="9218" max="9218" width="35.5703125" style="5" customWidth="1"/>
    <col min="9219" max="9219" width="18.42578125" style="5" bestFit="1" customWidth="1"/>
    <col min="9220" max="9223" width="10.42578125" style="5" customWidth="1"/>
    <col min="9224" max="9224" width="12.85546875" style="5" bestFit="1" customWidth="1"/>
    <col min="9225" max="9225" width="20.42578125" style="5" bestFit="1" customWidth="1"/>
    <col min="9226" max="9227" width="11.42578125" style="5" customWidth="1"/>
    <col min="9228" max="9228" width="10.42578125" style="5" bestFit="1" customWidth="1"/>
    <col min="9229" max="9229" width="11.42578125" style="5" bestFit="1" customWidth="1"/>
    <col min="9230" max="9230" width="18.85546875" style="5" customWidth="1"/>
    <col min="9231" max="9231" width="18.85546875" style="5" bestFit="1" customWidth="1"/>
    <col min="9232" max="9232" width="20.42578125" style="5" bestFit="1" customWidth="1"/>
    <col min="9233" max="9234" width="0" style="5" hidden="1" customWidth="1"/>
    <col min="9235" max="9235" width="15.42578125" style="5" bestFit="1" customWidth="1"/>
    <col min="9236" max="9236" width="28.42578125" style="5" bestFit="1" customWidth="1"/>
    <col min="9237" max="9237" width="13.5703125" style="5" bestFit="1" customWidth="1"/>
    <col min="9238" max="9238" width="11.42578125" style="5" customWidth="1"/>
    <col min="9239" max="9240" width="0" style="5" hidden="1" customWidth="1"/>
    <col min="9241" max="9243" width="11.42578125" style="5" customWidth="1"/>
    <col min="9244" max="9244" width="13.140625" style="5" bestFit="1" customWidth="1"/>
    <col min="9245" max="9472" width="11.42578125" style="5"/>
    <col min="9473" max="9473" width="4.140625" style="5" customWidth="1"/>
    <col min="9474" max="9474" width="35.5703125" style="5" customWidth="1"/>
    <col min="9475" max="9475" width="18.42578125" style="5" bestFit="1" customWidth="1"/>
    <col min="9476" max="9479" width="10.42578125" style="5" customWidth="1"/>
    <col min="9480" max="9480" width="12.85546875" style="5" bestFit="1" customWidth="1"/>
    <col min="9481" max="9481" width="20.42578125" style="5" bestFit="1" customWidth="1"/>
    <col min="9482" max="9483" width="11.42578125" style="5" customWidth="1"/>
    <col min="9484" max="9484" width="10.42578125" style="5" bestFit="1" customWidth="1"/>
    <col min="9485" max="9485" width="11.42578125" style="5" bestFit="1" customWidth="1"/>
    <col min="9486" max="9486" width="18.85546875" style="5" customWidth="1"/>
    <col min="9487" max="9487" width="18.85546875" style="5" bestFit="1" customWidth="1"/>
    <col min="9488" max="9488" width="20.42578125" style="5" bestFit="1" customWidth="1"/>
    <col min="9489" max="9490" width="0" style="5" hidden="1" customWidth="1"/>
    <col min="9491" max="9491" width="15.42578125" style="5" bestFit="1" customWidth="1"/>
    <col min="9492" max="9492" width="28.42578125" style="5" bestFit="1" customWidth="1"/>
    <col min="9493" max="9493" width="13.5703125" style="5" bestFit="1" customWidth="1"/>
    <col min="9494" max="9494" width="11.42578125" style="5" customWidth="1"/>
    <col min="9495" max="9496" width="0" style="5" hidden="1" customWidth="1"/>
    <col min="9497" max="9499" width="11.42578125" style="5" customWidth="1"/>
    <col min="9500" max="9500" width="13.140625" style="5" bestFit="1" customWidth="1"/>
    <col min="9501" max="9728" width="11.42578125" style="5"/>
    <col min="9729" max="9729" width="4.140625" style="5" customWidth="1"/>
    <col min="9730" max="9730" width="35.5703125" style="5" customWidth="1"/>
    <col min="9731" max="9731" width="18.42578125" style="5" bestFit="1" customWidth="1"/>
    <col min="9732" max="9735" width="10.42578125" style="5" customWidth="1"/>
    <col min="9736" max="9736" width="12.85546875" style="5" bestFit="1" customWidth="1"/>
    <col min="9737" max="9737" width="20.42578125" style="5" bestFit="1" customWidth="1"/>
    <col min="9738" max="9739" width="11.42578125" style="5" customWidth="1"/>
    <col min="9740" max="9740" width="10.42578125" style="5" bestFit="1" customWidth="1"/>
    <col min="9741" max="9741" width="11.42578125" style="5" bestFit="1" customWidth="1"/>
    <col min="9742" max="9742" width="18.85546875" style="5" customWidth="1"/>
    <col min="9743" max="9743" width="18.85546875" style="5" bestFit="1" customWidth="1"/>
    <col min="9744" max="9744" width="20.42578125" style="5" bestFit="1" customWidth="1"/>
    <col min="9745" max="9746" width="0" style="5" hidden="1" customWidth="1"/>
    <col min="9747" max="9747" width="15.42578125" style="5" bestFit="1" customWidth="1"/>
    <col min="9748" max="9748" width="28.42578125" style="5" bestFit="1" customWidth="1"/>
    <col min="9749" max="9749" width="13.5703125" style="5" bestFit="1" customWidth="1"/>
    <col min="9750" max="9750" width="11.42578125" style="5" customWidth="1"/>
    <col min="9751" max="9752" width="0" style="5" hidden="1" customWidth="1"/>
    <col min="9753" max="9755" width="11.42578125" style="5" customWidth="1"/>
    <col min="9756" max="9756" width="13.140625" style="5" bestFit="1" customWidth="1"/>
    <col min="9757" max="9984" width="11.42578125" style="5"/>
    <col min="9985" max="9985" width="4.140625" style="5" customWidth="1"/>
    <col min="9986" max="9986" width="35.5703125" style="5" customWidth="1"/>
    <col min="9987" max="9987" width="18.42578125" style="5" bestFit="1" customWidth="1"/>
    <col min="9988" max="9991" width="10.42578125" style="5" customWidth="1"/>
    <col min="9992" max="9992" width="12.85546875" style="5" bestFit="1" customWidth="1"/>
    <col min="9993" max="9993" width="20.42578125" style="5" bestFit="1" customWidth="1"/>
    <col min="9994" max="9995" width="11.42578125" style="5" customWidth="1"/>
    <col min="9996" max="9996" width="10.42578125" style="5" bestFit="1" customWidth="1"/>
    <col min="9997" max="9997" width="11.42578125" style="5" bestFit="1" customWidth="1"/>
    <col min="9998" max="9998" width="18.85546875" style="5" customWidth="1"/>
    <col min="9999" max="9999" width="18.85546875" style="5" bestFit="1" customWidth="1"/>
    <col min="10000" max="10000" width="20.42578125" style="5" bestFit="1" customWidth="1"/>
    <col min="10001" max="10002" width="0" style="5" hidden="1" customWidth="1"/>
    <col min="10003" max="10003" width="15.42578125" style="5" bestFit="1" customWidth="1"/>
    <col min="10004" max="10004" width="28.42578125" style="5" bestFit="1" customWidth="1"/>
    <col min="10005" max="10005" width="13.5703125" style="5" bestFit="1" customWidth="1"/>
    <col min="10006" max="10006" width="11.42578125" style="5" customWidth="1"/>
    <col min="10007" max="10008" width="0" style="5" hidden="1" customWidth="1"/>
    <col min="10009" max="10011" width="11.42578125" style="5" customWidth="1"/>
    <col min="10012" max="10012" width="13.140625" style="5" bestFit="1" customWidth="1"/>
    <col min="10013" max="10240" width="11.42578125" style="5"/>
    <col min="10241" max="10241" width="4.140625" style="5" customWidth="1"/>
    <col min="10242" max="10242" width="35.5703125" style="5" customWidth="1"/>
    <col min="10243" max="10243" width="18.42578125" style="5" bestFit="1" customWidth="1"/>
    <col min="10244" max="10247" width="10.42578125" style="5" customWidth="1"/>
    <col min="10248" max="10248" width="12.85546875" style="5" bestFit="1" customWidth="1"/>
    <col min="10249" max="10249" width="20.42578125" style="5" bestFit="1" customWidth="1"/>
    <col min="10250" max="10251" width="11.42578125" style="5" customWidth="1"/>
    <col min="10252" max="10252" width="10.42578125" style="5" bestFit="1" customWidth="1"/>
    <col min="10253" max="10253" width="11.42578125" style="5" bestFit="1" customWidth="1"/>
    <col min="10254" max="10254" width="18.85546875" style="5" customWidth="1"/>
    <col min="10255" max="10255" width="18.85546875" style="5" bestFit="1" customWidth="1"/>
    <col min="10256" max="10256" width="20.42578125" style="5" bestFit="1" customWidth="1"/>
    <col min="10257" max="10258" width="0" style="5" hidden="1" customWidth="1"/>
    <col min="10259" max="10259" width="15.42578125" style="5" bestFit="1" customWidth="1"/>
    <col min="10260" max="10260" width="28.42578125" style="5" bestFit="1" customWidth="1"/>
    <col min="10261" max="10261" width="13.5703125" style="5" bestFit="1" customWidth="1"/>
    <col min="10262" max="10262" width="11.42578125" style="5" customWidth="1"/>
    <col min="10263" max="10264" width="0" style="5" hidden="1" customWidth="1"/>
    <col min="10265" max="10267" width="11.42578125" style="5" customWidth="1"/>
    <col min="10268" max="10268" width="13.140625" style="5" bestFit="1" customWidth="1"/>
    <col min="10269" max="10496" width="11.42578125" style="5"/>
    <col min="10497" max="10497" width="4.140625" style="5" customWidth="1"/>
    <col min="10498" max="10498" width="35.5703125" style="5" customWidth="1"/>
    <col min="10499" max="10499" width="18.42578125" style="5" bestFit="1" customWidth="1"/>
    <col min="10500" max="10503" width="10.42578125" style="5" customWidth="1"/>
    <col min="10504" max="10504" width="12.85546875" style="5" bestFit="1" customWidth="1"/>
    <col min="10505" max="10505" width="20.42578125" style="5" bestFit="1" customWidth="1"/>
    <col min="10506" max="10507" width="11.42578125" style="5" customWidth="1"/>
    <col min="10508" max="10508" width="10.42578125" style="5" bestFit="1" customWidth="1"/>
    <col min="10509" max="10509" width="11.42578125" style="5" bestFit="1" customWidth="1"/>
    <col min="10510" max="10510" width="18.85546875" style="5" customWidth="1"/>
    <col min="10511" max="10511" width="18.85546875" style="5" bestFit="1" customWidth="1"/>
    <col min="10512" max="10512" width="20.42578125" style="5" bestFit="1" customWidth="1"/>
    <col min="10513" max="10514" width="0" style="5" hidden="1" customWidth="1"/>
    <col min="10515" max="10515" width="15.42578125" style="5" bestFit="1" customWidth="1"/>
    <col min="10516" max="10516" width="28.42578125" style="5" bestFit="1" customWidth="1"/>
    <col min="10517" max="10517" width="13.5703125" style="5" bestFit="1" customWidth="1"/>
    <col min="10518" max="10518" width="11.42578125" style="5" customWidth="1"/>
    <col min="10519" max="10520" width="0" style="5" hidden="1" customWidth="1"/>
    <col min="10521" max="10523" width="11.42578125" style="5" customWidth="1"/>
    <col min="10524" max="10524" width="13.140625" style="5" bestFit="1" customWidth="1"/>
    <col min="10525" max="10752" width="11.42578125" style="5"/>
    <col min="10753" max="10753" width="4.140625" style="5" customWidth="1"/>
    <col min="10754" max="10754" width="35.5703125" style="5" customWidth="1"/>
    <col min="10755" max="10755" width="18.42578125" style="5" bestFit="1" customWidth="1"/>
    <col min="10756" max="10759" width="10.42578125" style="5" customWidth="1"/>
    <col min="10760" max="10760" width="12.85546875" style="5" bestFit="1" customWidth="1"/>
    <col min="10761" max="10761" width="20.42578125" style="5" bestFit="1" customWidth="1"/>
    <col min="10762" max="10763" width="11.42578125" style="5" customWidth="1"/>
    <col min="10764" max="10764" width="10.42578125" style="5" bestFit="1" customWidth="1"/>
    <col min="10765" max="10765" width="11.42578125" style="5" bestFit="1" customWidth="1"/>
    <col min="10766" max="10766" width="18.85546875" style="5" customWidth="1"/>
    <col min="10767" max="10767" width="18.85546875" style="5" bestFit="1" customWidth="1"/>
    <col min="10768" max="10768" width="20.42578125" style="5" bestFit="1" customWidth="1"/>
    <col min="10769" max="10770" width="0" style="5" hidden="1" customWidth="1"/>
    <col min="10771" max="10771" width="15.42578125" style="5" bestFit="1" customWidth="1"/>
    <col min="10772" max="10772" width="28.42578125" style="5" bestFit="1" customWidth="1"/>
    <col min="10773" max="10773" width="13.5703125" style="5" bestFit="1" customWidth="1"/>
    <col min="10774" max="10774" width="11.42578125" style="5" customWidth="1"/>
    <col min="10775" max="10776" width="0" style="5" hidden="1" customWidth="1"/>
    <col min="10777" max="10779" width="11.42578125" style="5" customWidth="1"/>
    <col min="10780" max="10780" width="13.140625" style="5" bestFit="1" customWidth="1"/>
    <col min="10781" max="11008" width="11.42578125" style="5"/>
    <col min="11009" max="11009" width="4.140625" style="5" customWidth="1"/>
    <col min="11010" max="11010" width="35.5703125" style="5" customWidth="1"/>
    <col min="11011" max="11011" width="18.42578125" style="5" bestFit="1" customWidth="1"/>
    <col min="11012" max="11015" width="10.42578125" style="5" customWidth="1"/>
    <col min="11016" max="11016" width="12.85546875" style="5" bestFit="1" customWidth="1"/>
    <col min="11017" max="11017" width="20.42578125" style="5" bestFit="1" customWidth="1"/>
    <col min="11018" max="11019" width="11.42578125" style="5" customWidth="1"/>
    <col min="11020" max="11020" width="10.42578125" style="5" bestFit="1" customWidth="1"/>
    <col min="11021" max="11021" width="11.42578125" style="5" bestFit="1" customWidth="1"/>
    <col min="11022" max="11022" width="18.85546875" style="5" customWidth="1"/>
    <col min="11023" max="11023" width="18.85546875" style="5" bestFit="1" customWidth="1"/>
    <col min="11024" max="11024" width="20.42578125" style="5" bestFit="1" customWidth="1"/>
    <col min="11025" max="11026" width="0" style="5" hidden="1" customWidth="1"/>
    <col min="11027" max="11027" width="15.42578125" style="5" bestFit="1" customWidth="1"/>
    <col min="11028" max="11028" width="28.42578125" style="5" bestFit="1" customWidth="1"/>
    <col min="11029" max="11029" width="13.5703125" style="5" bestFit="1" customWidth="1"/>
    <col min="11030" max="11030" width="11.42578125" style="5" customWidth="1"/>
    <col min="11031" max="11032" width="0" style="5" hidden="1" customWidth="1"/>
    <col min="11033" max="11035" width="11.42578125" style="5" customWidth="1"/>
    <col min="11036" max="11036" width="13.140625" style="5" bestFit="1" customWidth="1"/>
    <col min="11037" max="11264" width="11.42578125" style="5"/>
    <col min="11265" max="11265" width="4.140625" style="5" customWidth="1"/>
    <col min="11266" max="11266" width="35.5703125" style="5" customWidth="1"/>
    <col min="11267" max="11267" width="18.42578125" style="5" bestFit="1" customWidth="1"/>
    <col min="11268" max="11271" width="10.42578125" style="5" customWidth="1"/>
    <col min="11272" max="11272" width="12.85546875" style="5" bestFit="1" customWidth="1"/>
    <col min="11273" max="11273" width="20.42578125" style="5" bestFit="1" customWidth="1"/>
    <col min="11274" max="11275" width="11.42578125" style="5" customWidth="1"/>
    <col min="11276" max="11276" width="10.42578125" style="5" bestFit="1" customWidth="1"/>
    <col min="11277" max="11277" width="11.42578125" style="5" bestFit="1" customWidth="1"/>
    <col min="11278" max="11278" width="18.85546875" style="5" customWidth="1"/>
    <col min="11279" max="11279" width="18.85546875" style="5" bestFit="1" customWidth="1"/>
    <col min="11280" max="11280" width="20.42578125" style="5" bestFit="1" customWidth="1"/>
    <col min="11281" max="11282" width="0" style="5" hidden="1" customWidth="1"/>
    <col min="11283" max="11283" width="15.42578125" style="5" bestFit="1" customWidth="1"/>
    <col min="11284" max="11284" width="28.42578125" style="5" bestFit="1" customWidth="1"/>
    <col min="11285" max="11285" width="13.5703125" style="5" bestFit="1" customWidth="1"/>
    <col min="11286" max="11286" width="11.42578125" style="5" customWidth="1"/>
    <col min="11287" max="11288" width="0" style="5" hidden="1" customWidth="1"/>
    <col min="11289" max="11291" width="11.42578125" style="5" customWidth="1"/>
    <col min="11292" max="11292" width="13.140625" style="5" bestFit="1" customWidth="1"/>
    <col min="11293" max="11520" width="11.42578125" style="5"/>
    <col min="11521" max="11521" width="4.140625" style="5" customWidth="1"/>
    <col min="11522" max="11522" width="35.5703125" style="5" customWidth="1"/>
    <col min="11523" max="11523" width="18.42578125" style="5" bestFit="1" customWidth="1"/>
    <col min="11524" max="11527" width="10.42578125" style="5" customWidth="1"/>
    <col min="11528" max="11528" width="12.85546875" style="5" bestFit="1" customWidth="1"/>
    <col min="11529" max="11529" width="20.42578125" style="5" bestFit="1" customWidth="1"/>
    <col min="11530" max="11531" width="11.42578125" style="5" customWidth="1"/>
    <col min="11532" max="11532" width="10.42578125" style="5" bestFit="1" customWidth="1"/>
    <col min="11533" max="11533" width="11.42578125" style="5" bestFit="1" customWidth="1"/>
    <col min="11534" max="11534" width="18.85546875" style="5" customWidth="1"/>
    <col min="11535" max="11535" width="18.85546875" style="5" bestFit="1" customWidth="1"/>
    <col min="11536" max="11536" width="20.42578125" style="5" bestFit="1" customWidth="1"/>
    <col min="11537" max="11538" width="0" style="5" hidden="1" customWidth="1"/>
    <col min="11539" max="11539" width="15.42578125" style="5" bestFit="1" customWidth="1"/>
    <col min="11540" max="11540" width="28.42578125" style="5" bestFit="1" customWidth="1"/>
    <col min="11541" max="11541" width="13.5703125" style="5" bestFit="1" customWidth="1"/>
    <col min="11542" max="11542" width="11.42578125" style="5" customWidth="1"/>
    <col min="11543" max="11544" width="0" style="5" hidden="1" customWidth="1"/>
    <col min="11545" max="11547" width="11.42578125" style="5" customWidth="1"/>
    <col min="11548" max="11548" width="13.140625" style="5" bestFit="1" customWidth="1"/>
    <col min="11549" max="11776" width="11.42578125" style="5"/>
    <col min="11777" max="11777" width="4.140625" style="5" customWidth="1"/>
    <col min="11778" max="11778" width="35.5703125" style="5" customWidth="1"/>
    <col min="11779" max="11779" width="18.42578125" style="5" bestFit="1" customWidth="1"/>
    <col min="11780" max="11783" width="10.42578125" style="5" customWidth="1"/>
    <col min="11784" max="11784" width="12.85546875" style="5" bestFit="1" customWidth="1"/>
    <col min="11785" max="11785" width="20.42578125" style="5" bestFit="1" customWidth="1"/>
    <col min="11786" max="11787" width="11.42578125" style="5" customWidth="1"/>
    <col min="11788" max="11788" width="10.42578125" style="5" bestFit="1" customWidth="1"/>
    <col min="11789" max="11789" width="11.42578125" style="5" bestFit="1" customWidth="1"/>
    <col min="11790" max="11790" width="18.85546875" style="5" customWidth="1"/>
    <col min="11791" max="11791" width="18.85546875" style="5" bestFit="1" customWidth="1"/>
    <col min="11792" max="11792" width="20.42578125" style="5" bestFit="1" customWidth="1"/>
    <col min="11793" max="11794" width="0" style="5" hidden="1" customWidth="1"/>
    <col min="11795" max="11795" width="15.42578125" style="5" bestFit="1" customWidth="1"/>
    <col min="11796" max="11796" width="28.42578125" style="5" bestFit="1" customWidth="1"/>
    <col min="11797" max="11797" width="13.5703125" style="5" bestFit="1" customWidth="1"/>
    <col min="11798" max="11798" width="11.42578125" style="5" customWidth="1"/>
    <col min="11799" max="11800" width="0" style="5" hidden="1" customWidth="1"/>
    <col min="11801" max="11803" width="11.42578125" style="5" customWidth="1"/>
    <col min="11804" max="11804" width="13.140625" style="5" bestFit="1" customWidth="1"/>
    <col min="11805" max="12032" width="11.42578125" style="5"/>
    <col min="12033" max="12033" width="4.140625" style="5" customWidth="1"/>
    <col min="12034" max="12034" width="35.5703125" style="5" customWidth="1"/>
    <col min="12035" max="12035" width="18.42578125" style="5" bestFit="1" customWidth="1"/>
    <col min="12036" max="12039" width="10.42578125" style="5" customWidth="1"/>
    <col min="12040" max="12040" width="12.85546875" style="5" bestFit="1" customWidth="1"/>
    <col min="12041" max="12041" width="20.42578125" style="5" bestFit="1" customWidth="1"/>
    <col min="12042" max="12043" width="11.42578125" style="5" customWidth="1"/>
    <col min="12044" max="12044" width="10.42578125" style="5" bestFit="1" customWidth="1"/>
    <col min="12045" max="12045" width="11.42578125" style="5" bestFit="1" customWidth="1"/>
    <col min="12046" max="12046" width="18.85546875" style="5" customWidth="1"/>
    <col min="12047" max="12047" width="18.85546875" style="5" bestFit="1" customWidth="1"/>
    <col min="12048" max="12048" width="20.42578125" style="5" bestFit="1" customWidth="1"/>
    <col min="12049" max="12050" width="0" style="5" hidden="1" customWidth="1"/>
    <col min="12051" max="12051" width="15.42578125" style="5" bestFit="1" customWidth="1"/>
    <col min="12052" max="12052" width="28.42578125" style="5" bestFit="1" customWidth="1"/>
    <col min="12053" max="12053" width="13.5703125" style="5" bestFit="1" customWidth="1"/>
    <col min="12054" max="12054" width="11.42578125" style="5" customWidth="1"/>
    <col min="12055" max="12056" width="0" style="5" hidden="1" customWidth="1"/>
    <col min="12057" max="12059" width="11.42578125" style="5" customWidth="1"/>
    <col min="12060" max="12060" width="13.140625" style="5" bestFit="1" customWidth="1"/>
    <col min="12061" max="12288" width="11.42578125" style="5"/>
    <col min="12289" max="12289" width="4.140625" style="5" customWidth="1"/>
    <col min="12290" max="12290" width="35.5703125" style="5" customWidth="1"/>
    <col min="12291" max="12291" width="18.42578125" style="5" bestFit="1" customWidth="1"/>
    <col min="12292" max="12295" width="10.42578125" style="5" customWidth="1"/>
    <col min="12296" max="12296" width="12.85546875" style="5" bestFit="1" customWidth="1"/>
    <col min="12297" max="12297" width="20.42578125" style="5" bestFit="1" customWidth="1"/>
    <col min="12298" max="12299" width="11.42578125" style="5" customWidth="1"/>
    <col min="12300" max="12300" width="10.42578125" style="5" bestFit="1" customWidth="1"/>
    <col min="12301" max="12301" width="11.42578125" style="5" bestFit="1" customWidth="1"/>
    <col min="12302" max="12302" width="18.85546875" style="5" customWidth="1"/>
    <col min="12303" max="12303" width="18.85546875" style="5" bestFit="1" customWidth="1"/>
    <col min="12304" max="12304" width="20.42578125" style="5" bestFit="1" customWidth="1"/>
    <col min="12305" max="12306" width="0" style="5" hidden="1" customWidth="1"/>
    <col min="12307" max="12307" width="15.42578125" style="5" bestFit="1" customWidth="1"/>
    <col min="12308" max="12308" width="28.42578125" style="5" bestFit="1" customWidth="1"/>
    <col min="12309" max="12309" width="13.5703125" style="5" bestFit="1" customWidth="1"/>
    <col min="12310" max="12310" width="11.42578125" style="5" customWidth="1"/>
    <col min="12311" max="12312" width="0" style="5" hidden="1" customWidth="1"/>
    <col min="12313" max="12315" width="11.42578125" style="5" customWidth="1"/>
    <col min="12316" max="12316" width="13.140625" style="5" bestFit="1" customWidth="1"/>
    <col min="12317" max="12544" width="11.42578125" style="5"/>
    <col min="12545" max="12545" width="4.140625" style="5" customWidth="1"/>
    <col min="12546" max="12546" width="35.5703125" style="5" customWidth="1"/>
    <col min="12547" max="12547" width="18.42578125" style="5" bestFit="1" customWidth="1"/>
    <col min="12548" max="12551" width="10.42578125" style="5" customWidth="1"/>
    <col min="12552" max="12552" width="12.85546875" style="5" bestFit="1" customWidth="1"/>
    <col min="12553" max="12553" width="20.42578125" style="5" bestFit="1" customWidth="1"/>
    <col min="12554" max="12555" width="11.42578125" style="5" customWidth="1"/>
    <col min="12556" max="12556" width="10.42578125" style="5" bestFit="1" customWidth="1"/>
    <col min="12557" max="12557" width="11.42578125" style="5" bestFit="1" customWidth="1"/>
    <col min="12558" max="12558" width="18.85546875" style="5" customWidth="1"/>
    <col min="12559" max="12559" width="18.85546875" style="5" bestFit="1" customWidth="1"/>
    <col min="12560" max="12560" width="20.42578125" style="5" bestFit="1" customWidth="1"/>
    <col min="12561" max="12562" width="0" style="5" hidden="1" customWidth="1"/>
    <col min="12563" max="12563" width="15.42578125" style="5" bestFit="1" customWidth="1"/>
    <col min="12564" max="12564" width="28.42578125" style="5" bestFit="1" customWidth="1"/>
    <col min="12565" max="12565" width="13.5703125" style="5" bestFit="1" customWidth="1"/>
    <col min="12566" max="12566" width="11.42578125" style="5" customWidth="1"/>
    <col min="12567" max="12568" width="0" style="5" hidden="1" customWidth="1"/>
    <col min="12569" max="12571" width="11.42578125" style="5" customWidth="1"/>
    <col min="12572" max="12572" width="13.140625" style="5" bestFit="1" customWidth="1"/>
    <col min="12573" max="12800" width="11.42578125" style="5"/>
    <col min="12801" max="12801" width="4.140625" style="5" customWidth="1"/>
    <col min="12802" max="12802" width="35.5703125" style="5" customWidth="1"/>
    <col min="12803" max="12803" width="18.42578125" style="5" bestFit="1" customWidth="1"/>
    <col min="12804" max="12807" width="10.42578125" style="5" customWidth="1"/>
    <col min="12808" max="12808" width="12.85546875" style="5" bestFit="1" customWidth="1"/>
    <col min="12809" max="12809" width="20.42578125" style="5" bestFit="1" customWidth="1"/>
    <col min="12810" max="12811" width="11.42578125" style="5" customWidth="1"/>
    <col min="12812" max="12812" width="10.42578125" style="5" bestFit="1" customWidth="1"/>
    <col min="12813" max="12813" width="11.42578125" style="5" bestFit="1" customWidth="1"/>
    <col min="12814" max="12814" width="18.85546875" style="5" customWidth="1"/>
    <col min="12815" max="12815" width="18.85546875" style="5" bestFit="1" customWidth="1"/>
    <col min="12816" max="12816" width="20.42578125" style="5" bestFit="1" customWidth="1"/>
    <col min="12817" max="12818" width="0" style="5" hidden="1" customWidth="1"/>
    <col min="12819" max="12819" width="15.42578125" style="5" bestFit="1" customWidth="1"/>
    <col min="12820" max="12820" width="28.42578125" style="5" bestFit="1" customWidth="1"/>
    <col min="12821" max="12821" width="13.5703125" style="5" bestFit="1" customWidth="1"/>
    <col min="12822" max="12822" width="11.42578125" style="5" customWidth="1"/>
    <col min="12823" max="12824" width="0" style="5" hidden="1" customWidth="1"/>
    <col min="12825" max="12827" width="11.42578125" style="5" customWidth="1"/>
    <col min="12828" max="12828" width="13.140625" style="5" bestFit="1" customWidth="1"/>
    <col min="12829" max="13056" width="11.42578125" style="5"/>
    <col min="13057" max="13057" width="4.140625" style="5" customWidth="1"/>
    <col min="13058" max="13058" width="35.5703125" style="5" customWidth="1"/>
    <col min="13059" max="13059" width="18.42578125" style="5" bestFit="1" customWidth="1"/>
    <col min="13060" max="13063" width="10.42578125" style="5" customWidth="1"/>
    <col min="13064" max="13064" width="12.85546875" style="5" bestFit="1" customWidth="1"/>
    <col min="13065" max="13065" width="20.42578125" style="5" bestFit="1" customWidth="1"/>
    <col min="13066" max="13067" width="11.42578125" style="5" customWidth="1"/>
    <col min="13068" max="13068" width="10.42578125" style="5" bestFit="1" customWidth="1"/>
    <col min="13069" max="13069" width="11.42578125" style="5" bestFit="1" customWidth="1"/>
    <col min="13070" max="13070" width="18.85546875" style="5" customWidth="1"/>
    <col min="13071" max="13071" width="18.85546875" style="5" bestFit="1" customWidth="1"/>
    <col min="13072" max="13072" width="20.42578125" style="5" bestFit="1" customWidth="1"/>
    <col min="13073" max="13074" width="0" style="5" hidden="1" customWidth="1"/>
    <col min="13075" max="13075" width="15.42578125" style="5" bestFit="1" customWidth="1"/>
    <col min="13076" max="13076" width="28.42578125" style="5" bestFit="1" customWidth="1"/>
    <col min="13077" max="13077" width="13.5703125" style="5" bestFit="1" customWidth="1"/>
    <col min="13078" max="13078" width="11.42578125" style="5" customWidth="1"/>
    <col min="13079" max="13080" width="0" style="5" hidden="1" customWidth="1"/>
    <col min="13081" max="13083" width="11.42578125" style="5" customWidth="1"/>
    <col min="13084" max="13084" width="13.140625" style="5" bestFit="1" customWidth="1"/>
    <col min="13085" max="13312" width="11.42578125" style="5"/>
    <col min="13313" max="13313" width="4.140625" style="5" customWidth="1"/>
    <col min="13314" max="13314" width="35.5703125" style="5" customWidth="1"/>
    <col min="13315" max="13315" width="18.42578125" style="5" bestFit="1" customWidth="1"/>
    <col min="13316" max="13319" width="10.42578125" style="5" customWidth="1"/>
    <col min="13320" max="13320" width="12.85546875" style="5" bestFit="1" customWidth="1"/>
    <col min="13321" max="13321" width="20.42578125" style="5" bestFit="1" customWidth="1"/>
    <col min="13322" max="13323" width="11.42578125" style="5" customWidth="1"/>
    <col min="13324" max="13324" width="10.42578125" style="5" bestFit="1" customWidth="1"/>
    <col min="13325" max="13325" width="11.42578125" style="5" bestFit="1" customWidth="1"/>
    <col min="13326" max="13326" width="18.85546875" style="5" customWidth="1"/>
    <col min="13327" max="13327" width="18.85546875" style="5" bestFit="1" customWidth="1"/>
    <col min="13328" max="13328" width="20.42578125" style="5" bestFit="1" customWidth="1"/>
    <col min="13329" max="13330" width="0" style="5" hidden="1" customWidth="1"/>
    <col min="13331" max="13331" width="15.42578125" style="5" bestFit="1" customWidth="1"/>
    <col min="13332" max="13332" width="28.42578125" style="5" bestFit="1" customWidth="1"/>
    <col min="13333" max="13333" width="13.5703125" style="5" bestFit="1" customWidth="1"/>
    <col min="13334" max="13334" width="11.42578125" style="5" customWidth="1"/>
    <col min="13335" max="13336" width="0" style="5" hidden="1" customWidth="1"/>
    <col min="13337" max="13339" width="11.42578125" style="5" customWidth="1"/>
    <col min="13340" max="13340" width="13.140625" style="5" bestFit="1" customWidth="1"/>
    <col min="13341" max="13568" width="11.42578125" style="5"/>
    <col min="13569" max="13569" width="4.140625" style="5" customWidth="1"/>
    <col min="13570" max="13570" width="35.5703125" style="5" customWidth="1"/>
    <col min="13571" max="13571" width="18.42578125" style="5" bestFit="1" customWidth="1"/>
    <col min="13572" max="13575" width="10.42578125" style="5" customWidth="1"/>
    <col min="13576" max="13576" width="12.85546875" style="5" bestFit="1" customWidth="1"/>
    <col min="13577" max="13577" width="20.42578125" style="5" bestFit="1" customWidth="1"/>
    <col min="13578" max="13579" width="11.42578125" style="5" customWidth="1"/>
    <col min="13580" max="13580" width="10.42578125" style="5" bestFit="1" customWidth="1"/>
    <col min="13581" max="13581" width="11.42578125" style="5" bestFit="1" customWidth="1"/>
    <col min="13582" max="13582" width="18.85546875" style="5" customWidth="1"/>
    <col min="13583" max="13583" width="18.85546875" style="5" bestFit="1" customWidth="1"/>
    <col min="13584" max="13584" width="20.42578125" style="5" bestFit="1" customWidth="1"/>
    <col min="13585" max="13586" width="0" style="5" hidden="1" customWidth="1"/>
    <col min="13587" max="13587" width="15.42578125" style="5" bestFit="1" customWidth="1"/>
    <col min="13588" max="13588" width="28.42578125" style="5" bestFit="1" customWidth="1"/>
    <col min="13589" max="13589" width="13.5703125" style="5" bestFit="1" customWidth="1"/>
    <col min="13590" max="13590" width="11.42578125" style="5" customWidth="1"/>
    <col min="13591" max="13592" width="0" style="5" hidden="1" customWidth="1"/>
    <col min="13593" max="13595" width="11.42578125" style="5" customWidth="1"/>
    <col min="13596" max="13596" width="13.140625" style="5" bestFit="1" customWidth="1"/>
    <col min="13597" max="13824" width="11.42578125" style="5"/>
    <col min="13825" max="13825" width="4.140625" style="5" customWidth="1"/>
    <col min="13826" max="13826" width="35.5703125" style="5" customWidth="1"/>
    <col min="13827" max="13827" width="18.42578125" style="5" bestFit="1" customWidth="1"/>
    <col min="13828" max="13831" width="10.42578125" style="5" customWidth="1"/>
    <col min="13832" max="13832" width="12.85546875" style="5" bestFit="1" customWidth="1"/>
    <col min="13833" max="13833" width="20.42578125" style="5" bestFit="1" customWidth="1"/>
    <col min="13834" max="13835" width="11.42578125" style="5" customWidth="1"/>
    <col min="13836" max="13836" width="10.42578125" style="5" bestFit="1" customWidth="1"/>
    <col min="13837" max="13837" width="11.42578125" style="5" bestFit="1" customWidth="1"/>
    <col min="13838" max="13838" width="18.85546875" style="5" customWidth="1"/>
    <col min="13839" max="13839" width="18.85546875" style="5" bestFit="1" customWidth="1"/>
    <col min="13840" max="13840" width="20.42578125" style="5" bestFit="1" customWidth="1"/>
    <col min="13841" max="13842" width="0" style="5" hidden="1" customWidth="1"/>
    <col min="13843" max="13843" width="15.42578125" style="5" bestFit="1" customWidth="1"/>
    <col min="13844" max="13844" width="28.42578125" style="5" bestFit="1" customWidth="1"/>
    <col min="13845" max="13845" width="13.5703125" style="5" bestFit="1" customWidth="1"/>
    <col min="13846" max="13846" width="11.42578125" style="5" customWidth="1"/>
    <col min="13847" max="13848" width="0" style="5" hidden="1" customWidth="1"/>
    <col min="13849" max="13851" width="11.42578125" style="5" customWidth="1"/>
    <col min="13852" max="13852" width="13.140625" style="5" bestFit="1" customWidth="1"/>
    <col min="13853" max="14080" width="11.42578125" style="5"/>
    <col min="14081" max="14081" width="4.140625" style="5" customWidth="1"/>
    <col min="14082" max="14082" width="35.5703125" style="5" customWidth="1"/>
    <col min="14083" max="14083" width="18.42578125" style="5" bestFit="1" customWidth="1"/>
    <col min="14084" max="14087" width="10.42578125" style="5" customWidth="1"/>
    <col min="14088" max="14088" width="12.85546875" style="5" bestFit="1" customWidth="1"/>
    <col min="14089" max="14089" width="20.42578125" style="5" bestFit="1" customWidth="1"/>
    <col min="14090" max="14091" width="11.42578125" style="5" customWidth="1"/>
    <col min="14092" max="14092" width="10.42578125" style="5" bestFit="1" customWidth="1"/>
    <col min="14093" max="14093" width="11.42578125" style="5" bestFit="1" customWidth="1"/>
    <col min="14094" max="14094" width="18.85546875" style="5" customWidth="1"/>
    <col min="14095" max="14095" width="18.85546875" style="5" bestFit="1" customWidth="1"/>
    <col min="14096" max="14096" width="20.42578125" style="5" bestFit="1" customWidth="1"/>
    <col min="14097" max="14098" width="0" style="5" hidden="1" customWidth="1"/>
    <col min="14099" max="14099" width="15.42578125" style="5" bestFit="1" customWidth="1"/>
    <col min="14100" max="14100" width="28.42578125" style="5" bestFit="1" customWidth="1"/>
    <col min="14101" max="14101" width="13.5703125" style="5" bestFit="1" customWidth="1"/>
    <col min="14102" max="14102" width="11.42578125" style="5" customWidth="1"/>
    <col min="14103" max="14104" width="0" style="5" hidden="1" customWidth="1"/>
    <col min="14105" max="14107" width="11.42578125" style="5" customWidth="1"/>
    <col min="14108" max="14108" width="13.140625" style="5" bestFit="1" customWidth="1"/>
    <col min="14109" max="14336" width="11.42578125" style="5"/>
    <col min="14337" max="14337" width="4.140625" style="5" customWidth="1"/>
    <col min="14338" max="14338" width="35.5703125" style="5" customWidth="1"/>
    <col min="14339" max="14339" width="18.42578125" style="5" bestFit="1" customWidth="1"/>
    <col min="14340" max="14343" width="10.42578125" style="5" customWidth="1"/>
    <col min="14344" max="14344" width="12.85546875" style="5" bestFit="1" customWidth="1"/>
    <col min="14345" max="14345" width="20.42578125" style="5" bestFit="1" customWidth="1"/>
    <col min="14346" max="14347" width="11.42578125" style="5" customWidth="1"/>
    <col min="14348" max="14348" width="10.42578125" style="5" bestFit="1" customWidth="1"/>
    <col min="14349" max="14349" width="11.42578125" style="5" bestFit="1" customWidth="1"/>
    <col min="14350" max="14350" width="18.85546875" style="5" customWidth="1"/>
    <col min="14351" max="14351" width="18.85546875" style="5" bestFit="1" customWidth="1"/>
    <col min="14352" max="14352" width="20.42578125" style="5" bestFit="1" customWidth="1"/>
    <col min="14353" max="14354" width="0" style="5" hidden="1" customWidth="1"/>
    <col min="14355" max="14355" width="15.42578125" style="5" bestFit="1" customWidth="1"/>
    <col min="14356" max="14356" width="28.42578125" style="5" bestFit="1" customWidth="1"/>
    <col min="14357" max="14357" width="13.5703125" style="5" bestFit="1" customWidth="1"/>
    <col min="14358" max="14358" width="11.42578125" style="5" customWidth="1"/>
    <col min="14359" max="14360" width="0" style="5" hidden="1" customWidth="1"/>
    <col min="14361" max="14363" width="11.42578125" style="5" customWidth="1"/>
    <col min="14364" max="14364" width="13.140625" style="5" bestFit="1" customWidth="1"/>
    <col min="14365" max="14592" width="11.42578125" style="5"/>
    <col min="14593" max="14593" width="4.140625" style="5" customWidth="1"/>
    <col min="14594" max="14594" width="35.5703125" style="5" customWidth="1"/>
    <col min="14595" max="14595" width="18.42578125" style="5" bestFit="1" customWidth="1"/>
    <col min="14596" max="14599" width="10.42578125" style="5" customWidth="1"/>
    <col min="14600" max="14600" width="12.85546875" style="5" bestFit="1" customWidth="1"/>
    <col min="14601" max="14601" width="20.42578125" style="5" bestFit="1" customWidth="1"/>
    <col min="14602" max="14603" width="11.42578125" style="5" customWidth="1"/>
    <col min="14604" max="14604" width="10.42578125" style="5" bestFit="1" customWidth="1"/>
    <col min="14605" max="14605" width="11.42578125" style="5" bestFit="1" customWidth="1"/>
    <col min="14606" max="14606" width="18.85546875" style="5" customWidth="1"/>
    <col min="14607" max="14607" width="18.85546875" style="5" bestFit="1" customWidth="1"/>
    <col min="14608" max="14608" width="20.42578125" style="5" bestFit="1" customWidth="1"/>
    <col min="14609" max="14610" width="0" style="5" hidden="1" customWidth="1"/>
    <col min="14611" max="14611" width="15.42578125" style="5" bestFit="1" customWidth="1"/>
    <col min="14612" max="14612" width="28.42578125" style="5" bestFit="1" customWidth="1"/>
    <col min="14613" max="14613" width="13.5703125" style="5" bestFit="1" customWidth="1"/>
    <col min="14614" max="14614" width="11.42578125" style="5" customWidth="1"/>
    <col min="14615" max="14616" width="0" style="5" hidden="1" customWidth="1"/>
    <col min="14617" max="14619" width="11.42578125" style="5" customWidth="1"/>
    <col min="14620" max="14620" width="13.140625" style="5" bestFit="1" customWidth="1"/>
    <col min="14621" max="14848" width="11.42578125" style="5"/>
    <col min="14849" max="14849" width="4.140625" style="5" customWidth="1"/>
    <col min="14850" max="14850" width="35.5703125" style="5" customWidth="1"/>
    <col min="14851" max="14851" width="18.42578125" style="5" bestFit="1" customWidth="1"/>
    <col min="14852" max="14855" width="10.42578125" style="5" customWidth="1"/>
    <col min="14856" max="14856" width="12.85546875" style="5" bestFit="1" customWidth="1"/>
    <col min="14857" max="14857" width="20.42578125" style="5" bestFit="1" customWidth="1"/>
    <col min="14858" max="14859" width="11.42578125" style="5" customWidth="1"/>
    <col min="14860" max="14860" width="10.42578125" style="5" bestFit="1" customWidth="1"/>
    <col min="14861" max="14861" width="11.42578125" style="5" bestFit="1" customWidth="1"/>
    <col min="14862" max="14862" width="18.85546875" style="5" customWidth="1"/>
    <col min="14863" max="14863" width="18.85546875" style="5" bestFit="1" customWidth="1"/>
    <col min="14864" max="14864" width="20.42578125" style="5" bestFit="1" customWidth="1"/>
    <col min="14865" max="14866" width="0" style="5" hidden="1" customWidth="1"/>
    <col min="14867" max="14867" width="15.42578125" style="5" bestFit="1" customWidth="1"/>
    <col min="14868" max="14868" width="28.42578125" style="5" bestFit="1" customWidth="1"/>
    <col min="14869" max="14869" width="13.5703125" style="5" bestFit="1" customWidth="1"/>
    <col min="14870" max="14870" width="11.42578125" style="5" customWidth="1"/>
    <col min="14871" max="14872" width="0" style="5" hidden="1" customWidth="1"/>
    <col min="14873" max="14875" width="11.42578125" style="5" customWidth="1"/>
    <col min="14876" max="14876" width="13.140625" style="5" bestFit="1" customWidth="1"/>
    <col min="14877" max="15104" width="11.42578125" style="5"/>
    <col min="15105" max="15105" width="4.140625" style="5" customWidth="1"/>
    <col min="15106" max="15106" width="35.5703125" style="5" customWidth="1"/>
    <col min="15107" max="15107" width="18.42578125" style="5" bestFit="1" customWidth="1"/>
    <col min="15108" max="15111" width="10.42578125" style="5" customWidth="1"/>
    <col min="15112" max="15112" width="12.85546875" style="5" bestFit="1" customWidth="1"/>
    <col min="15113" max="15113" width="20.42578125" style="5" bestFit="1" customWidth="1"/>
    <col min="15114" max="15115" width="11.42578125" style="5" customWidth="1"/>
    <col min="15116" max="15116" width="10.42578125" style="5" bestFit="1" customWidth="1"/>
    <col min="15117" max="15117" width="11.42578125" style="5" bestFit="1" customWidth="1"/>
    <col min="15118" max="15118" width="18.85546875" style="5" customWidth="1"/>
    <col min="15119" max="15119" width="18.85546875" style="5" bestFit="1" customWidth="1"/>
    <col min="15120" max="15120" width="20.42578125" style="5" bestFit="1" customWidth="1"/>
    <col min="15121" max="15122" width="0" style="5" hidden="1" customWidth="1"/>
    <col min="15123" max="15123" width="15.42578125" style="5" bestFit="1" customWidth="1"/>
    <col min="15124" max="15124" width="28.42578125" style="5" bestFit="1" customWidth="1"/>
    <col min="15125" max="15125" width="13.5703125" style="5" bestFit="1" customWidth="1"/>
    <col min="15126" max="15126" width="11.42578125" style="5" customWidth="1"/>
    <col min="15127" max="15128" width="0" style="5" hidden="1" customWidth="1"/>
    <col min="15129" max="15131" width="11.42578125" style="5" customWidth="1"/>
    <col min="15132" max="15132" width="13.140625" style="5" bestFit="1" customWidth="1"/>
    <col min="15133" max="15360" width="11.42578125" style="5"/>
    <col min="15361" max="15361" width="4.140625" style="5" customWidth="1"/>
    <col min="15362" max="15362" width="35.5703125" style="5" customWidth="1"/>
    <col min="15363" max="15363" width="18.42578125" style="5" bestFit="1" customWidth="1"/>
    <col min="15364" max="15367" width="10.42578125" style="5" customWidth="1"/>
    <col min="15368" max="15368" width="12.85546875" style="5" bestFit="1" customWidth="1"/>
    <col min="15369" max="15369" width="20.42578125" style="5" bestFit="1" customWidth="1"/>
    <col min="15370" max="15371" width="11.42578125" style="5" customWidth="1"/>
    <col min="15372" max="15372" width="10.42578125" style="5" bestFit="1" customWidth="1"/>
    <col min="15373" max="15373" width="11.42578125" style="5" bestFit="1" customWidth="1"/>
    <col min="15374" max="15374" width="18.85546875" style="5" customWidth="1"/>
    <col min="15375" max="15375" width="18.85546875" style="5" bestFit="1" customWidth="1"/>
    <col min="15376" max="15376" width="20.42578125" style="5" bestFit="1" customWidth="1"/>
    <col min="15377" max="15378" width="0" style="5" hidden="1" customWidth="1"/>
    <col min="15379" max="15379" width="15.42578125" style="5" bestFit="1" customWidth="1"/>
    <col min="15380" max="15380" width="28.42578125" style="5" bestFit="1" customWidth="1"/>
    <col min="15381" max="15381" width="13.5703125" style="5" bestFit="1" customWidth="1"/>
    <col min="15382" max="15382" width="11.42578125" style="5" customWidth="1"/>
    <col min="15383" max="15384" width="0" style="5" hidden="1" customWidth="1"/>
    <col min="15385" max="15387" width="11.42578125" style="5" customWidth="1"/>
    <col min="15388" max="15388" width="13.140625" style="5" bestFit="1" customWidth="1"/>
    <col min="15389" max="15616" width="11.42578125" style="5"/>
    <col min="15617" max="15617" width="4.140625" style="5" customWidth="1"/>
    <col min="15618" max="15618" width="35.5703125" style="5" customWidth="1"/>
    <col min="15619" max="15619" width="18.42578125" style="5" bestFit="1" customWidth="1"/>
    <col min="15620" max="15623" width="10.42578125" style="5" customWidth="1"/>
    <col min="15624" max="15624" width="12.85546875" style="5" bestFit="1" customWidth="1"/>
    <col min="15625" max="15625" width="20.42578125" style="5" bestFit="1" customWidth="1"/>
    <col min="15626" max="15627" width="11.42578125" style="5" customWidth="1"/>
    <col min="15628" max="15628" width="10.42578125" style="5" bestFit="1" customWidth="1"/>
    <col min="15629" max="15629" width="11.42578125" style="5" bestFit="1" customWidth="1"/>
    <col min="15630" max="15630" width="18.85546875" style="5" customWidth="1"/>
    <col min="15631" max="15631" width="18.85546875" style="5" bestFit="1" customWidth="1"/>
    <col min="15632" max="15632" width="20.42578125" style="5" bestFit="1" customWidth="1"/>
    <col min="15633" max="15634" width="0" style="5" hidden="1" customWidth="1"/>
    <col min="15635" max="15635" width="15.42578125" style="5" bestFit="1" customWidth="1"/>
    <col min="15636" max="15636" width="28.42578125" style="5" bestFit="1" customWidth="1"/>
    <col min="15637" max="15637" width="13.5703125" style="5" bestFit="1" customWidth="1"/>
    <col min="15638" max="15638" width="11.42578125" style="5" customWidth="1"/>
    <col min="15639" max="15640" width="0" style="5" hidden="1" customWidth="1"/>
    <col min="15641" max="15643" width="11.42578125" style="5" customWidth="1"/>
    <col min="15644" max="15644" width="13.140625" style="5" bestFit="1" customWidth="1"/>
    <col min="15645" max="15872" width="11.42578125" style="5"/>
    <col min="15873" max="15873" width="4.140625" style="5" customWidth="1"/>
    <col min="15874" max="15874" width="35.5703125" style="5" customWidth="1"/>
    <col min="15875" max="15875" width="18.42578125" style="5" bestFit="1" customWidth="1"/>
    <col min="15876" max="15879" width="10.42578125" style="5" customWidth="1"/>
    <col min="15880" max="15880" width="12.85546875" style="5" bestFit="1" customWidth="1"/>
    <col min="15881" max="15881" width="20.42578125" style="5" bestFit="1" customWidth="1"/>
    <col min="15882" max="15883" width="11.42578125" style="5" customWidth="1"/>
    <col min="15884" max="15884" width="10.42578125" style="5" bestFit="1" customWidth="1"/>
    <col min="15885" max="15885" width="11.42578125" style="5" bestFit="1" customWidth="1"/>
    <col min="15886" max="15886" width="18.85546875" style="5" customWidth="1"/>
    <col min="15887" max="15887" width="18.85546875" style="5" bestFit="1" customWidth="1"/>
    <col min="15888" max="15888" width="20.42578125" style="5" bestFit="1" customWidth="1"/>
    <col min="15889" max="15890" width="0" style="5" hidden="1" customWidth="1"/>
    <col min="15891" max="15891" width="15.42578125" style="5" bestFit="1" customWidth="1"/>
    <col min="15892" max="15892" width="28.42578125" style="5" bestFit="1" customWidth="1"/>
    <col min="15893" max="15893" width="13.5703125" style="5" bestFit="1" customWidth="1"/>
    <col min="15894" max="15894" width="11.42578125" style="5" customWidth="1"/>
    <col min="15895" max="15896" width="0" style="5" hidden="1" customWidth="1"/>
    <col min="15897" max="15899" width="11.42578125" style="5" customWidth="1"/>
    <col min="15900" max="15900" width="13.140625" style="5" bestFit="1" customWidth="1"/>
    <col min="15901" max="16128" width="11.42578125" style="5"/>
    <col min="16129" max="16129" width="4.140625" style="5" customWidth="1"/>
    <col min="16130" max="16130" width="35.5703125" style="5" customWidth="1"/>
    <col min="16131" max="16131" width="18.42578125" style="5" bestFit="1" customWidth="1"/>
    <col min="16132" max="16135" width="10.42578125" style="5" customWidth="1"/>
    <col min="16136" max="16136" width="12.85546875" style="5" bestFit="1" customWidth="1"/>
    <col min="16137" max="16137" width="20.42578125" style="5" bestFit="1" customWidth="1"/>
    <col min="16138" max="16139" width="11.42578125" style="5" customWidth="1"/>
    <col min="16140" max="16140" width="10.42578125" style="5" bestFit="1" customWidth="1"/>
    <col min="16141" max="16141" width="11.42578125" style="5" bestFit="1" customWidth="1"/>
    <col min="16142" max="16142" width="18.85546875" style="5" customWidth="1"/>
    <col min="16143" max="16143" width="18.85546875" style="5" bestFit="1" customWidth="1"/>
    <col min="16144" max="16144" width="20.42578125" style="5" bestFit="1" customWidth="1"/>
    <col min="16145" max="16146" width="0" style="5" hidden="1" customWidth="1"/>
    <col min="16147" max="16147" width="15.42578125" style="5" bestFit="1" customWidth="1"/>
    <col min="16148" max="16148" width="28.42578125" style="5" bestFit="1" customWidth="1"/>
    <col min="16149" max="16149" width="13.5703125" style="5" bestFit="1" customWidth="1"/>
    <col min="16150" max="16150" width="11.42578125" style="5" customWidth="1"/>
    <col min="16151" max="16152" width="0" style="5" hidden="1" customWidth="1"/>
    <col min="16153" max="16155" width="11.42578125" style="5" customWidth="1"/>
    <col min="16156" max="16156" width="13.140625" style="5" bestFit="1" customWidth="1"/>
    <col min="16157" max="16384" width="11.42578125" style="5"/>
  </cols>
  <sheetData>
    <row r="12" spans="2:21" ht="21" x14ac:dyDescent="0.25">
      <c r="B12" s="26" t="s">
        <v>91</v>
      </c>
      <c r="C12" s="27"/>
      <c r="D12" s="27"/>
      <c r="E12" s="27"/>
      <c r="F12" s="27"/>
      <c r="G12" s="27"/>
      <c r="H12" s="28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</row>
    <row r="15" spans="2:21" x14ac:dyDescent="0.25">
      <c r="B15" s="29" t="s">
        <v>92</v>
      </c>
      <c r="C15" s="30"/>
    </row>
    <row r="16" spans="2:21" x14ac:dyDescent="0.25">
      <c r="K16" s="31"/>
    </row>
    <row r="17" spans="2:28" x14ac:dyDescent="0.25">
      <c r="B17" s="32" t="s">
        <v>93</v>
      </c>
      <c r="C17" s="33">
        <f>SETTLEMENT_DATE</f>
        <v>44071</v>
      </c>
    </row>
    <row r="18" spans="2:28" x14ac:dyDescent="0.25">
      <c r="B18" s="34"/>
      <c r="C18" s="35"/>
    </row>
    <row r="19" spans="2:28" ht="15.75" thickBot="1" x14ac:dyDescent="0.3">
      <c r="C19" s="4"/>
    </row>
    <row r="20" spans="2:28" s="38" customFormat="1" ht="18" thickBot="1" x14ac:dyDescent="0.3">
      <c r="B20" s="36" t="s">
        <v>94</v>
      </c>
      <c r="C20" s="37"/>
      <c r="D20" s="37"/>
      <c r="E20" s="37"/>
      <c r="F20" s="37"/>
      <c r="G20" s="37"/>
      <c r="J20" s="5"/>
      <c r="K20" s="39" t="s">
        <v>95</v>
      </c>
      <c r="L20" s="5"/>
      <c r="P20" s="5"/>
      <c r="Q20" s="5"/>
      <c r="R20" s="5"/>
      <c r="S20" s="5"/>
      <c r="T20" s="40" t="s">
        <v>96</v>
      </c>
      <c r="U20" s="41">
        <f ca="1">SUM(U24:U135)</f>
        <v>1.0491091044511187</v>
      </c>
      <c r="W20" s="5"/>
      <c r="X20" s="5"/>
      <c r="Y20" s="5"/>
      <c r="Z20" s="5"/>
      <c r="AA20" s="5"/>
    </row>
    <row r="21" spans="2:28" s="38" customFormat="1" ht="15.75" x14ac:dyDescent="0.25">
      <c r="B21" s="42"/>
      <c r="C21" s="129" t="str">
        <f ca="1">IF(ISNA(HLOOKUP(C22,Source_Bonds,1,FALSE)),IF(ISNA(HLOOKUP(C22,Desti_Bonds,1,FALSE)),"NOT FOUND","DESTINATION"),"SOURCE")</f>
        <v>SOURCE</v>
      </c>
      <c r="D21" s="43"/>
      <c r="E21" s="43"/>
      <c r="F21" s="43"/>
      <c r="G21" s="43"/>
      <c r="H21" s="44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</row>
    <row r="22" spans="2:28" ht="15.75" x14ac:dyDescent="0.25">
      <c r="B22" s="45" t="s">
        <v>97</v>
      </c>
      <c r="C22" s="130" t="str">
        <f ca="1">MID(CELL("filename",A1),FIND("]",CELL("filename",A1))+1,255)</f>
        <v>LB21DA</v>
      </c>
      <c r="D22" s="34" t="s">
        <v>187</v>
      </c>
      <c r="E22" s="46"/>
      <c r="F22" s="46"/>
      <c r="G22" s="46"/>
      <c r="J22" s="38"/>
      <c r="K22" s="47" t="s">
        <v>98</v>
      </c>
      <c r="L22" s="47" t="s">
        <v>99</v>
      </c>
      <c r="M22" s="47" t="s">
        <v>32</v>
      </c>
      <c r="N22" s="47" t="s">
        <v>100</v>
      </c>
      <c r="O22" s="47" t="s">
        <v>101</v>
      </c>
      <c r="P22" s="47" t="s">
        <v>102</v>
      </c>
      <c r="Q22" s="47" t="s">
        <v>103</v>
      </c>
      <c r="R22" s="47" t="s">
        <v>104</v>
      </c>
      <c r="S22" s="47" t="s">
        <v>95</v>
      </c>
      <c r="T22" s="47" t="s">
        <v>105</v>
      </c>
      <c r="U22" s="47" t="s">
        <v>106</v>
      </c>
      <c r="W22" s="4"/>
      <c r="X22" s="4"/>
      <c r="Y22" s="4"/>
      <c r="Z22" s="4"/>
      <c r="AA22" s="4"/>
      <c r="AB22" s="4"/>
    </row>
    <row r="23" spans="2:28" x14ac:dyDescent="0.25">
      <c r="B23" s="48" t="s">
        <v>30</v>
      </c>
      <c r="C23" s="49">
        <f ca="1">+VLOOKUP($C$22,SBDB_Data,2,FALSE)</f>
        <v>44547</v>
      </c>
      <c r="D23" s="34"/>
      <c r="E23" s="50"/>
      <c r="F23" s="50"/>
      <c r="G23" s="50"/>
      <c r="K23" s="51">
        <v>0</v>
      </c>
      <c r="L23" s="93">
        <f>+C17</f>
        <v>44071</v>
      </c>
      <c r="M23" s="23"/>
      <c r="N23" s="23"/>
      <c r="O23" s="23"/>
      <c r="P23" s="53"/>
      <c r="Q23" s="53"/>
      <c r="R23" s="53">
        <v>1</v>
      </c>
      <c r="S23" s="53"/>
      <c r="T23" s="54"/>
      <c r="U23" s="53"/>
      <c r="W23" s="4"/>
      <c r="X23" s="53"/>
      <c r="Y23" s="53"/>
      <c r="Z23" s="53"/>
      <c r="AA23" s="54"/>
      <c r="AB23" s="53"/>
    </row>
    <row r="24" spans="2:28" x14ac:dyDescent="0.25">
      <c r="B24" s="48" t="s">
        <v>32</v>
      </c>
      <c r="C24" s="55">
        <f ca="1">+VLOOKUP($C$22,SBDB_Data,4,FALSE)</f>
        <v>3.6499999999999998E-2</v>
      </c>
      <c r="D24" s="34"/>
      <c r="E24" s="56"/>
      <c r="F24" s="56"/>
      <c r="G24" s="56"/>
      <c r="K24" s="51">
        <f>+K23+1</f>
        <v>1</v>
      </c>
      <c r="L24" s="93">
        <f ca="1">+COUPNCD(C17,C23,C25)</f>
        <v>44182</v>
      </c>
      <c r="M24" s="57">
        <f ca="1">IF(L24="--","--",IF(AND($C$27="--",K24=1),(L24-$C$26)*$C$24/365,$C$24/$C$25))</f>
        <v>1.8249999999999999E-2</v>
      </c>
      <c r="N24" s="53" t="str">
        <f ca="1">+IF(L24=$C$23, 100%, "--")</f>
        <v>--</v>
      </c>
      <c r="O24" s="57">
        <f ca="1">IFERROR(IF(K24=1,(L24-$C$27)*(Q24/100%)*$C$24/365,(L24-L23)*(Q24/100%)*$C$24/365),"--")</f>
        <v>1.83E-2</v>
      </c>
      <c r="P24" s="53">
        <f t="shared" ref="P24:P87" ca="1" si="0">+IF(L24="--","--",IFERROR(VLOOKUP(L24,$W$41:$X$45,2,FALSE),0))</f>
        <v>0</v>
      </c>
      <c r="Q24" s="53">
        <f ca="1">R24+P24</f>
        <v>1</v>
      </c>
      <c r="R24" s="53">
        <f ca="1">IF(P24="--",R23-0,R23-P24)</f>
        <v>1</v>
      </c>
      <c r="S24" s="58">
        <f ca="1">IF(L24="--","--",ROUND(IF($C$22="LBA37DA",SUM(O24:P24),SUM(M24:N24)),9))</f>
        <v>1.8249999999999999E-2</v>
      </c>
      <c r="T24" s="59">
        <f ca="1">IF(L24="--","--",1/(1+$C$31/$C$25)^($C$28*$C$25/365+K23))</f>
        <v>0.99872489261584207</v>
      </c>
      <c r="U24" s="53">
        <f ca="1">IFERROR(T24*S24,"--")</f>
        <v>1.8226729290239118E-2</v>
      </c>
      <c r="W24" s="4"/>
      <c r="X24" s="53"/>
      <c r="Y24" s="53"/>
      <c r="Z24" s="53"/>
      <c r="AA24" s="54"/>
      <c r="AB24" s="53"/>
    </row>
    <row r="25" spans="2:28" x14ac:dyDescent="0.25">
      <c r="B25" s="48" t="s">
        <v>107</v>
      </c>
      <c r="C25" s="60">
        <v>2</v>
      </c>
      <c r="D25" s="46"/>
      <c r="E25" s="61"/>
      <c r="F25" s="61"/>
      <c r="G25" s="61"/>
      <c r="K25" s="51">
        <f>+K24+1</f>
        <v>2</v>
      </c>
      <c r="L25" s="93">
        <f ca="1">+IF(L24&lt;$C$23, EDATE(L24,12/$C$25), IF(L24=$C$23, "--", IF(L24="--", "--")))</f>
        <v>44364</v>
      </c>
      <c r="M25" s="57">
        <f t="shared" ref="M25:M88" ca="1" si="1">IF(L25="--","--",IF(AND($C$27="--",K25=1),(L25-$C$26)*$C$24/365,$C$24/$C$25))</f>
        <v>1.8249999999999999E-2</v>
      </c>
      <c r="N25" s="53" t="str">
        <f t="shared" ref="N25:N88" ca="1" si="2">+IF(L25=$C$23, 100%, "--")</f>
        <v>--</v>
      </c>
      <c r="O25" s="57">
        <f ca="1">IFERROR(IF(K25=1,(L25-$C$27)*(Q25/100%)*$C$24/365,(L25-L24)*(Q25/100%)*$C$24/365),"--")</f>
        <v>1.8200000000000001E-2</v>
      </c>
      <c r="P25" s="53">
        <f t="shared" ca="1" si="0"/>
        <v>0</v>
      </c>
      <c r="Q25" s="53">
        <f t="shared" ref="Q25:Q66" ca="1" si="3">R25+P25</f>
        <v>1</v>
      </c>
      <c r="R25" s="53">
        <f ca="1">IF(P25="--",R24-0,R24-P25)</f>
        <v>1</v>
      </c>
      <c r="S25" s="58">
        <f t="shared" ref="S25:S88" ca="1" si="4">IF(L25="--","--",ROUND(IF($C$22="LBA37DA",SUM(O25:P25),SUM(M25:N25)),9))</f>
        <v>1.8249999999999999E-2</v>
      </c>
      <c r="T25" s="59">
        <f ca="1">IF(L25="--","--",1/(1+$C$31/$C$25)^($C$28*$C$25/365+K24))</f>
        <v>0.99663196548831667</v>
      </c>
      <c r="U25" s="53">
        <f t="shared" ref="U25:U88" ca="1" si="5">IFERROR(T25*S25,"--")</f>
        <v>1.8188533370161779E-2</v>
      </c>
      <c r="W25" s="4"/>
      <c r="X25" s="53"/>
      <c r="Y25" s="53"/>
      <c r="Z25" s="53"/>
      <c r="AA25" s="54"/>
      <c r="AB25" s="53"/>
    </row>
    <row r="26" spans="2:28" x14ac:dyDescent="0.25">
      <c r="B26" s="48" t="s">
        <v>31</v>
      </c>
      <c r="C26" s="49">
        <f ca="1">+VLOOKUP($C$22,SBDB_Data,3,FALSE)</f>
        <v>40452</v>
      </c>
      <c r="D26" s="34"/>
      <c r="E26" s="61"/>
      <c r="F26" s="61"/>
      <c r="G26" s="61"/>
      <c r="K26" s="51">
        <f>+K25+1</f>
        <v>3</v>
      </c>
      <c r="L26" s="93">
        <f t="shared" ref="L26:L89" ca="1" si="6">+IF(L25&lt;$C$23, EDATE(L25,12/$C$25), IF(L25=$C$23, "--", IF(L25="--", "--")))</f>
        <v>44547</v>
      </c>
      <c r="M26" s="57">
        <f t="shared" ca="1" si="1"/>
        <v>1.8249999999999999E-2</v>
      </c>
      <c r="N26" s="53">
        <f t="shared" ca="1" si="2"/>
        <v>1</v>
      </c>
      <c r="O26" s="57">
        <f t="shared" ref="O26:O89" ca="1" si="7">IFERROR(IF(K26=1,(L26-$C$27)*(Q26/100%)*$C$24/365,(L26-L25)*(Q26/100%)*$C$24/365),"--")</f>
        <v>1.83E-2</v>
      </c>
      <c r="P26" s="53">
        <f t="shared" ca="1" si="0"/>
        <v>0</v>
      </c>
      <c r="Q26" s="53">
        <f t="shared" ca="1" si="3"/>
        <v>1</v>
      </c>
      <c r="R26" s="53">
        <f t="shared" ref="R26:R66" ca="1" si="8">IF(P26="--",R25-0,R25-P26)</f>
        <v>1</v>
      </c>
      <c r="S26" s="58">
        <f t="shared" ca="1" si="4"/>
        <v>1.0182500000000001</v>
      </c>
      <c r="T26" s="59">
        <f t="shared" ref="T26:T89" ca="1" si="9">IF(L26="--","--",1/(1+$C$31/$C$25)^($C$28*$C$25/365+K25))</f>
        <v>0.99454342429729226</v>
      </c>
      <c r="U26" s="53">
        <f t="shared" ca="1" si="5"/>
        <v>1.0126938417907179</v>
      </c>
      <c r="W26" s="4"/>
      <c r="X26" s="53"/>
      <c r="Y26" s="53"/>
      <c r="Z26" s="53"/>
      <c r="AA26" s="54"/>
      <c r="AB26" s="53"/>
    </row>
    <row r="27" spans="2:28" x14ac:dyDescent="0.25">
      <c r="B27" s="48" t="s">
        <v>108</v>
      </c>
      <c r="C27" s="62">
        <f ca="1">IF(COUPPCD(C17,C23,C25)&lt;C26,"--",COUPPCD(C17,C23,C25))</f>
        <v>43999</v>
      </c>
      <c r="E27" s="50"/>
      <c r="F27" s="61"/>
      <c r="G27" s="61"/>
      <c r="K27" s="51">
        <f>+K26+1</f>
        <v>4</v>
      </c>
      <c r="L27" s="93" t="str">
        <f t="shared" ca="1" si="6"/>
        <v>--</v>
      </c>
      <c r="M27" s="57" t="str">
        <f t="shared" ca="1" si="1"/>
        <v>--</v>
      </c>
      <c r="N27" s="53" t="str">
        <f t="shared" ca="1" si="2"/>
        <v>--</v>
      </c>
      <c r="O27" s="57" t="str">
        <f t="shared" ca="1" si="7"/>
        <v>--</v>
      </c>
      <c r="P27" s="53" t="str">
        <f t="shared" ca="1" si="0"/>
        <v>--</v>
      </c>
      <c r="Q27" s="53" t="e">
        <f t="shared" ca="1" si="3"/>
        <v>#VALUE!</v>
      </c>
      <c r="R27" s="53">
        <f t="shared" ca="1" si="8"/>
        <v>1</v>
      </c>
      <c r="S27" s="58" t="str">
        <f t="shared" ca="1" si="4"/>
        <v>--</v>
      </c>
      <c r="T27" s="59" t="str">
        <f t="shared" ca="1" si="9"/>
        <v>--</v>
      </c>
      <c r="U27" s="53" t="str">
        <f t="shared" ca="1" si="5"/>
        <v>--</v>
      </c>
      <c r="W27" s="4"/>
      <c r="X27" s="53"/>
      <c r="Y27" s="53"/>
      <c r="Z27" s="53"/>
      <c r="AA27" s="54"/>
      <c r="AB27" s="53"/>
    </row>
    <row r="28" spans="2:28" x14ac:dyDescent="0.25">
      <c r="B28" s="48" t="s">
        <v>24</v>
      </c>
      <c r="C28" s="131">
        <f ca="1">L24-L23</f>
        <v>111</v>
      </c>
      <c r="D28" s="46"/>
      <c r="E28" s="61"/>
      <c r="F28" s="61"/>
      <c r="G28" s="61"/>
      <c r="K28" s="51">
        <f t="shared" ref="K28:K91" si="10">+K27+1</f>
        <v>5</v>
      </c>
      <c r="L28" s="93" t="str">
        <f t="shared" ca="1" si="6"/>
        <v>--</v>
      </c>
      <c r="M28" s="57" t="str">
        <f t="shared" ca="1" si="1"/>
        <v>--</v>
      </c>
      <c r="N28" s="53" t="str">
        <f t="shared" ca="1" si="2"/>
        <v>--</v>
      </c>
      <c r="O28" s="57" t="str">
        <f t="shared" ca="1" si="7"/>
        <v>--</v>
      </c>
      <c r="P28" s="53" t="str">
        <f t="shared" ca="1" si="0"/>
        <v>--</v>
      </c>
      <c r="Q28" s="53" t="e">
        <f t="shared" ca="1" si="3"/>
        <v>#VALUE!</v>
      </c>
      <c r="R28" s="53">
        <f t="shared" ca="1" si="8"/>
        <v>1</v>
      </c>
      <c r="S28" s="58" t="str">
        <f t="shared" ca="1" si="4"/>
        <v>--</v>
      </c>
      <c r="T28" s="59" t="str">
        <f t="shared" ca="1" si="9"/>
        <v>--</v>
      </c>
      <c r="U28" s="53" t="str">
        <f t="shared" ca="1" si="5"/>
        <v>--</v>
      </c>
      <c r="W28" s="4"/>
      <c r="X28" s="53"/>
      <c r="Y28" s="53"/>
      <c r="Z28" s="53"/>
      <c r="AA28" s="54"/>
      <c r="AB28" s="53"/>
    </row>
    <row r="29" spans="2:28" x14ac:dyDescent="0.25">
      <c r="B29" s="48" t="s">
        <v>23</v>
      </c>
      <c r="C29" s="131">
        <f ca="1">IF(C27="--",L23-C26,L23-C27)</f>
        <v>72</v>
      </c>
      <c r="D29" s="46"/>
      <c r="E29" s="63"/>
      <c r="F29" s="63"/>
      <c r="G29" s="63"/>
      <c r="K29" s="51">
        <f t="shared" si="10"/>
        <v>6</v>
      </c>
      <c r="L29" s="93" t="str">
        <f t="shared" ca="1" si="6"/>
        <v>--</v>
      </c>
      <c r="M29" s="57" t="str">
        <f t="shared" ca="1" si="1"/>
        <v>--</v>
      </c>
      <c r="N29" s="53" t="str">
        <f t="shared" ca="1" si="2"/>
        <v>--</v>
      </c>
      <c r="O29" s="57" t="str">
        <f t="shared" ca="1" si="7"/>
        <v>--</v>
      </c>
      <c r="P29" s="53" t="str">
        <f t="shared" ca="1" si="0"/>
        <v>--</v>
      </c>
      <c r="Q29" s="53" t="e">
        <f t="shared" ca="1" si="3"/>
        <v>#VALUE!</v>
      </c>
      <c r="R29" s="53">
        <f t="shared" ca="1" si="8"/>
        <v>1</v>
      </c>
      <c r="S29" s="58" t="str">
        <f t="shared" ca="1" si="4"/>
        <v>--</v>
      </c>
      <c r="T29" s="59" t="str">
        <f t="shared" ca="1" si="9"/>
        <v>--</v>
      </c>
      <c r="U29" s="53" t="str">
        <f t="shared" ca="1" si="5"/>
        <v>--</v>
      </c>
      <c r="W29" s="4"/>
      <c r="X29" s="53"/>
      <c r="Y29" s="53"/>
      <c r="Z29" s="53"/>
      <c r="AA29" s="54"/>
      <c r="AB29" s="53"/>
    </row>
    <row r="30" spans="2:28" x14ac:dyDescent="0.25">
      <c r="B30" s="48" t="s">
        <v>109</v>
      </c>
      <c r="C30" s="64">
        <f ca="1">ROUND(C29/365*C24,8)</f>
        <v>7.1999999999999998E-3</v>
      </c>
      <c r="E30" s="65"/>
      <c r="F30" s="65"/>
      <c r="G30" s="65"/>
      <c r="K30" s="51">
        <f t="shared" si="10"/>
        <v>7</v>
      </c>
      <c r="L30" s="93" t="str">
        <f t="shared" ca="1" si="6"/>
        <v>--</v>
      </c>
      <c r="M30" s="57" t="str">
        <f t="shared" ca="1" si="1"/>
        <v>--</v>
      </c>
      <c r="N30" s="53" t="str">
        <f t="shared" ca="1" si="2"/>
        <v>--</v>
      </c>
      <c r="O30" s="57" t="str">
        <f t="shared" ca="1" si="7"/>
        <v>--</v>
      </c>
      <c r="P30" s="53" t="str">
        <f t="shared" ca="1" si="0"/>
        <v>--</v>
      </c>
      <c r="Q30" s="53" t="e">
        <f t="shared" ca="1" si="3"/>
        <v>#VALUE!</v>
      </c>
      <c r="R30" s="53">
        <f t="shared" ca="1" si="8"/>
        <v>1</v>
      </c>
      <c r="S30" s="58" t="str">
        <f t="shared" ca="1" si="4"/>
        <v>--</v>
      </c>
      <c r="T30" s="59" t="str">
        <f t="shared" ca="1" si="9"/>
        <v>--</v>
      </c>
      <c r="U30" s="53" t="str">
        <f t="shared" ca="1" si="5"/>
        <v>--</v>
      </c>
      <c r="W30" s="4"/>
      <c r="X30" s="53"/>
      <c r="Y30" s="53"/>
      <c r="Z30" s="53"/>
      <c r="AA30" s="54"/>
      <c r="AB30" s="53"/>
    </row>
    <row r="31" spans="2:28" x14ac:dyDescent="0.25">
      <c r="B31" s="66" t="s">
        <v>110</v>
      </c>
      <c r="C31" s="132">
        <f ca="1">IF(C21="SOURCE", HLOOKUP(C22, Source_Bonds, 7, FALSE), IF(C21="DESTINATION", HLOOKUP(C22,Desti_Bonds,6,FALSE),  C21) )</f>
        <v>4.1999999999999997E-3</v>
      </c>
      <c r="D31" s="34" t="s">
        <v>186</v>
      </c>
      <c r="E31" s="65"/>
      <c r="G31" s="61"/>
      <c r="K31" s="51">
        <f t="shared" si="10"/>
        <v>8</v>
      </c>
      <c r="L31" s="93" t="str">
        <f t="shared" ca="1" si="6"/>
        <v>--</v>
      </c>
      <c r="M31" s="57" t="str">
        <f t="shared" ca="1" si="1"/>
        <v>--</v>
      </c>
      <c r="N31" s="53" t="str">
        <f t="shared" ca="1" si="2"/>
        <v>--</v>
      </c>
      <c r="O31" s="57" t="str">
        <f t="shared" ca="1" si="7"/>
        <v>--</v>
      </c>
      <c r="P31" s="53" t="str">
        <f t="shared" ca="1" si="0"/>
        <v>--</v>
      </c>
      <c r="Q31" s="53" t="e">
        <f t="shared" ca="1" si="3"/>
        <v>#VALUE!</v>
      </c>
      <c r="R31" s="53">
        <f t="shared" ca="1" si="8"/>
        <v>1</v>
      </c>
      <c r="S31" s="58" t="str">
        <f t="shared" ca="1" si="4"/>
        <v>--</v>
      </c>
      <c r="T31" s="59" t="str">
        <f t="shared" ca="1" si="9"/>
        <v>--</v>
      </c>
      <c r="U31" s="53" t="str">
        <f t="shared" ca="1" si="5"/>
        <v>--</v>
      </c>
      <c r="W31" s="4"/>
      <c r="X31" s="53"/>
      <c r="Y31" s="53"/>
      <c r="Z31" s="53"/>
      <c r="AA31" s="54"/>
      <c r="AB31" s="53"/>
    </row>
    <row r="32" spans="2:28" s="38" customFormat="1" ht="15.75" x14ac:dyDescent="0.25">
      <c r="B32" s="5"/>
      <c r="C32" s="5"/>
      <c r="D32" s="34"/>
      <c r="E32" s="34"/>
      <c r="F32" s="5"/>
      <c r="G32" s="61"/>
      <c r="H32" s="4"/>
      <c r="I32" s="5"/>
      <c r="J32" s="5"/>
      <c r="K32" s="51">
        <f t="shared" si="10"/>
        <v>9</v>
      </c>
      <c r="L32" s="93" t="str">
        <f t="shared" ca="1" si="6"/>
        <v>--</v>
      </c>
      <c r="M32" s="57" t="str">
        <f t="shared" ca="1" si="1"/>
        <v>--</v>
      </c>
      <c r="N32" s="53" t="str">
        <f t="shared" ca="1" si="2"/>
        <v>--</v>
      </c>
      <c r="O32" s="57" t="str">
        <f t="shared" ca="1" si="7"/>
        <v>--</v>
      </c>
      <c r="P32" s="53" t="str">
        <f t="shared" ca="1" si="0"/>
        <v>--</v>
      </c>
      <c r="Q32" s="53" t="e">
        <f t="shared" ca="1" si="3"/>
        <v>#VALUE!</v>
      </c>
      <c r="R32" s="53">
        <f t="shared" ca="1" si="8"/>
        <v>1</v>
      </c>
      <c r="S32" s="58" t="str">
        <f t="shared" ca="1" si="4"/>
        <v>--</v>
      </c>
      <c r="T32" s="59" t="str">
        <f t="shared" ca="1" si="9"/>
        <v>--</v>
      </c>
      <c r="U32" s="53" t="str">
        <f t="shared" ca="1" si="5"/>
        <v>--</v>
      </c>
      <c r="V32" s="5"/>
      <c r="W32" s="4"/>
      <c r="X32" s="53"/>
      <c r="Y32" s="53"/>
      <c r="Z32" s="53"/>
      <c r="AA32" s="54"/>
      <c r="AB32" s="53"/>
    </row>
    <row r="33" spans="2:28" s="38" customFormat="1" ht="15.75" x14ac:dyDescent="0.25">
      <c r="B33" s="45" t="s">
        <v>111</v>
      </c>
      <c r="C33" s="67">
        <f ca="1">ROUND(U20-C30,8)</f>
        <v>1.0419091</v>
      </c>
      <c r="D33" s="46"/>
      <c r="E33" s="34"/>
      <c r="F33" s="5"/>
      <c r="G33" s="5"/>
      <c r="H33" s="4"/>
      <c r="I33" s="5"/>
      <c r="J33" s="5"/>
      <c r="K33" s="51">
        <f t="shared" si="10"/>
        <v>10</v>
      </c>
      <c r="L33" s="93" t="str">
        <f t="shared" ca="1" si="6"/>
        <v>--</v>
      </c>
      <c r="M33" s="57" t="str">
        <f t="shared" ca="1" si="1"/>
        <v>--</v>
      </c>
      <c r="N33" s="53" t="str">
        <f t="shared" ca="1" si="2"/>
        <v>--</v>
      </c>
      <c r="O33" s="57" t="str">
        <f t="shared" ca="1" si="7"/>
        <v>--</v>
      </c>
      <c r="P33" s="53" t="str">
        <f t="shared" ca="1" si="0"/>
        <v>--</v>
      </c>
      <c r="Q33" s="53" t="e">
        <f t="shared" ca="1" si="3"/>
        <v>#VALUE!</v>
      </c>
      <c r="R33" s="53">
        <f t="shared" ca="1" si="8"/>
        <v>1</v>
      </c>
      <c r="S33" s="58" t="str">
        <f t="shared" ca="1" si="4"/>
        <v>--</v>
      </c>
      <c r="T33" s="59" t="str">
        <f t="shared" ca="1" si="9"/>
        <v>--</v>
      </c>
      <c r="U33" s="53" t="str">
        <f t="shared" ca="1" si="5"/>
        <v>--</v>
      </c>
      <c r="V33" s="5"/>
      <c r="W33" s="4"/>
      <c r="X33" s="53"/>
      <c r="Y33" s="53"/>
      <c r="Z33" s="53"/>
      <c r="AA33" s="54"/>
      <c r="AB33" s="53"/>
    </row>
    <row r="34" spans="2:28" ht="15.75" customHeight="1" x14ac:dyDescent="0.25">
      <c r="B34" s="66" t="s">
        <v>112</v>
      </c>
      <c r="C34" s="68">
        <f ca="1">C33+C30</f>
        <v>1.0491091000000001</v>
      </c>
      <c r="D34" s="46"/>
      <c r="E34" s="34"/>
      <c r="F34" s="65"/>
      <c r="G34" s="69"/>
      <c r="K34" s="51">
        <f t="shared" si="10"/>
        <v>11</v>
      </c>
      <c r="L34" s="93" t="str">
        <f t="shared" ca="1" si="6"/>
        <v>--</v>
      </c>
      <c r="M34" s="57" t="str">
        <f t="shared" ca="1" si="1"/>
        <v>--</v>
      </c>
      <c r="N34" s="53" t="str">
        <f t="shared" ca="1" si="2"/>
        <v>--</v>
      </c>
      <c r="O34" s="57" t="str">
        <f t="shared" ca="1" si="7"/>
        <v>--</v>
      </c>
      <c r="P34" s="53" t="str">
        <f t="shared" ca="1" si="0"/>
        <v>--</v>
      </c>
      <c r="Q34" s="53" t="e">
        <f t="shared" ca="1" si="3"/>
        <v>#VALUE!</v>
      </c>
      <c r="R34" s="53">
        <f t="shared" ca="1" si="8"/>
        <v>1</v>
      </c>
      <c r="S34" s="58" t="str">
        <f t="shared" ca="1" si="4"/>
        <v>--</v>
      </c>
      <c r="T34" s="59" t="str">
        <f t="shared" ca="1" si="9"/>
        <v>--</v>
      </c>
      <c r="U34" s="53" t="str">
        <f t="shared" ca="1" si="5"/>
        <v>--</v>
      </c>
      <c r="W34" s="4"/>
      <c r="X34" s="53"/>
      <c r="Y34" s="53"/>
      <c r="Z34" s="53"/>
      <c r="AA34" s="54"/>
      <c r="AB34" s="53"/>
    </row>
    <row r="35" spans="2:28" x14ac:dyDescent="0.25">
      <c r="C35" s="70"/>
      <c r="D35" s="46"/>
      <c r="E35" s="34"/>
      <c r="F35" s="34"/>
      <c r="G35" s="71"/>
      <c r="K35" s="51">
        <f>+K34+1</f>
        <v>12</v>
      </c>
      <c r="L35" s="93" t="str">
        <f t="shared" ca="1" si="6"/>
        <v>--</v>
      </c>
      <c r="M35" s="57" t="str">
        <f t="shared" ca="1" si="1"/>
        <v>--</v>
      </c>
      <c r="N35" s="53" t="str">
        <f t="shared" ca="1" si="2"/>
        <v>--</v>
      </c>
      <c r="O35" s="57" t="str">
        <f t="shared" ca="1" si="7"/>
        <v>--</v>
      </c>
      <c r="P35" s="53" t="str">
        <f t="shared" ca="1" si="0"/>
        <v>--</v>
      </c>
      <c r="Q35" s="53" t="e">
        <f t="shared" ca="1" si="3"/>
        <v>#VALUE!</v>
      </c>
      <c r="R35" s="53">
        <f t="shared" ca="1" si="8"/>
        <v>1</v>
      </c>
      <c r="S35" s="58" t="str">
        <f t="shared" ca="1" si="4"/>
        <v>--</v>
      </c>
      <c r="T35" s="59" t="str">
        <f t="shared" ca="1" si="9"/>
        <v>--</v>
      </c>
      <c r="U35" s="53" t="str">
        <f t="shared" ca="1" si="5"/>
        <v>--</v>
      </c>
      <c r="W35" s="4"/>
      <c r="X35" s="53"/>
      <c r="Y35" s="53"/>
      <c r="Z35" s="53"/>
      <c r="AA35" s="54"/>
      <c r="AB35" s="53"/>
    </row>
    <row r="36" spans="2:28" x14ac:dyDescent="0.25">
      <c r="C36" s="63"/>
      <c r="D36" s="72"/>
      <c r="E36" s="73"/>
      <c r="F36" s="34"/>
      <c r="G36" s="74"/>
      <c r="K36" s="51">
        <f t="shared" si="10"/>
        <v>13</v>
      </c>
      <c r="L36" s="93" t="str">
        <f t="shared" ca="1" si="6"/>
        <v>--</v>
      </c>
      <c r="M36" s="57" t="str">
        <f t="shared" ca="1" si="1"/>
        <v>--</v>
      </c>
      <c r="N36" s="53" t="str">
        <f t="shared" ca="1" si="2"/>
        <v>--</v>
      </c>
      <c r="O36" s="57" t="str">
        <f t="shared" ca="1" si="7"/>
        <v>--</v>
      </c>
      <c r="P36" s="53" t="str">
        <f t="shared" ca="1" si="0"/>
        <v>--</v>
      </c>
      <c r="Q36" s="53" t="e">
        <f t="shared" ca="1" si="3"/>
        <v>#VALUE!</v>
      </c>
      <c r="R36" s="53">
        <f t="shared" ca="1" si="8"/>
        <v>1</v>
      </c>
      <c r="S36" s="58" t="str">
        <f t="shared" ca="1" si="4"/>
        <v>--</v>
      </c>
      <c r="T36" s="59" t="str">
        <f t="shared" ca="1" si="9"/>
        <v>--</v>
      </c>
      <c r="U36" s="53" t="str">
        <f t="shared" ca="1" si="5"/>
        <v>--</v>
      </c>
      <c r="W36" s="4"/>
      <c r="X36" s="53"/>
      <c r="Y36" s="53"/>
      <c r="Z36" s="53"/>
      <c r="AA36" s="54"/>
      <c r="AB36" s="53"/>
    </row>
    <row r="37" spans="2:28" x14ac:dyDescent="0.25">
      <c r="C37" s="63"/>
      <c r="D37" s="72"/>
      <c r="E37" s="73"/>
      <c r="F37" s="34"/>
      <c r="G37" s="74"/>
      <c r="K37" s="51">
        <f t="shared" si="10"/>
        <v>14</v>
      </c>
      <c r="L37" s="93" t="str">
        <f t="shared" ca="1" si="6"/>
        <v>--</v>
      </c>
      <c r="M37" s="57" t="str">
        <f t="shared" ca="1" si="1"/>
        <v>--</v>
      </c>
      <c r="N37" s="53" t="str">
        <f t="shared" ca="1" si="2"/>
        <v>--</v>
      </c>
      <c r="O37" s="57" t="str">
        <f t="shared" ca="1" si="7"/>
        <v>--</v>
      </c>
      <c r="P37" s="53" t="str">
        <f t="shared" ca="1" si="0"/>
        <v>--</v>
      </c>
      <c r="Q37" s="53" t="e">
        <f t="shared" ca="1" si="3"/>
        <v>#VALUE!</v>
      </c>
      <c r="R37" s="53">
        <f t="shared" ca="1" si="8"/>
        <v>1</v>
      </c>
      <c r="S37" s="58" t="str">
        <f t="shared" ca="1" si="4"/>
        <v>--</v>
      </c>
      <c r="T37" s="59" t="str">
        <f t="shared" ca="1" si="9"/>
        <v>--</v>
      </c>
      <c r="U37" s="53" t="str">
        <f t="shared" ca="1" si="5"/>
        <v>--</v>
      </c>
      <c r="W37" s="4"/>
      <c r="X37" s="53"/>
      <c r="Y37" s="53"/>
      <c r="Z37" s="53"/>
      <c r="AA37" s="54"/>
      <c r="AB37" s="53"/>
    </row>
    <row r="38" spans="2:28" x14ac:dyDescent="0.25">
      <c r="H38" s="75"/>
      <c r="K38" s="51">
        <f t="shared" si="10"/>
        <v>15</v>
      </c>
      <c r="L38" s="93" t="str">
        <f t="shared" ca="1" si="6"/>
        <v>--</v>
      </c>
      <c r="M38" s="57" t="str">
        <f t="shared" ca="1" si="1"/>
        <v>--</v>
      </c>
      <c r="N38" s="53" t="str">
        <f t="shared" ca="1" si="2"/>
        <v>--</v>
      </c>
      <c r="O38" s="57" t="str">
        <f t="shared" ca="1" si="7"/>
        <v>--</v>
      </c>
      <c r="P38" s="53" t="str">
        <f t="shared" ca="1" si="0"/>
        <v>--</v>
      </c>
      <c r="Q38" s="53" t="e">
        <f t="shared" ca="1" si="3"/>
        <v>#VALUE!</v>
      </c>
      <c r="R38" s="53">
        <f t="shared" ca="1" si="8"/>
        <v>1</v>
      </c>
      <c r="S38" s="58" t="str">
        <f t="shared" ca="1" si="4"/>
        <v>--</v>
      </c>
      <c r="T38" s="59" t="str">
        <f t="shared" ca="1" si="9"/>
        <v>--</v>
      </c>
      <c r="U38" s="53" t="str">
        <f t="shared" ca="1" si="5"/>
        <v>--</v>
      </c>
      <c r="W38" s="4"/>
      <c r="X38" s="53"/>
      <c r="Y38" s="53"/>
      <c r="Z38" s="53"/>
      <c r="AA38" s="54"/>
      <c r="AB38" s="53"/>
    </row>
    <row r="39" spans="2:28" ht="15.75" thickBot="1" x14ac:dyDescent="0.3">
      <c r="D39" s="46"/>
      <c r="E39" s="34"/>
      <c r="F39" s="34"/>
      <c r="G39" s="76"/>
      <c r="K39" s="51">
        <f t="shared" si="10"/>
        <v>16</v>
      </c>
      <c r="L39" s="93" t="str">
        <f t="shared" ca="1" si="6"/>
        <v>--</v>
      </c>
      <c r="M39" s="57" t="str">
        <f t="shared" ca="1" si="1"/>
        <v>--</v>
      </c>
      <c r="N39" s="53" t="str">
        <f t="shared" ca="1" si="2"/>
        <v>--</v>
      </c>
      <c r="O39" s="57" t="str">
        <f t="shared" ca="1" si="7"/>
        <v>--</v>
      </c>
      <c r="P39" s="53" t="str">
        <f t="shared" ca="1" si="0"/>
        <v>--</v>
      </c>
      <c r="Q39" s="53" t="e">
        <f t="shared" ca="1" si="3"/>
        <v>#VALUE!</v>
      </c>
      <c r="R39" s="53">
        <f t="shared" ca="1" si="8"/>
        <v>1</v>
      </c>
      <c r="S39" s="58" t="str">
        <f t="shared" ca="1" si="4"/>
        <v>--</v>
      </c>
      <c r="T39" s="59" t="str">
        <f t="shared" ca="1" si="9"/>
        <v>--</v>
      </c>
      <c r="U39" s="53" t="str">
        <f t="shared" ca="1" si="5"/>
        <v>--</v>
      </c>
      <c r="W39" s="4"/>
      <c r="X39" s="53"/>
      <c r="Y39" s="53"/>
      <c r="Z39" s="53"/>
      <c r="AA39" s="54"/>
      <c r="AB39" s="53"/>
    </row>
    <row r="40" spans="2:28" ht="16.5" thickBot="1" x14ac:dyDescent="0.3">
      <c r="D40" s="46"/>
      <c r="E40" s="34"/>
      <c r="F40" s="34"/>
      <c r="G40" s="34"/>
      <c r="K40" s="51">
        <f t="shared" si="10"/>
        <v>17</v>
      </c>
      <c r="L40" s="93" t="str">
        <f t="shared" ca="1" si="6"/>
        <v>--</v>
      </c>
      <c r="M40" s="57" t="str">
        <f t="shared" ca="1" si="1"/>
        <v>--</v>
      </c>
      <c r="N40" s="53" t="str">
        <f t="shared" ca="1" si="2"/>
        <v>--</v>
      </c>
      <c r="O40" s="57" t="str">
        <f t="shared" ca="1" si="7"/>
        <v>--</v>
      </c>
      <c r="P40" s="53" t="str">
        <f t="shared" ca="1" si="0"/>
        <v>--</v>
      </c>
      <c r="Q40" s="53" t="e">
        <f t="shared" ca="1" si="3"/>
        <v>#VALUE!</v>
      </c>
      <c r="R40" s="53">
        <f t="shared" ca="1" si="8"/>
        <v>1</v>
      </c>
      <c r="S40" s="58" t="str">
        <f t="shared" ca="1" si="4"/>
        <v>--</v>
      </c>
      <c r="T40" s="59" t="str">
        <f t="shared" ca="1" si="9"/>
        <v>--</v>
      </c>
      <c r="U40" s="53" t="str">
        <f t="shared" ca="1" si="5"/>
        <v>--</v>
      </c>
      <c r="W40" s="77" t="s">
        <v>113</v>
      </c>
      <c r="X40" s="78" t="s">
        <v>114</v>
      </c>
      <c r="Y40" s="53"/>
      <c r="Z40" s="53"/>
      <c r="AA40" s="54"/>
      <c r="AB40" s="53"/>
    </row>
    <row r="41" spans="2:28" x14ac:dyDescent="0.25">
      <c r="G41" s="34"/>
      <c r="K41" s="51">
        <f t="shared" si="10"/>
        <v>18</v>
      </c>
      <c r="L41" s="93" t="str">
        <f t="shared" ca="1" si="6"/>
        <v>--</v>
      </c>
      <c r="M41" s="57" t="str">
        <f t="shared" ca="1" si="1"/>
        <v>--</v>
      </c>
      <c r="N41" s="53" t="str">
        <f t="shared" ca="1" si="2"/>
        <v>--</v>
      </c>
      <c r="O41" s="57" t="str">
        <f t="shared" ca="1" si="7"/>
        <v>--</v>
      </c>
      <c r="P41" s="53" t="str">
        <f t="shared" ca="1" si="0"/>
        <v>--</v>
      </c>
      <c r="Q41" s="53" t="e">
        <f t="shared" ca="1" si="3"/>
        <v>#VALUE!</v>
      </c>
      <c r="R41" s="53">
        <f t="shared" ca="1" si="8"/>
        <v>1</v>
      </c>
      <c r="S41" s="58" t="str">
        <f t="shared" ca="1" si="4"/>
        <v>--</v>
      </c>
      <c r="T41" s="59" t="str">
        <f t="shared" ca="1" si="9"/>
        <v>--</v>
      </c>
      <c r="U41" s="53" t="str">
        <f t="shared" ca="1" si="5"/>
        <v>--</v>
      </c>
      <c r="W41" s="79">
        <v>48925</v>
      </c>
      <c r="X41" s="80">
        <v>0.2</v>
      </c>
      <c r="Y41" s="53"/>
      <c r="Z41" s="53"/>
      <c r="AA41" s="54"/>
      <c r="AB41" s="53"/>
    </row>
    <row r="42" spans="2:28" x14ac:dyDescent="0.25">
      <c r="G42" s="34"/>
      <c r="K42" s="51">
        <f t="shared" si="10"/>
        <v>19</v>
      </c>
      <c r="L42" s="93" t="str">
        <f t="shared" ca="1" si="6"/>
        <v>--</v>
      </c>
      <c r="M42" s="57" t="str">
        <f t="shared" ca="1" si="1"/>
        <v>--</v>
      </c>
      <c r="N42" s="53" t="str">
        <f t="shared" ca="1" si="2"/>
        <v>--</v>
      </c>
      <c r="O42" s="57" t="str">
        <f t="shared" ca="1" si="7"/>
        <v>--</v>
      </c>
      <c r="P42" s="53" t="str">
        <f t="shared" ca="1" si="0"/>
        <v>--</v>
      </c>
      <c r="Q42" s="53" t="e">
        <f t="shared" ca="1" si="3"/>
        <v>#VALUE!</v>
      </c>
      <c r="R42" s="53">
        <f t="shared" ca="1" si="8"/>
        <v>1</v>
      </c>
      <c r="S42" s="58" t="str">
        <f t="shared" ca="1" si="4"/>
        <v>--</v>
      </c>
      <c r="T42" s="59" t="str">
        <f t="shared" ca="1" si="9"/>
        <v>--</v>
      </c>
      <c r="U42" s="53" t="str">
        <f t="shared" ca="1" si="5"/>
        <v>--</v>
      </c>
      <c r="W42" s="79">
        <v>49290</v>
      </c>
      <c r="X42" s="80">
        <v>0.2</v>
      </c>
      <c r="Y42" s="53"/>
      <c r="Z42" s="53"/>
      <c r="AA42" s="54"/>
      <c r="AB42" s="53"/>
    </row>
    <row r="43" spans="2:28" x14ac:dyDescent="0.25">
      <c r="G43" s="73"/>
      <c r="K43" s="51">
        <f t="shared" si="10"/>
        <v>20</v>
      </c>
      <c r="L43" s="93" t="str">
        <f t="shared" ca="1" si="6"/>
        <v>--</v>
      </c>
      <c r="M43" s="57" t="str">
        <f t="shared" ca="1" si="1"/>
        <v>--</v>
      </c>
      <c r="N43" s="53" t="str">
        <f t="shared" ca="1" si="2"/>
        <v>--</v>
      </c>
      <c r="O43" s="57" t="str">
        <f t="shared" ca="1" si="7"/>
        <v>--</v>
      </c>
      <c r="P43" s="53" t="str">
        <f t="shared" ca="1" si="0"/>
        <v>--</v>
      </c>
      <c r="Q43" s="53" t="e">
        <f t="shared" ca="1" si="3"/>
        <v>#VALUE!</v>
      </c>
      <c r="R43" s="53">
        <f t="shared" ca="1" si="8"/>
        <v>1</v>
      </c>
      <c r="S43" s="58" t="str">
        <f t="shared" ca="1" si="4"/>
        <v>--</v>
      </c>
      <c r="T43" s="59" t="str">
        <f t="shared" ca="1" si="9"/>
        <v>--</v>
      </c>
      <c r="U43" s="53" t="str">
        <f t="shared" ca="1" si="5"/>
        <v>--</v>
      </c>
      <c r="W43" s="79">
        <v>49655</v>
      </c>
      <c r="X43" s="80">
        <v>0.2</v>
      </c>
      <c r="Y43" s="53"/>
      <c r="Z43" s="53"/>
      <c r="AA43" s="54"/>
      <c r="AB43" s="53"/>
    </row>
    <row r="44" spans="2:28" x14ac:dyDescent="0.25">
      <c r="G44" s="73"/>
      <c r="K44" s="51">
        <f t="shared" si="10"/>
        <v>21</v>
      </c>
      <c r="L44" s="93" t="str">
        <f t="shared" ca="1" si="6"/>
        <v>--</v>
      </c>
      <c r="M44" s="57" t="str">
        <f t="shared" ca="1" si="1"/>
        <v>--</v>
      </c>
      <c r="N44" s="53" t="str">
        <f t="shared" ca="1" si="2"/>
        <v>--</v>
      </c>
      <c r="O44" s="57" t="str">
        <f t="shared" ca="1" si="7"/>
        <v>--</v>
      </c>
      <c r="P44" s="53" t="str">
        <f t="shared" ca="1" si="0"/>
        <v>--</v>
      </c>
      <c r="Q44" s="53" t="e">
        <f t="shared" ca="1" si="3"/>
        <v>#VALUE!</v>
      </c>
      <c r="R44" s="53">
        <f t="shared" ca="1" si="8"/>
        <v>1</v>
      </c>
      <c r="S44" s="58" t="str">
        <f t="shared" ca="1" si="4"/>
        <v>--</v>
      </c>
      <c r="T44" s="59" t="str">
        <f t="shared" ca="1" si="9"/>
        <v>--</v>
      </c>
      <c r="U44" s="53" t="str">
        <f t="shared" ca="1" si="5"/>
        <v>--</v>
      </c>
      <c r="W44" s="79">
        <v>50021</v>
      </c>
      <c r="X44" s="80">
        <v>0.2</v>
      </c>
      <c r="Y44" s="53"/>
      <c r="Z44" s="53"/>
      <c r="AA44" s="54"/>
      <c r="AB44" s="53"/>
    </row>
    <row r="45" spans="2:28" x14ac:dyDescent="0.25">
      <c r="C45" s="34"/>
      <c r="G45" s="34"/>
      <c r="K45" s="51">
        <f t="shared" si="10"/>
        <v>22</v>
      </c>
      <c r="L45" s="93" t="str">
        <f t="shared" ca="1" si="6"/>
        <v>--</v>
      </c>
      <c r="M45" s="57" t="str">
        <f t="shared" ca="1" si="1"/>
        <v>--</v>
      </c>
      <c r="N45" s="53" t="str">
        <f t="shared" ca="1" si="2"/>
        <v>--</v>
      </c>
      <c r="O45" s="57" t="str">
        <f t="shared" ca="1" si="7"/>
        <v>--</v>
      </c>
      <c r="P45" s="53" t="str">
        <f t="shared" ca="1" si="0"/>
        <v>--</v>
      </c>
      <c r="Q45" s="53" t="e">
        <f t="shared" ca="1" si="3"/>
        <v>#VALUE!</v>
      </c>
      <c r="R45" s="53">
        <f t="shared" ca="1" si="8"/>
        <v>1</v>
      </c>
      <c r="S45" s="58" t="str">
        <f t="shared" ca="1" si="4"/>
        <v>--</v>
      </c>
      <c r="T45" s="59" t="str">
        <f t="shared" ca="1" si="9"/>
        <v>--</v>
      </c>
      <c r="U45" s="53" t="str">
        <f t="shared" ca="1" si="5"/>
        <v>--</v>
      </c>
      <c r="W45" s="81">
        <v>50386</v>
      </c>
      <c r="X45" s="82">
        <v>0.2</v>
      </c>
      <c r="Y45" s="53"/>
      <c r="Z45" s="53"/>
      <c r="AA45" s="54"/>
      <c r="AB45" s="53"/>
    </row>
    <row r="46" spans="2:28" x14ac:dyDescent="0.25">
      <c r="C46" s="34"/>
      <c r="D46" s="46"/>
      <c r="E46" s="34"/>
      <c r="F46" s="34"/>
      <c r="G46" s="34"/>
      <c r="K46" s="51">
        <f t="shared" si="10"/>
        <v>23</v>
      </c>
      <c r="L46" s="93" t="str">
        <f t="shared" ca="1" si="6"/>
        <v>--</v>
      </c>
      <c r="M46" s="57" t="str">
        <f t="shared" ca="1" si="1"/>
        <v>--</v>
      </c>
      <c r="N46" s="53" t="str">
        <f t="shared" ca="1" si="2"/>
        <v>--</v>
      </c>
      <c r="O46" s="57" t="str">
        <f t="shared" ca="1" si="7"/>
        <v>--</v>
      </c>
      <c r="P46" s="53" t="str">
        <f t="shared" ca="1" si="0"/>
        <v>--</v>
      </c>
      <c r="Q46" s="53" t="e">
        <f t="shared" ca="1" si="3"/>
        <v>#VALUE!</v>
      </c>
      <c r="R46" s="53">
        <f t="shared" ca="1" si="8"/>
        <v>1</v>
      </c>
      <c r="S46" s="58" t="str">
        <f t="shared" ca="1" si="4"/>
        <v>--</v>
      </c>
      <c r="T46" s="59" t="str">
        <f t="shared" ca="1" si="9"/>
        <v>--</v>
      </c>
      <c r="U46" s="53" t="str">
        <f t="shared" ca="1" si="5"/>
        <v>--</v>
      </c>
      <c r="W46" s="4"/>
      <c r="X46" s="53"/>
      <c r="Y46" s="53"/>
      <c r="Z46" s="53"/>
      <c r="AA46" s="54"/>
      <c r="AB46" s="53"/>
    </row>
    <row r="47" spans="2:28" ht="15.75" x14ac:dyDescent="0.25">
      <c r="C47" s="83"/>
      <c r="D47" s="84"/>
      <c r="E47" s="34"/>
      <c r="F47" s="34"/>
      <c r="K47" s="51">
        <f t="shared" si="10"/>
        <v>24</v>
      </c>
      <c r="L47" s="93" t="str">
        <f t="shared" ca="1" si="6"/>
        <v>--</v>
      </c>
      <c r="M47" s="57" t="str">
        <f t="shared" ca="1" si="1"/>
        <v>--</v>
      </c>
      <c r="N47" s="53" t="str">
        <f t="shared" ca="1" si="2"/>
        <v>--</v>
      </c>
      <c r="O47" s="57" t="str">
        <f t="shared" ca="1" si="7"/>
        <v>--</v>
      </c>
      <c r="P47" s="53" t="str">
        <f t="shared" ca="1" si="0"/>
        <v>--</v>
      </c>
      <c r="Q47" s="53" t="e">
        <f t="shared" ca="1" si="3"/>
        <v>#VALUE!</v>
      </c>
      <c r="R47" s="53">
        <f t="shared" ca="1" si="8"/>
        <v>1</v>
      </c>
      <c r="S47" s="58" t="str">
        <f t="shared" ca="1" si="4"/>
        <v>--</v>
      </c>
      <c r="T47" s="59" t="str">
        <f t="shared" ca="1" si="9"/>
        <v>--</v>
      </c>
      <c r="U47" s="53" t="str">
        <f t="shared" ca="1" si="5"/>
        <v>--</v>
      </c>
      <c r="AB47" s="85"/>
    </row>
    <row r="48" spans="2:28" x14ac:dyDescent="0.25">
      <c r="C48" s="86"/>
      <c r="D48" s="46"/>
      <c r="E48" s="87"/>
      <c r="F48" s="87"/>
      <c r="K48" s="51">
        <f t="shared" si="10"/>
        <v>25</v>
      </c>
      <c r="L48" s="93" t="str">
        <f t="shared" ca="1" si="6"/>
        <v>--</v>
      </c>
      <c r="M48" s="57" t="str">
        <f t="shared" ca="1" si="1"/>
        <v>--</v>
      </c>
      <c r="N48" s="53" t="str">
        <f t="shared" ca="1" si="2"/>
        <v>--</v>
      </c>
      <c r="O48" s="57" t="str">
        <f t="shared" ca="1" si="7"/>
        <v>--</v>
      </c>
      <c r="P48" s="53" t="str">
        <f t="shared" ca="1" si="0"/>
        <v>--</v>
      </c>
      <c r="Q48" s="53" t="e">
        <f t="shared" ca="1" si="3"/>
        <v>#VALUE!</v>
      </c>
      <c r="R48" s="53">
        <f t="shared" ca="1" si="8"/>
        <v>1</v>
      </c>
      <c r="S48" s="58" t="str">
        <f t="shared" ca="1" si="4"/>
        <v>--</v>
      </c>
      <c r="T48" s="59" t="str">
        <f t="shared" ca="1" si="9"/>
        <v>--</v>
      </c>
      <c r="U48" s="53" t="str">
        <f t="shared" ca="1" si="5"/>
        <v>--</v>
      </c>
    </row>
    <row r="49" spans="3:28" x14ac:dyDescent="0.25">
      <c r="C49" s="73"/>
      <c r="D49" s="46"/>
      <c r="E49" s="87"/>
      <c r="F49" s="87"/>
      <c r="K49" s="51">
        <f t="shared" si="10"/>
        <v>26</v>
      </c>
      <c r="L49" s="93" t="str">
        <f t="shared" ca="1" si="6"/>
        <v>--</v>
      </c>
      <c r="M49" s="57" t="str">
        <f t="shared" ca="1" si="1"/>
        <v>--</v>
      </c>
      <c r="N49" s="53" t="str">
        <f t="shared" ca="1" si="2"/>
        <v>--</v>
      </c>
      <c r="O49" s="57" t="str">
        <f t="shared" ca="1" si="7"/>
        <v>--</v>
      </c>
      <c r="P49" s="53" t="str">
        <f t="shared" ca="1" si="0"/>
        <v>--</v>
      </c>
      <c r="Q49" s="53" t="e">
        <f t="shared" ca="1" si="3"/>
        <v>#VALUE!</v>
      </c>
      <c r="R49" s="53">
        <f t="shared" ca="1" si="8"/>
        <v>1</v>
      </c>
      <c r="S49" s="58" t="str">
        <f t="shared" ca="1" si="4"/>
        <v>--</v>
      </c>
      <c r="T49" s="59" t="str">
        <f t="shared" ca="1" si="9"/>
        <v>--</v>
      </c>
      <c r="U49" s="53" t="str">
        <f t="shared" ca="1" si="5"/>
        <v>--</v>
      </c>
      <c r="AB49" s="88"/>
    </row>
    <row r="50" spans="3:28" x14ac:dyDescent="0.25">
      <c r="C50" s="63"/>
      <c r="D50" s="72"/>
      <c r="E50" s="73"/>
      <c r="F50" s="73"/>
      <c r="K50" s="51">
        <f t="shared" si="10"/>
        <v>27</v>
      </c>
      <c r="L50" s="93" t="str">
        <f t="shared" ca="1" si="6"/>
        <v>--</v>
      </c>
      <c r="M50" s="57" t="str">
        <f t="shared" ca="1" si="1"/>
        <v>--</v>
      </c>
      <c r="N50" s="53" t="str">
        <f t="shared" ca="1" si="2"/>
        <v>--</v>
      </c>
      <c r="O50" s="57" t="str">
        <f t="shared" ca="1" si="7"/>
        <v>--</v>
      </c>
      <c r="P50" s="53" t="str">
        <f t="shared" ca="1" si="0"/>
        <v>--</v>
      </c>
      <c r="Q50" s="53" t="e">
        <f t="shared" ca="1" si="3"/>
        <v>#VALUE!</v>
      </c>
      <c r="R50" s="53">
        <f t="shared" ca="1" si="8"/>
        <v>1</v>
      </c>
      <c r="S50" s="58" t="str">
        <f t="shared" ca="1" si="4"/>
        <v>--</v>
      </c>
      <c r="T50" s="59" t="str">
        <f t="shared" ca="1" si="9"/>
        <v>--</v>
      </c>
      <c r="U50" s="53" t="str">
        <f t="shared" ca="1" si="5"/>
        <v>--</v>
      </c>
      <c r="AB50" s="89"/>
    </row>
    <row r="51" spans="3:28" x14ac:dyDescent="0.25">
      <c r="C51" s="90"/>
      <c r="D51" s="46"/>
      <c r="E51" s="76"/>
      <c r="F51" s="76"/>
      <c r="K51" s="51">
        <f t="shared" si="10"/>
        <v>28</v>
      </c>
      <c r="L51" s="93" t="str">
        <f t="shared" ca="1" si="6"/>
        <v>--</v>
      </c>
      <c r="M51" s="57" t="str">
        <f t="shared" ca="1" si="1"/>
        <v>--</v>
      </c>
      <c r="N51" s="53" t="str">
        <f t="shared" ca="1" si="2"/>
        <v>--</v>
      </c>
      <c r="O51" s="57" t="str">
        <f t="shared" ca="1" si="7"/>
        <v>--</v>
      </c>
      <c r="P51" s="53" t="str">
        <f t="shared" ca="1" si="0"/>
        <v>--</v>
      </c>
      <c r="Q51" s="53" t="e">
        <f t="shared" ca="1" si="3"/>
        <v>#VALUE!</v>
      </c>
      <c r="R51" s="53">
        <f t="shared" ca="1" si="8"/>
        <v>1</v>
      </c>
      <c r="S51" s="58" t="str">
        <f t="shared" ca="1" si="4"/>
        <v>--</v>
      </c>
      <c r="T51" s="59" t="str">
        <f t="shared" ca="1" si="9"/>
        <v>--</v>
      </c>
      <c r="U51" s="53" t="str">
        <f t="shared" ca="1" si="5"/>
        <v>--</v>
      </c>
    </row>
    <row r="52" spans="3:28" x14ac:dyDescent="0.25">
      <c r="C52" s="90"/>
      <c r="K52" s="51">
        <f t="shared" si="10"/>
        <v>29</v>
      </c>
      <c r="L52" s="93" t="str">
        <f t="shared" ca="1" si="6"/>
        <v>--</v>
      </c>
      <c r="M52" s="57" t="str">
        <f t="shared" ca="1" si="1"/>
        <v>--</v>
      </c>
      <c r="N52" s="53" t="str">
        <f t="shared" ca="1" si="2"/>
        <v>--</v>
      </c>
      <c r="O52" s="57" t="str">
        <f t="shared" ca="1" si="7"/>
        <v>--</v>
      </c>
      <c r="P52" s="53" t="str">
        <f t="shared" ca="1" si="0"/>
        <v>--</v>
      </c>
      <c r="Q52" s="53" t="e">
        <f t="shared" ca="1" si="3"/>
        <v>#VALUE!</v>
      </c>
      <c r="R52" s="53">
        <f t="shared" ca="1" si="8"/>
        <v>1</v>
      </c>
      <c r="S52" s="58" t="str">
        <f t="shared" ca="1" si="4"/>
        <v>--</v>
      </c>
      <c r="T52" s="59" t="str">
        <f t="shared" ca="1" si="9"/>
        <v>--</v>
      </c>
      <c r="U52" s="53" t="str">
        <f t="shared" ca="1" si="5"/>
        <v>--</v>
      </c>
    </row>
    <row r="53" spans="3:28" x14ac:dyDescent="0.25">
      <c r="C53" s="90"/>
      <c r="K53" s="51">
        <f t="shared" si="10"/>
        <v>30</v>
      </c>
      <c r="L53" s="93" t="str">
        <f t="shared" ca="1" si="6"/>
        <v>--</v>
      </c>
      <c r="M53" s="57" t="str">
        <f t="shared" ca="1" si="1"/>
        <v>--</v>
      </c>
      <c r="N53" s="53" t="str">
        <f t="shared" ca="1" si="2"/>
        <v>--</v>
      </c>
      <c r="O53" s="57" t="str">
        <f t="shared" ca="1" si="7"/>
        <v>--</v>
      </c>
      <c r="P53" s="53" t="str">
        <f t="shared" ca="1" si="0"/>
        <v>--</v>
      </c>
      <c r="Q53" s="53" t="e">
        <f t="shared" ca="1" si="3"/>
        <v>#VALUE!</v>
      </c>
      <c r="R53" s="53">
        <f t="shared" ca="1" si="8"/>
        <v>1</v>
      </c>
      <c r="S53" s="58" t="str">
        <f t="shared" ca="1" si="4"/>
        <v>--</v>
      </c>
      <c r="T53" s="59" t="str">
        <f t="shared" ca="1" si="9"/>
        <v>--</v>
      </c>
      <c r="U53" s="53" t="str">
        <f t="shared" ca="1" si="5"/>
        <v>--</v>
      </c>
    </row>
    <row r="54" spans="3:28" x14ac:dyDescent="0.25">
      <c r="K54" s="51">
        <f>+K53+1</f>
        <v>31</v>
      </c>
      <c r="L54" s="93" t="str">
        <f t="shared" ca="1" si="6"/>
        <v>--</v>
      </c>
      <c r="M54" s="57" t="str">
        <f t="shared" ca="1" si="1"/>
        <v>--</v>
      </c>
      <c r="N54" s="53" t="str">
        <f t="shared" ca="1" si="2"/>
        <v>--</v>
      </c>
      <c r="O54" s="57" t="str">
        <f t="shared" ca="1" si="7"/>
        <v>--</v>
      </c>
      <c r="P54" s="53" t="str">
        <f t="shared" ca="1" si="0"/>
        <v>--</v>
      </c>
      <c r="Q54" s="53" t="e">
        <f t="shared" ca="1" si="3"/>
        <v>#VALUE!</v>
      </c>
      <c r="R54" s="53">
        <f t="shared" ca="1" si="8"/>
        <v>1</v>
      </c>
      <c r="S54" s="58" t="str">
        <f t="shared" ca="1" si="4"/>
        <v>--</v>
      </c>
      <c r="T54" s="59" t="str">
        <f t="shared" ca="1" si="9"/>
        <v>--</v>
      </c>
      <c r="U54" s="53" t="str">
        <f t="shared" ca="1" si="5"/>
        <v>--</v>
      </c>
    </row>
    <row r="55" spans="3:28" x14ac:dyDescent="0.25">
      <c r="K55" s="51">
        <f t="shared" si="10"/>
        <v>32</v>
      </c>
      <c r="L55" s="93" t="str">
        <f t="shared" ca="1" si="6"/>
        <v>--</v>
      </c>
      <c r="M55" s="57" t="str">
        <f t="shared" ca="1" si="1"/>
        <v>--</v>
      </c>
      <c r="N55" s="53" t="str">
        <f t="shared" ca="1" si="2"/>
        <v>--</v>
      </c>
      <c r="O55" s="57" t="str">
        <f t="shared" ca="1" si="7"/>
        <v>--</v>
      </c>
      <c r="P55" s="53" t="str">
        <f t="shared" ca="1" si="0"/>
        <v>--</v>
      </c>
      <c r="Q55" s="53" t="e">
        <f t="shared" ca="1" si="3"/>
        <v>#VALUE!</v>
      </c>
      <c r="R55" s="53">
        <f t="shared" ca="1" si="8"/>
        <v>1</v>
      </c>
      <c r="S55" s="58" t="str">
        <f t="shared" ca="1" si="4"/>
        <v>--</v>
      </c>
      <c r="T55" s="59" t="str">
        <f t="shared" ca="1" si="9"/>
        <v>--</v>
      </c>
      <c r="U55" s="53" t="str">
        <f t="shared" ca="1" si="5"/>
        <v>--</v>
      </c>
    </row>
    <row r="56" spans="3:28" x14ac:dyDescent="0.25">
      <c r="K56" s="51">
        <f t="shared" si="10"/>
        <v>33</v>
      </c>
      <c r="L56" s="93" t="str">
        <f t="shared" ca="1" si="6"/>
        <v>--</v>
      </c>
      <c r="M56" s="57" t="str">
        <f t="shared" ca="1" si="1"/>
        <v>--</v>
      </c>
      <c r="N56" s="53" t="str">
        <f t="shared" ca="1" si="2"/>
        <v>--</v>
      </c>
      <c r="O56" s="57" t="str">
        <f t="shared" ca="1" si="7"/>
        <v>--</v>
      </c>
      <c r="P56" s="53" t="str">
        <f t="shared" ca="1" si="0"/>
        <v>--</v>
      </c>
      <c r="Q56" s="53" t="e">
        <f t="shared" ca="1" si="3"/>
        <v>#VALUE!</v>
      </c>
      <c r="R56" s="53">
        <f t="shared" ca="1" si="8"/>
        <v>1</v>
      </c>
      <c r="S56" s="58" t="str">
        <f t="shared" ca="1" si="4"/>
        <v>--</v>
      </c>
      <c r="T56" s="59" t="str">
        <f t="shared" ca="1" si="9"/>
        <v>--</v>
      </c>
      <c r="U56" s="53" t="str">
        <f t="shared" ca="1" si="5"/>
        <v>--</v>
      </c>
    </row>
    <row r="57" spans="3:28" x14ac:dyDescent="0.25">
      <c r="K57" s="51">
        <f t="shared" si="10"/>
        <v>34</v>
      </c>
      <c r="L57" s="93" t="str">
        <f t="shared" ca="1" si="6"/>
        <v>--</v>
      </c>
      <c r="M57" s="57" t="str">
        <f t="shared" ca="1" si="1"/>
        <v>--</v>
      </c>
      <c r="N57" s="53" t="str">
        <f t="shared" ca="1" si="2"/>
        <v>--</v>
      </c>
      <c r="O57" s="57" t="str">
        <f t="shared" ca="1" si="7"/>
        <v>--</v>
      </c>
      <c r="P57" s="53" t="str">
        <f t="shared" ca="1" si="0"/>
        <v>--</v>
      </c>
      <c r="Q57" s="53" t="e">
        <f t="shared" ca="1" si="3"/>
        <v>#VALUE!</v>
      </c>
      <c r="R57" s="53">
        <f t="shared" ca="1" si="8"/>
        <v>1</v>
      </c>
      <c r="S57" s="58" t="str">
        <f t="shared" ca="1" si="4"/>
        <v>--</v>
      </c>
      <c r="T57" s="59" t="str">
        <f t="shared" ca="1" si="9"/>
        <v>--</v>
      </c>
      <c r="U57" s="53" t="str">
        <f t="shared" ca="1" si="5"/>
        <v>--</v>
      </c>
    </row>
    <row r="58" spans="3:28" x14ac:dyDescent="0.25">
      <c r="K58" s="51">
        <f t="shared" si="10"/>
        <v>35</v>
      </c>
      <c r="L58" s="93" t="str">
        <f t="shared" ca="1" si="6"/>
        <v>--</v>
      </c>
      <c r="M58" s="57" t="str">
        <f t="shared" ca="1" si="1"/>
        <v>--</v>
      </c>
      <c r="N58" s="53" t="str">
        <f t="shared" ca="1" si="2"/>
        <v>--</v>
      </c>
      <c r="O58" s="57" t="str">
        <f t="shared" ca="1" si="7"/>
        <v>--</v>
      </c>
      <c r="P58" s="53" t="str">
        <f t="shared" ca="1" si="0"/>
        <v>--</v>
      </c>
      <c r="Q58" s="53" t="e">
        <f t="shared" ca="1" si="3"/>
        <v>#VALUE!</v>
      </c>
      <c r="R58" s="53">
        <f t="shared" ca="1" si="8"/>
        <v>1</v>
      </c>
      <c r="S58" s="58" t="str">
        <f t="shared" ca="1" si="4"/>
        <v>--</v>
      </c>
      <c r="T58" s="59" t="str">
        <f t="shared" ca="1" si="9"/>
        <v>--</v>
      </c>
      <c r="U58" s="53" t="str">
        <f t="shared" ca="1" si="5"/>
        <v>--</v>
      </c>
    </row>
    <row r="59" spans="3:28" x14ac:dyDescent="0.25">
      <c r="K59" s="51">
        <f t="shared" si="10"/>
        <v>36</v>
      </c>
      <c r="L59" s="93" t="str">
        <f t="shared" ca="1" si="6"/>
        <v>--</v>
      </c>
      <c r="M59" s="57" t="str">
        <f t="shared" ca="1" si="1"/>
        <v>--</v>
      </c>
      <c r="N59" s="53" t="str">
        <f t="shared" ca="1" si="2"/>
        <v>--</v>
      </c>
      <c r="O59" s="57" t="str">
        <f t="shared" ca="1" si="7"/>
        <v>--</v>
      </c>
      <c r="P59" s="53" t="str">
        <f t="shared" ca="1" si="0"/>
        <v>--</v>
      </c>
      <c r="Q59" s="53" t="e">
        <f t="shared" ca="1" si="3"/>
        <v>#VALUE!</v>
      </c>
      <c r="R59" s="53">
        <f t="shared" ca="1" si="8"/>
        <v>1</v>
      </c>
      <c r="S59" s="58" t="str">
        <f t="shared" ca="1" si="4"/>
        <v>--</v>
      </c>
      <c r="T59" s="59" t="str">
        <f t="shared" ca="1" si="9"/>
        <v>--</v>
      </c>
      <c r="U59" s="53" t="str">
        <f t="shared" ca="1" si="5"/>
        <v>--</v>
      </c>
    </row>
    <row r="60" spans="3:28" x14ac:dyDescent="0.25">
      <c r="K60" s="51">
        <f t="shared" si="10"/>
        <v>37</v>
      </c>
      <c r="L60" s="93" t="str">
        <f t="shared" ca="1" si="6"/>
        <v>--</v>
      </c>
      <c r="M60" s="57" t="str">
        <f t="shared" ca="1" si="1"/>
        <v>--</v>
      </c>
      <c r="N60" s="53" t="str">
        <f t="shared" ca="1" si="2"/>
        <v>--</v>
      </c>
      <c r="O60" s="57" t="str">
        <f t="shared" ca="1" si="7"/>
        <v>--</v>
      </c>
      <c r="P60" s="53" t="str">
        <f t="shared" ca="1" si="0"/>
        <v>--</v>
      </c>
      <c r="Q60" s="53" t="e">
        <f t="shared" ca="1" si="3"/>
        <v>#VALUE!</v>
      </c>
      <c r="R60" s="53">
        <f t="shared" ca="1" si="8"/>
        <v>1</v>
      </c>
      <c r="S60" s="58" t="str">
        <f t="shared" ca="1" si="4"/>
        <v>--</v>
      </c>
      <c r="T60" s="59" t="str">
        <f t="shared" ca="1" si="9"/>
        <v>--</v>
      </c>
      <c r="U60" s="53" t="str">
        <f t="shared" ca="1" si="5"/>
        <v>--</v>
      </c>
    </row>
    <row r="61" spans="3:28" x14ac:dyDescent="0.25">
      <c r="K61" s="51">
        <f t="shared" si="10"/>
        <v>38</v>
      </c>
      <c r="L61" s="93" t="str">
        <f t="shared" ca="1" si="6"/>
        <v>--</v>
      </c>
      <c r="M61" s="57" t="str">
        <f t="shared" ca="1" si="1"/>
        <v>--</v>
      </c>
      <c r="N61" s="53" t="str">
        <f t="shared" ca="1" si="2"/>
        <v>--</v>
      </c>
      <c r="O61" s="57" t="str">
        <f t="shared" ca="1" si="7"/>
        <v>--</v>
      </c>
      <c r="P61" s="53" t="str">
        <f t="shared" ca="1" si="0"/>
        <v>--</v>
      </c>
      <c r="Q61" s="53" t="e">
        <f t="shared" ca="1" si="3"/>
        <v>#VALUE!</v>
      </c>
      <c r="R61" s="53">
        <f t="shared" ca="1" si="8"/>
        <v>1</v>
      </c>
      <c r="S61" s="58" t="str">
        <f t="shared" ca="1" si="4"/>
        <v>--</v>
      </c>
      <c r="T61" s="59" t="str">
        <f t="shared" ca="1" si="9"/>
        <v>--</v>
      </c>
      <c r="U61" s="53" t="str">
        <f t="shared" ca="1" si="5"/>
        <v>--</v>
      </c>
    </row>
    <row r="62" spans="3:28" x14ac:dyDescent="0.25">
      <c r="K62" s="51">
        <f t="shared" si="10"/>
        <v>39</v>
      </c>
      <c r="L62" s="93" t="str">
        <f t="shared" ca="1" si="6"/>
        <v>--</v>
      </c>
      <c r="M62" s="57" t="str">
        <f t="shared" ca="1" si="1"/>
        <v>--</v>
      </c>
      <c r="N62" s="53" t="str">
        <f t="shared" ca="1" si="2"/>
        <v>--</v>
      </c>
      <c r="O62" s="57" t="str">
        <f t="shared" ca="1" si="7"/>
        <v>--</v>
      </c>
      <c r="P62" s="53" t="str">
        <f t="shared" ca="1" si="0"/>
        <v>--</v>
      </c>
      <c r="Q62" s="53" t="e">
        <f t="shared" ca="1" si="3"/>
        <v>#VALUE!</v>
      </c>
      <c r="R62" s="53">
        <f t="shared" ca="1" si="8"/>
        <v>1</v>
      </c>
      <c r="S62" s="58" t="str">
        <f t="shared" ca="1" si="4"/>
        <v>--</v>
      </c>
      <c r="T62" s="59" t="str">
        <f t="shared" ca="1" si="9"/>
        <v>--</v>
      </c>
      <c r="U62" s="53" t="str">
        <f t="shared" ca="1" si="5"/>
        <v>--</v>
      </c>
    </row>
    <row r="63" spans="3:28" x14ac:dyDescent="0.25">
      <c r="K63" s="51">
        <f t="shared" si="10"/>
        <v>40</v>
      </c>
      <c r="L63" s="93" t="str">
        <f t="shared" ca="1" si="6"/>
        <v>--</v>
      </c>
      <c r="M63" s="57" t="str">
        <f t="shared" ca="1" si="1"/>
        <v>--</v>
      </c>
      <c r="N63" s="53" t="str">
        <f t="shared" ca="1" si="2"/>
        <v>--</v>
      </c>
      <c r="O63" s="57" t="str">
        <f t="shared" ca="1" si="7"/>
        <v>--</v>
      </c>
      <c r="P63" s="53" t="str">
        <f t="shared" ca="1" si="0"/>
        <v>--</v>
      </c>
      <c r="Q63" s="53" t="e">
        <f t="shared" ca="1" si="3"/>
        <v>#VALUE!</v>
      </c>
      <c r="R63" s="53">
        <f t="shared" ca="1" si="8"/>
        <v>1</v>
      </c>
      <c r="S63" s="58" t="str">
        <f t="shared" ca="1" si="4"/>
        <v>--</v>
      </c>
      <c r="T63" s="59" t="str">
        <f t="shared" ca="1" si="9"/>
        <v>--</v>
      </c>
      <c r="U63" s="53" t="str">
        <f t="shared" ca="1" si="5"/>
        <v>--</v>
      </c>
    </row>
    <row r="64" spans="3:28" x14ac:dyDescent="0.25">
      <c r="K64" s="51">
        <f t="shared" si="10"/>
        <v>41</v>
      </c>
      <c r="L64" s="93" t="str">
        <f t="shared" ca="1" si="6"/>
        <v>--</v>
      </c>
      <c r="M64" s="57" t="str">
        <f t="shared" ca="1" si="1"/>
        <v>--</v>
      </c>
      <c r="N64" s="53" t="str">
        <f t="shared" ca="1" si="2"/>
        <v>--</v>
      </c>
      <c r="O64" s="57" t="str">
        <f t="shared" ca="1" si="7"/>
        <v>--</v>
      </c>
      <c r="P64" s="53" t="str">
        <f t="shared" ca="1" si="0"/>
        <v>--</v>
      </c>
      <c r="Q64" s="53" t="e">
        <f t="shared" ca="1" si="3"/>
        <v>#VALUE!</v>
      </c>
      <c r="R64" s="53">
        <f t="shared" ca="1" si="8"/>
        <v>1</v>
      </c>
      <c r="S64" s="58" t="str">
        <f t="shared" ca="1" si="4"/>
        <v>--</v>
      </c>
      <c r="T64" s="59" t="str">
        <f t="shared" ca="1" si="9"/>
        <v>--</v>
      </c>
      <c r="U64" s="53" t="str">
        <f t="shared" ca="1" si="5"/>
        <v>--</v>
      </c>
    </row>
    <row r="65" spans="11:21" x14ac:dyDescent="0.25">
      <c r="K65" s="51">
        <f t="shared" si="10"/>
        <v>42</v>
      </c>
      <c r="L65" s="93" t="str">
        <f t="shared" ca="1" si="6"/>
        <v>--</v>
      </c>
      <c r="M65" s="57" t="str">
        <f t="shared" ca="1" si="1"/>
        <v>--</v>
      </c>
      <c r="N65" s="53" t="str">
        <f t="shared" ca="1" si="2"/>
        <v>--</v>
      </c>
      <c r="O65" s="57" t="str">
        <f t="shared" ca="1" si="7"/>
        <v>--</v>
      </c>
      <c r="P65" s="53" t="str">
        <f t="shared" ca="1" si="0"/>
        <v>--</v>
      </c>
      <c r="Q65" s="53" t="e">
        <f t="shared" ca="1" si="3"/>
        <v>#VALUE!</v>
      </c>
      <c r="R65" s="53">
        <f t="shared" ca="1" si="8"/>
        <v>1</v>
      </c>
      <c r="S65" s="58" t="str">
        <f t="shared" ca="1" si="4"/>
        <v>--</v>
      </c>
      <c r="T65" s="59" t="str">
        <f t="shared" ca="1" si="9"/>
        <v>--</v>
      </c>
      <c r="U65" s="53" t="str">
        <f t="shared" ca="1" si="5"/>
        <v>--</v>
      </c>
    </row>
    <row r="66" spans="11:21" x14ac:dyDescent="0.25">
      <c r="K66" s="51">
        <f t="shared" si="10"/>
        <v>43</v>
      </c>
      <c r="L66" s="93" t="str">
        <f t="shared" ca="1" si="6"/>
        <v>--</v>
      </c>
      <c r="M66" s="57" t="str">
        <f t="shared" ca="1" si="1"/>
        <v>--</v>
      </c>
      <c r="N66" s="53" t="str">
        <f t="shared" ca="1" si="2"/>
        <v>--</v>
      </c>
      <c r="O66" s="57" t="str">
        <f t="shared" ca="1" si="7"/>
        <v>--</v>
      </c>
      <c r="P66" s="53" t="str">
        <f t="shared" ca="1" si="0"/>
        <v>--</v>
      </c>
      <c r="Q66" s="53" t="e">
        <f t="shared" ca="1" si="3"/>
        <v>#VALUE!</v>
      </c>
      <c r="R66" s="53">
        <f t="shared" ca="1" si="8"/>
        <v>1</v>
      </c>
      <c r="S66" s="58" t="str">
        <f t="shared" ca="1" si="4"/>
        <v>--</v>
      </c>
      <c r="T66" s="59" t="str">
        <f t="shared" ca="1" si="9"/>
        <v>--</v>
      </c>
      <c r="U66" s="53" t="str">
        <f t="shared" ca="1" si="5"/>
        <v>--</v>
      </c>
    </row>
    <row r="67" spans="11:21" x14ac:dyDescent="0.25">
      <c r="K67" s="51">
        <f t="shared" si="10"/>
        <v>44</v>
      </c>
      <c r="L67" s="93" t="str">
        <f t="shared" ca="1" si="6"/>
        <v>--</v>
      </c>
      <c r="M67" s="57" t="str">
        <f t="shared" ca="1" si="1"/>
        <v>--</v>
      </c>
      <c r="N67" s="53" t="str">
        <f t="shared" ca="1" si="2"/>
        <v>--</v>
      </c>
      <c r="O67" s="57" t="str">
        <f t="shared" ca="1" si="7"/>
        <v>--</v>
      </c>
      <c r="P67" s="53" t="str">
        <f t="shared" ca="1" si="0"/>
        <v>--</v>
      </c>
      <c r="Q67" s="53"/>
      <c r="R67" s="53"/>
      <c r="S67" s="58" t="str">
        <f t="shared" ca="1" si="4"/>
        <v>--</v>
      </c>
      <c r="T67" s="59" t="str">
        <f t="shared" ca="1" si="9"/>
        <v>--</v>
      </c>
      <c r="U67" s="53" t="str">
        <f t="shared" ca="1" si="5"/>
        <v>--</v>
      </c>
    </row>
    <row r="68" spans="11:21" x14ac:dyDescent="0.25">
      <c r="K68" s="51">
        <f t="shared" si="10"/>
        <v>45</v>
      </c>
      <c r="L68" s="93" t="str">
        <f t="shared" ca="1" si="6"/>
        <v>--</v>
      </c>
      <c r="M68" s="57" t="str">
        <f t="shared" ca="1" si="1"/>
        <v>--</v>
      </c>
      <c r="N68" s="53" t="str">
        <f t="shared" ca="1" si="2"/>
        <v>--</v>
      </c>
      <c r="O68" s="57" t="str">
        <f t="shared" ca="1" si="7"/>
        <v>--</v>
      </c>
      <c r="P68" s="53" t="str">
        <f t="shared" ca="1" si="0"/>
        <v>--</v>
      </c>
      <c r="Q68" s="53"/>
      <c r="R68" s="53"/>
      <c r="S68" s="58" t="str">
        <f t="shared" ca="1" si="4"/>
        <v>--</v>
      </c>
      <c r="T68" s="59" t="str">
        <f t="shared" ca="1" si="9"/>
        <v>--</v>
      </c>
      <c r="U68" s="53" t="str">
        <f t="shared" ca="1" si="5"/>
        <v>--</v>
      </c>
    </row>
    <row r="69" spans="11:21" x14ac:dyDescent="0.25">
      <c r="K69" s="51">
        <f t="shared" si="10"/>
        <v>46</v>
      </c>
      <c r="L69" s="93" t="str">
        <f t="shared" ca="1" si="6"/>
        <v>--</v>
      </c>
      <c r="M69" s="57" t="str">
        <f t="shared" ca="1" si="1"/>
        <v>--</v>
      </c>
      <c r="N69" s="53" t="str">
        <f t="shared" ca="1" si="2"/>
        <v>--</v>
      </c>
      <c r="O69" s="57" t="str">
        <f t="shared" ca="1" si="7"/>
        <v>--</v>
      </c>
      <c r="P69" s="53" t="str">
        <f t="shared" ca="1" si="0"/>
        <v>--</v>
      </c>
      <c r="Q69" s="53"/>
      <c r="R69" s="53"/>
      <c r="S69" s="58" t="str">
        <f t="shared" ca="1" si="4"/>
        <v>--</v>
      </c>
      <c r="T69" s="59" t="str">
        <f t="shared" ca="1" si="9"/>
        <v>--</v>
      </c>
      <c r="U69" s="53" t="str">
        <f t="shared" ca="1" si="5"/>
        <v>--</v>
      </c>
    </row>
    <row r="70" spans="11:21" x14ac:dyDescent="0.25">
      <c r="K70" s="51">
        <f t="shared" si="10"/>
        <v>47</v>
      </c>
      <c r="L70" s="93" t="str">
        <f t="shared" ca="1" si="6"/>
        <v>--</v>
      </c>
      <c r="M70" s="57" t="str">
        <f t="shared" ca="1" si="1"/>
        <v>--</v>
      </c>
      <c r="N70" s="53" t="str">
        <f t="shared" ca="1" si="2"/>
        <v>--</v>
      </c>
      <c r="O70" s="57" t="str">
        <f t="shared" ca="1" si="7"/>
        <v>--</v>
      </c>
      <c r="P70" s="53" t="str">
        <f t="shared" ca="1" si="0"/>
        <v>--</v>
      </c>
      <c r="Q70" s="53"/>
      <c r="R70" s="53"/>
      <c r="S70" s="58" t="str">
        <f t="shared" ca="1" si="4"/>
        <v>--</v>
      </c>
      <c r="T70" s="59" t="str">
        <f t="shared" ca="1" si="9"/>
        <v>--</v>
      </c>
      <c r="U70" s="53" t="str">
        <f t="shared" ca="1" si="5"/>
        <v>--</v>
      </c>
    </row>
    <row r="71" spans="11:21" x14ac:dyDescent="0.25">
      <c r="K71" s="51">
        <f t="shared" si="10"/>
        <v>48</v>
      </c>
      <c r="L71" s="93" t="str">
        <f t="shared" ca="1" si="6"/>
        <v>--</v>
      </c>
      <c r="M71" s="57" t="str">
        <f t="shared" ca="1" si="1"/>
        <v>--</v>
      </c>
      <c r="N71" s="53" t="str">
        <f t="shared" ca="1" si="2"/>
        <v>--</v>
      </c>
      <c r="O71" s="57" t="str">
        <f t="shared" ca="1" si="7"/>
        <v>--</v>
      </c>
      <c r="P71" s="53" t="str">
        <f t="shared" ca="1" si="0"/>
        <v>--</v>
      </c>
      <c r="Q71" s="53"/>
      <c r="R71" s="53"/>
      <c r="S71" s="58" t="str">
        <f t="shared" ca="1" si="4"/>
        <v>--</v>
      </c>
      <c r="T71" s="59" t="str">
        <f t="shared" ca="1" si="9"/>
        <v>--</v>
      </c>
      <c r="U71" s="53" t="str">
        <f t="shared" ca="1" si="5"/>
        <v>--</v>
      </c>
    </row>
    <row r="72" spans="11:21" x14ac:dyDescent="0.25">
      <c r="K72" s="51">
        <f t="shared" si="10"/>
        <v>49</v>
      </c>
      <c r="L72" s="93" t="str">
        <f t="shared" ca="1" si="6"/>
        <v>--</v>
      </c>
      <c r="M72" s="57" t="str">
        <f t="shared" ca="1" si="1"/>
        <v>--</v>
      </c>
      <c r="N72" s="53" t="str">
        <f t="shared" ca="1" si="2"/>
        <v>--</v>
      </c>
      <c r="O72" s="57" t="str">
        <f t="shared" ca="1" si="7"/>
        <v>--</v>
      </c>
      <c r="P72" s="53" t="str">
        <f t="shared" ca="1" si="0"/>
        <v>--</v>
      </c>
      <c r="Q72" s="53"/>
      <c r="R72" s="53"/>
      <c r="S72" s="58" t="str">
        <f t="shared" ca="1" si="4"/>
        <v>--</v>
      </c>
      <c r="T72" s="59" t="str">
        <f t="shared" ca="1" si="9"/>
        <v>--</v>
      </c>
      <c r="U72" s="53" t="str">
        <f t="shared" ca="1" si="5"/>
        <v>--</v>
      </c>
    </row>
    <row r="73" spans="11:21" x14ac:dyDescent="0.25">
      <c r="K73" s="51">
        <f t="shared" si="10"/>
        <v>50</v>
      </c>
      <c r="L73" s="93" t="str">
        <f t="shared" ca="1" si="6"/>
        <v>--</v>
      </c>
      <c r="M73" s="57" t="str">
        <f t="shared" ca="1" si="1"/>
        <v>--</v>
      </c>
      <c r="N73" s="53" t="str">
        <f t="shared" ca="1" si="2"/>
        <v>--</v>
      </c>
      <c r="O73" s="57" t="str">
        <f t="shared" ca="1" si="7"/>
        <v>--</v>
      </c>
      <c r="P73" s="53" t="str">
        <f t="shared" ca="1" si="0"/>
        <v>--</v>
      </c>
      <c r="Q73" s="53"/>
      <c r="R73" s="53"/>
      <c r="S73" s="58" t="str">
        <f t="shared" ca="1" si="4"/>
        <v>--</v>
      </c>
      <c r="T73" s="59" t="str">
        <f t="shared" ca="1" si="9"/>
        <v>--</v>
      </c>
      <c r="U73" s="53" t="str">
        <f t="shared" ca="1" si="5"/>
        <v>--</v>
      </c>
    </row>
    <row r="74" spans="11:21" x14ac:dyDescent="0.25">
      <c r="K74" s="51">
        <f t="shared" si="10"/>
        <v>51</v>
      </c>
      <c r="L74" s="93" t="str">
        <f t="shared" ca="1" si="6"/>
        <v>--</v>
      </c>
      <c r="M74" s="57" t="str">
        <f t="shared" ca="1" si="1"/>
        <v>--</v>
      </c>
      <c r="N74" s="53" t="str">
        <f t="shared" ca="1" si="2"/>
        <v>--</v>
      </c>
      <c r="O74" s="57" t="str">
        <f t="shared" ca="1" si="7"/>
        <v>--</v>
      </c>
      <c r="P74" s="53" t="str">
        <f t="shared" ca="1" si="0"/>
        <v>--</v>
      </c>
      <c r="Q74" s="53"/>
      <c r="R74" s="53"/>
      <c r="S74" s="58" t="str">
        <f t="shared" ca="1" si="4"/>
        <v>--</v>
      </c>
      <c r="T74" s="59" t="str">
        <f t="shared" ca="1" si="9"/>
        <v>--</v>
      </c>
      <c r="U74" s="53" t="str">
        <f t="shared" ca="1" si="5"/>
        <v>--</v>
      </c>
    </row>
    <row r="75" spans="11:21" x14ac:dyDescent="0.25">
      <c r="K75" s="51">
        <f t="shared" si="10"/>
        <v>52</v>
      </c>
      <c r="L75" s="93" t="str">
        <f t="shared" ca="1" si="6"/>
        <v>--</v>
      </c>
      <c r="M75" s="57" t="str">
        <f t="shared" ca="1" si="1"/>
        <v>--</v>
      </c>
      <c r="N75" s="53" t="str">
        <f t="shared" ca="1" si="2"/>
        <v>--</v>
      </c>
      <c r="O75" s="57" t="str">
        <f t="shared" ca="1" si="7"/>
        <v>--</v>
      </c>
      <c r="P75" s="53" t="str">
        <f t="shared" ca="1" si="0"/>
        <v>--</v>
      </c>
      <c r="Q75" s="53"/>
      <c r="R75" s="53"/>
      <c r="S75" s="58" t="str">
        <f t="shared" ca="1" si="4"/>
        <v>--</v>
      </c>
      <c r="T75" s="59" t="str">
        <f t="shared" ca="1" si="9"/>
        <v>--</v>
      </c>
      <c r="U75" s="53" t="str">
        <f t="shared" ca="1" si="5"/>
        <v>--</v>
      </c>
    </row>
    <row r="76" spans="11:21" x14ac:dyDescent="0.25">
      <c r="K76" s="51">
        <f t="shared" si="10"/>
        <v>53</v>
      </c>
      <c r="L76" s="93" t="str">
        <f t="shared" ca="1" si="6"/>
        <v>--</v>
      </c>
      <c r="M76" s="57" t="str">
        <f t="shared" ca="1" si="1"/>
        <v>--</v>
      </c>
      <c r="N76" s="53" t="str">
        <f t="shared" ca="1" si="2"/>
        <v>--</v>
      </c>
      <c r="O76" s="57" t="str">
        <f t="shared" ca="1" si="7"/>
        <v>--</v>
      </c>
      <c r="P76" s="53" t="str">
        <f t="shared" ca="1" si="0"/>
        <v>--</v>
      </c>
      <c r="Q76" s="53"/>
      <c r="R76" s="53"/>
      <c r="S76" s="58" t="str">
        <f t="shared" ca="1" si="4"/>
        <v>--</v>
      </c>
      <c r="T76" s="59" t="str">
        <f t="shared" ca="1" si="9"/>
        <v>--</v>
      </c>
      <c r="U76" s="53" t="str">
        <f t="shared" ca="1" si="5"/>
        <v>--</v>
      </c>
    </row>
    <row r="77" spans="11:21" x14ac:dyDescent="0.25">
      <c r="K77" s="51">
        <f t="shared" si="10"/>
        <v>54</v>
      </c>
      <c r="L77" s="93" t="str">
        <f t="shared" ca="1" si="6"/>
        <v>--</v>
      </c>
      <c r="M77" s="57" t="str">
        <f t="shared" ca="1" si="1"/>
        <v>--</v>
      </c>
      <c r="N77" s="53" t="str">
        <f t="shared" ca="1" si="2"/>
        <v>--</v>
      </c>
      <c r="O77" s="57" t="str">
        <f t="shared" ca="1" si="7"/>
        <v>--</v>
      </c>
      <c r="P77" s="53" t="str">
        <f t="shared" ca="1" si="0"/>
        <v>--</v>
      </c>
      <c r="Q77" s="53"/>
      <c r="R77" s="53"/>
      <c r="S77" s="58" t="str">
        <f t="shared" ca="1" si="4"/>
        <v>--</v>
      </c>
      <c r="T77" s="59" t="str">
        <f t="shared" ca="1" si="9"/>
        <v>--</v>
      </c>
      <c r="U77" s="53" t="str">
        <f t="shared" ca="1" si="5"/>
        <v>--</v>
      </c>
    </row>
    <row r="78" spans="11:21" x14ac:dyDescent="0.25">
      <c r="K78" s="51">
        <f t="shared" si="10"/>
        <v>55</v>
      </c>
      <c r="L78" s="93" t="str">
        <f t="shared" ca="1" si="6"/>
        <v>--</v>
      </c>
      <c r="M78" s="57" t="str">
        <f t="shared" ca="1" si="1"/>
        <v>--</v>
      </c>
      <c r="N78" s="53" t="str">
        <f t="shared" ca="1" si="2"/>
        <v>--</v>
      </c>
      <c r="O78" s="57" t="str">
        <f t="shared" ca="1" si="7"/>
        <v>--</v>
      </c>
      <c r="P78" s="53" t="str">
        <f t="shared" ca="1" si="0"/>
        <v>--</v>
      </c>
      <c r="Q78" s="53"/>
      <c r="R78" s="53"/>
      <c r="S78" s="58" t="str">
        <f t="shared" ca="1" si="4"/>
        <v>--</v>
      </c>
      <c r="T78" s="59" t="str">
        <f t="shared" ca="1" si="9"/>
        <v>--</v>
      </c>
      <c r="U78" s="53" t="str">
        <f t="shared" ca="1" si="5"/>
        <v>--</v>
      </c>
    </row>
    <row r="79" spans="11:21" x14ac:dyDescent="0.25">
      <c r="K79" s="51">
        <f t="shared" si="10"/>
        <v>56</v>
      </c>
      <c r="L79" s="93" t="str">
        <f t="shared" ca="1" si="6"/>
        <v>--</v>
      </c>
      <c r="M79" s="57" t="str">
        <f t="shared" ca="1" si="1"/>
        <v>--</v>
      </c>
      <c r="N79" s="53" t="str">
        <f t="shared" ca="1" si="2"/>
        <v>--</v>
      </c>
      <c r="O79" s="57" t="str">
        <f t="shared" ca="1" si="7"/>
        <v>--</v>
      </c>
      <c r="P79" s="53" t="str">
        <f t="shared" ca="1" si="0"/>
        <v>--</v>
      </c>
      <c r="Q79" s="53"/>
      <c r="R79" s="53"/>
      <c r="S79" s="58" t="str">
        <f t="shared" ca="1" si="4"/>
        <v>--</v>
      </c>
      <c r="T79" s="59" t="str">
        <f t="shared" ca="1" si="9"/>
        <v>--</v>
      </c>
      <c r="U79" s="53" t="str">
        <f t="shared" ca="1" si="5"/>
        <v>--</v>
      </c>
    </row>
    <row r="80" spans="11:21" x14ac:dyDescent="0.25">
      <c r="K80" s="51">
        <f t="shared" si="10"/>
        <v>57</v>
      </c>
      <c r="L80" s="93" t="str">
        <f t="shared" ca="1" si="6"/>
        <v>--</v>
      </c>
      <c r="M80" s="57" t="str">
        <f t="shared" ca="1" si="1"/>
        <v>--</v>
      </c>
      <c r="N80" s="53" t="str">
        <f t="shared" ca="1" si="2"/>
        <v>--</v>
      </c>
      <c r="O80" s="57" t="str">
        <f t="shared" ca="1" si="7"/>
        <v>--</v>
      </c>
      <c r="P80" s="53" t="str">
        <f t="shared" ca="1" si="0"/>
        <v>--</v>
      </c>
      <c r="Q80" s="53"/>
      <c r="R80" s="53"/>
      <c r="S80" s="58" t="str">
        <f t="shared" ca="1" si="4"/>
        <v>--</v>
      </c>
      <c r="T80" s="59" t="str">
        <f t="shared" ca="1" si="9"/>
        <v>--</v>
      </c>
      <c r="U80" s="53" t="str">
        <f t="shared" ca="1" si="5"/>
        <v>--</v>
      </c>
    </row>
    <row r="81" spans="11:21" x14ac:dyDescent="0.25">
      <c r="K81" s="51">
        <f t="shared" si="10"/>
        <v>58</v>
      </c>
      <c r="L81" s="93" t="str">
        <f t="shared" ca="1" si="6"/>
        <v>--</v>
      </c>
      <c r="M81" s="57" t="str">
        <f t="shared" ca="1" si="1"/>
        <v>--</v>
      </c>
      <c r="N81" s="53" t="str">
        <f t="shared" ca="1" si="2"/>
        <v>--</v>
      </c>
      <c r="O81" s="57" t="str">
        <f t="shared" ca="1" si="7"/>
        <v>--</v>
      </c>
      <c r="P81" s="53" t="str">
        <f t="shared" ca="1" si="0"/>
        <v>--</v>
      </c>
      <c r="Q81" s="53"/>
      <c r="R81" s="53"/>
      <c r="S81" s="58" t="str">
        <f t="shared" ca="1" si="4"/>
        <v>--</v>
      </c>
      <c r="T81" s="59" t="str">
        <f t="shared" ca="1" si="9"/>
        <v>--</v>
      </c>
      <c r="U81" s="53" t="str">
        <f t="shared" ca="1" si="5"/>
        <v>--</v>
      </c>
    </row>
    <row r="82" spans="11:21" x14ac:dyDescent="0.25">
      <c r="K82" s="51">
        <f t="shared" si="10"/>
        <v>59</v>
      </c>
      <c r="L82" s="93" t="str">
        <f t="shared" ca="1" si="6"/>
        <v>--</v>
      </c>
      <c r="M82" s="57" t="str">
        <f t="shared" ca="1" si="1"/>
        <v>--</v>
      </c>
      <c r="N82" s="53" t="str">
        <f t="shared" ca="1" si="2"/>
        <v>--</v>
      </c>
      <c r="O82" s="57" t="str">
        <f t="shared" ca="1" si="7"/>
        <v>--</v>
      </c>
      <c r="P82" s="53" t="str">
        <f t="shared" ca="1" si="0"/>
        <v>--</v>
      </c>
      <c r="Q82" s="53"/>
      <c r="R82" s="53"/>
      <c r="S82" s="58" t="str">
        <f t="shared" ca="1" si="4"/>
        <v>--</v>
      </c>
      <c r="T82" s="59" t="str">
        <f t="shared" ca="1" si="9"/>
        <v>--</v>
      </c>
      <c r="U82" s="53" t="str">
        <f t="shared" ca="1" si="5"/>
        <v>--</v>
      </c>
    </row>
    <row r="83" spans="11:21" x14ac:dyDescent="0.25">
      <c r="K83" s="51">
        <f t="shared" si="10"/>
        <v>60</v>
      </c>
      <c r="L83" s="93" t="str">
        <f t="shared" ca="1" si="6"/>
        <v>--</v>
      </c>
      <c r="M83" s="57" t="str">
        <f t="shared" ca="1" si="1"/>
        <v>--</v>
      </c>
      <c r="N83" s="53" t="str">
        <f t="shared" ca="1" si="2"/>
        <v>--</v>
      </c>
      <c r="O83" s="57" t="str">
        <f t="shared" ca="1" si="7"/>
        <v>--</v>
      </c>
      <c r="P83" s="53" t="str">
        <f t="shared" ca="1" si="0"/>
        <v>--</v>
      </c>
      <c r="Q83" s="53"/>
      <c r="R83" s="53"/>
      <c r="S83" s="58" t="str">
        <f t="shared" ca="1" si="4"/>
        <v>--</v>
      </c>
      <c r="T83" s="59" t="str">
        <f t="shared" ca="1" si="9"/>
        <v>--</v>
      </c>
      <c r="U83" s="53" t="str">
        <f t="shared" ca="1" si="5"/>
        <v>--</v>
      </c>
    </row>
    <row r="84" spans="11:21" x14ac:dyDescent="0.25">
      <c r="K84" s="51">
        <f t="shared" si="10"/>
        <v>61</v>
      </c>
      <c r="L84" s="93" t="str">
        <f t="shared" ca="1" si="6"/>
        <v>--</v>
      </c>
      <c r="M84" s="57" t="str">
        <f t="shared" ca="1" si="1"/>
        <v>--</v>
      </c>
      <c r="N84" s="53" t="str">
        <f t="shared" ca="1" si="2"/>
        <v>--</v>
      </c>
      <c r="O84" s="57" t="str">
        <f t="shared" ca="1" si="7"/>
        <v>--</v>
      </c>
      <c r="P84" s="53" t="str">
        <f t="shared" ca="1" si="0"/>
        <v>--</v>
      </c>
      <c r="Q84" s="53"/>
      <c r="R84" s="53"/>
      <c r="S84" s="58" t="str">
        <f t="shared" ca="1" si="4"/>
        <v>--</v>
      </c>
      <c r="T84" s="59" t="str">
        <f t="shared" ca="1" si="9"/>
        <v>--</v>
      </c>
      <c r="U84" s="53" t="str">
        <f t="shared" ca="1" si="5"/>
        <v>--</v>
      </c>
    </row>
    <row r="85" spans="11:21" x14ac:dyDescent="0.25">
      <c r="K85" s="51">
        <f t="shared" si="10"/>
        <v>62</v>
      </c>
      <c r="L85" s="93" t="str">
        <f t="shared" ca="1" si="6"/>
        <v>--</v>
      </c>
      <c r="M85" s="57" t="str">
        <f t="shared" ca="1" si="1"/>
        <v>--</v>
      </c>
      <c r="N85" s="53" t="str">
        <f t="shared" ca="1" si="2"/>
        <v>--</v>
      </c>
      <c r="O85" s="57" t="str">
        <f t="shared" ca="1" si="7"/>
        <v>--</v>
      </c>
      <c r="P85" s="53" t="str">
        <f t="shared" ca="1" si="0"/>
        <v>--</v>
      </c>
      <c r="Q85" s="53"/>
      <c r="R85" s="53"/>
      <c r="S85" s="58" t="str">
        <f t="shared" ca="1" si="4"/>
        <v>--</v>
      </c>
      <c r="T85" s="59" t="str">
        <f t="shared" ca="1" si="9"/>
        <v>--</v>
      </c>
      <c r="U85" s="53" t="str">
        <f t="shared" ca="1" si="5"/>
        <v>--</v>
      </c>
    </row>
    <row r="86" spans="11:21" x14ac:dyDescent="0.25">
      <c r="K86" s="51">
        <f t="shared" si="10"/>
        <v>63</v>
      </c>
      <c r="L86" s="93" t="str">
        <f t="shared" ca="1" si="6"/>
        <v>--</v>
      </c>
      <c r="M86" s="57" t="str">
        <f t="shared" ca="1" si="1"/>
        <v>--</v>
      </c>
      <c r="N86" s="53" t="str">
        <f t="shared" ca="1" si="2"/>
        <v>--</v>
      </c>
      <c r="O86" s="57" t="str">
        <f t="shared" ca="1" si="7"/>
        <v>--</v>
      </c>
      <c r="P86" s="53" t="str">
        <f t="shared" ca="1" si="0"/>
        <v>--</v>
      </c>
      <c r="Q86" s="53"/>
      <c r="R86" s="53"/>
      <c r="S86" s="58" t="str">
        <f t="shared" ca="1" si="4"/>
        <v>--</v>
      </c>
      <c r="T86" s="59" t="str">
        <f t="shared" ca="1" si="9"/>
        <v>--</v>
      </c>
      <c r="U86" s="53" t="str">
        <f t="shared" ca="1" si="5"/>
        <v>--</v>
      </c>
    </row>
    <row r="87" spans="11:21" x14ac:dyDescent="0.25">
      <c r="K87" s="51">
        <f t="shared" si="10"/>
        <v>64</v>
      </c>
      <c r="L87" s="93" t="str">
        <f t="shared" ca="1" si="6"/>
        <v>--</v>
      </c>
      <c r="M87" s="57" t="str">
        <f t="shared" ca="1" si="1"/>
        <v>--</v>
      </c>
      <c r="N87" s="53" t="str">
        <f t="shared" ca="1" si="2"/>
        <v>--</v>
      </c>
      <c r="O87" s="57" t="str">
        <f t="shared" ca="1" si="7"/>
        <v>--</v>
      </c>
      <c r="P87" s="53" t="str">
        <f t="shared" ca="1" si="0"/>
        <v>--</v>
      </c>
      <c r="Q87" s="53"/>
      <c r="R87" s="53"/>
      <c r="S87" s="58" t="str">
        <f t="shared" ca="1" si="4"/>
        <v>--</v>
      </c>
      <c r="T87" s="59" t="str">
        <f t="shared" ca="1" si="9"/>
        <v>--</v>
      </c>
      <c r="U87" s="53" t="str">
        <f t="shared" ca="1" si="5"/>
        <v>--</v>
      </c>
    </row>
    <row r="88" spans="11:21" x14ac:dyDescent="0.25">
      <c r="K88" s="51">
        <f t="shared" si="10"/>
        <v>65</v>
      </c>
      <c r="L88" s="93" t="str">
        <f t="shared" ca="1" si="6"/>
        <v>--</v>
      </c>
      <c r="M88" s="57" t="str">
        <f t="shared" ca="1" si="1"/>
        <v>--</v>
      </c>
      <c r="N88" s="53" t="str">
        <f t="shared" ca="1" si="2"/>
        <v>--</v>
      </c>
      <c r="O88" s="57" t="str">
        <f t="shared" ca="1" si="7"/>
        <v>--</v>
      </c>
      <c r="P88" s="53" t="str">
        <f t="shared" ref="P88:P135" ca="1" si="11">+IF(L88="--","--",IFERROR(VLOOKUP(L88,$W$41:$X$45,2,FALSE),0))</f>
        <v>--</v>
      </c>
      <c r="Q88" s="53"/>
      <c r="R88" s="53"/>
      <c r="S88" s="58" t="str">
        <f t="shared" ca="1" si="4"/>
        <v>--</v>
      </c>
      <c r="T88" s="59" t="str">
        <f t="shared" ca="1" si="9"/>
        <v>--</v>
      </c>
      <c r="U88" s="53" t="str">
        <f t="shared" ca="1" si="5"/>
        <v>--</v>
      </c>
    </row>
    <row r="89" spans="11:21" x14ac:dyDescent="0.25">
      <c r="K89" s="51">
        <f t="shared" si="10"/>
        <v>66</v>
      </c>
      <c r="L89" s="93" t="str">
        <f t="shared" ca="1" si="6"/>
        <v>--</v>
      </c>
      <c r="M89" s="57" t="str">
        <f t="shared" ref="M89:M135" ca="1" si="12">IF(L89="--","--",IF(AND($C$27="--",K89=1),(L89-$C$26)*$C$24/365,$C$24/$C$25))</f>
        <v>--</v>
      </c>
      <c r="N89" s="53" t="str">
        <f t="shared" ref="N89:N135" ca="1" si="13">+IF(L89=$C$23, 100%, "--")</f>
        <v>--</v>
      </c>
      <c r="O89" s="57" t="str">
        <f t="shared" ca="1" si="7"/>
        <v>--</v>
      </c>
      <c r="P89" s="53" t="str">
        <f t="shared" ca="1" si="11"/>
        <v>--</v>
      </c>
      <c r="Q89" s="53"/>
      <c r="R89" s="53"/>
      <c r="S89" s="58" t="str">
        <f t="shared" ref="S89:S135" ca="1" si="14">IF(L89="--","--",ROUND(IF($C$22="LBA37DA",SUM(O89:P89),SUM(M89:N89)),9))</f>
        <v>--</v>
      </c>
      <c r="T89" s="59" t="str">
        <f t="shared" ca="1" si="9"/>
        <v>--</v>
      </c>
      <c r="U89" s="53" t="str">
        <f t="shared" ref="U89:U135" ca="1" si="15">IFERROR(T89*S89,"--")</f>
        <v>--</v>
      </c>
    </row>
    <row r="90" spans="11:21" x14ac:dyDescent="0.25">
      <c r="K90" s="51">
        <f t="shared" si="10"/>
        <v>67</v>
      </c>
      <c r="L90" s="93" t="str">
        <f t="shared" ref="L90:L135" ca="1" si="16">+IF(L89&lt;$C$23, EDATE(L89,12/$C$25), IF(L89=$C$23, "--", IF(L89="--", "--")))</f>
        <v>--</v>
      </c>
      <c r="M90" s="57" t="str">
        <f t="shared" ca="1" si="12"/>
        <v>--</v>
      </c>
      <c r="N90" s="53" t="str">
        <f t="shared" ca="1" si="13"/>
        <v>--</v>
      </c>
      <c r="O90" s="57" t="str">
        <f t="shared" ref="O90:O135" ca="1" si="17">IFERROR(IF(K90=1,(L90-$C$27)*(Q90/100%)*$C$24/365,(L90-L89)*(Q90/100%)*$C$24/365),"--")</f>
        <v>--</v>
      </c>
      <c r="P90" s="53" t="str">
        <f t="shared" ca="1" si="11"/>
        <v>--</v>
      </c>
      <c r="Q90" s="53"/>
      <c r="R90" s="53"/>
      <c r="S90" s="58" t="str">
        <f t="shared" ca="1" si="14"/>
        <v>--</v>
      </c>
      <c r="T90" s="59" t="str">
        <f t="shared" ref="T90:T135" ca="1" si="18">IF(L90="--","--",1/(1+$C$31/$C$25)^($C$28*$C$25/365+K89))</f>
        <v>--</v>
      </c>
      <c r="U90" s="53" t="str">
        <f t="shared" ca="1" si="15"/>
        <v>--</v>
      </c>
    </row>
    <row r="91" spans="11:21" x14ac:dyDescent="0.25">
      <c r="K91" s="51">
        <f t="shared" si="10"/>
        <v>68</v>
      </c>
      <c r="L91" s="93" t="str">
        <f t="shared" ca="1" si="16"/>
        <v>--</v>
      </c>
      <c r="M91" s="57" t="str">
        <f t="shared" ca="1" si="12"/>
        <v>--</v>
      </c>
      <c r="N91" s="53" t="str">
        <f t="shared" ca="1" si="13"/>
        <v>--</v>
      </c>
      <c r="O91" s="57" t="str">
        <f t="shared" ca="1" si="17"/>
        <v>--</v>
      </c>
      <c r="P91" s="53" t="str">
        <f t="shared" ca="1" si="11"/>
        <v>--</v>
      </c>
      <c r="Q91" s="53"/>
      <c r="R91" s="53"/>
      <c r="S91" s="58" t="str">
        <f t="shared" ca="1" si="14"/>
        <v>--</v>
      </c>
      <c r="T91" s="59" t="str">
        <f t="shared" ca="1" si="18"/>
        <v>--</v>
      </c>
      <c r="U91" s="53" t="str">
        <f t="shared" ca="1" si="15"/>
        <v>--</v>
      </c>
    </row>
    <row r="92" spans="11:21" x14ac:dyDescent="0.25">
      <c r="K92" s="51">
        <f t="shared" ref="K92:K135" si="19">+K91+1</f>
        <v>69</v>
      </c>
      <c r="L92" s="93" t="str">
        <f t="shared" ca="1" si="16"/>
        <v>--</v>
      </c>
      <c r="M92" s="57" t="str">
        <f t="shared" ca="1" si="12"/>
        <v>--</v>
      </c>
      <c r="N92" s="53" t="str">
        <f t="shared" ca="1" si="13"/>
        <v>--</v>
      </c>
      <c r="O92" s="57" t="str">
        <f t="shared" ca="1" si="17"/>
        <v>--</v>
      </c>
      <c r="P92" s="53" t="str">
        <f t="shared" ca="1" si="11"/>
        <v>--</v>
      </c>
      <c r="Q92" s="53"/>
      <c r="R92" s="53"/>
      <c r="S92" s="58" t="str">
        <f t="shared" ca="1" si="14"/>
        <v>--</v>
      </c>
      <c r="T92" s="59" t="str">
        <f t="shared" ca="1" si="18"/>
        <v>--</v>
      </c>
      <c r="U92" s="53" t="str">
        <f t="shared" ca="1" si="15"/>
        <v>--</v>
      </c>
    </row>
    <row r="93" spans="11:21" x14ac:dyDescent="0.25">
      <c r="K93" s="51">
        <f t="shared" si="19"/>
        <v>70</v>
      </c>
      <c r="L93" s="93" t="str">
        <f t="shared" ca="1" si="16"/>
        <v>--</v>
      </c>
      <c r="M93" s="57" t="str">
        <f t="shared" ca="1" si="12"/>
        <v>--</v>
      </c>
      <c r="N93" s="53" t="str">
        <f t="shared" ca="1" si="13"/>
        <v>--</v>
      </c>
      <c r="O93" s="57" t="str">
        <f t="shared" ca="1" si="17"/>
        <v>--</v>
      </c>
      <c r="P93" s="53" t="str">
        <f t="shared" ca="1" si="11"/>
        <v>--</v>
      </c>
      <c r="Q93" s="53"/>
      <c r="R93" s="53"/>
      <c r="S93" s="58" t="str">
        <f t="shared" ca="1" si="14"/>
        <v>--</v>
      </c>
      <c r="T93" s="59" t="str">
        <f t="shared" ca="1" si="18"/>
        <v>--</v>
      </c>
      <c r="U93" s="53" t="str">
        <f t="shared" ca="1" si="15"/>
        <v>--</v>
      </c>
    </row>
    <row r="94" spans="11:21" x14ac:dyDescent="0.25">
      <c r="K94" s="51">
        <f t="shared" si="19"/>
        <v>71</v>
      </c>
      <c r="L94" s="93" t="str">
        <f t="shared" ca="1" si="16"/>
        <v>--</v>
      </c>
      <c r="M94" s="57" t="str">
        <f t="shared" ca="1" si="12"/>
        <v>--</v>
      </c>
      <c r="N94" s="53" t="str">
        <f t="shared" ca="1" si="13"/>
        <v>--</v>
      </c>
      <c r="O94" s="57" t="str">
        <f t="shared" ca="1" si="17"/>
        <v>--</v>
      </c>
      <c r="P94" s="53" t="str">
        <f t="shared" ca="1" si="11"/>
        <v>--</v>
      </c>
      <c r="Q94" s="53"/>
      <c r="R94" s="53"/>
      <c r="S94" s="58" t="str">
        <f t="shared" ca="1" si="14"/>
        <v>--</v>
      </c>
      <c r="T94" s="59" t="str">
        <f t="shared" ca="1" si="18"/>
        <v>--</v>
      </c>
      <c r="U94" s="53" t="str">
        <f t="shared" ca="1" si="15"/>
        <v>--</v>
      </c>
    </row>
    <row r="95" spans="11:21" x14ac:dyDescent="0.25">
      <c r="K95" s="51">
        <f t="shared" si="19"/>
        <v>72</v>
      </c>
      <c r="L95" s="93" t="str">
        <f t="shared" ca="1" si="16"/>
        <v>--</v>
      </c>
      <c r="M95" s="57" t="str">
        <f t="shared" ca="1" si="12"/>
        <v>--</v>
      </c>
      <c r="N95" s="53" t="str">
        <f t="shared" ca="1" si="13"/>
        <v>--</v>
      </c>
      <c r="O95" s="57" t="str">
        <f t="shared" ca="1" si="17"/>
        <v>--</v>
      </c>
      <c r="P95" s="53" t="str">
        <f t="shared" ca="1" si="11"/>
        <v>--</v>
      </c>
      <c r="Q95" s="53"/>
      <c r="R95" s="53"/>
      <c r="S95" s="58" t="str">
        <f t="shared" ca="1" si="14"/>
        <v>--</v>
      </c>
      <c r="T95" s="59" t="str">
        <f t="shared" ca="1" si="18"/>
        <v>--</v>
      </c>
      <c r="U95" s="53" t="str">
        <f t="shared" ca="1" si="15"/>
        <v>--</v>
      </c>
    </row>
    <row r="96" spans="11:21" x14ac:dyDescent="0.25">
      <c r="K96" s="51">
        <f t="shared" si="19"/>
        <v>73</v>
      </c>
      <c r="L96" s="93" t="str">
        <f t="shared" ca="1" si="16"/>
        <v>--</v>
      </c>
      <c r="M96" s="57" t="str">
        <f t="shared" ca="1" si="12"/>
        <v>--</v>
      </c>
      <c r="N96" s="53" t="str">
        <f t="shared" ca="1" si="13"/>
        <v>--</v>
      </c>
      <c r="O96" s="57" t="str">
        <f t="shared" ca="1" si="17"/>
        <v>--</v>
      </c>
      <c r="P96" s="53" t="str">
        <f t="shared" ca="1" si="11"/>
        <v>--</v>
      </c>
      <c r="Q96" s="53"/>
      <c r="R96" s="53"/>
      <c r="S96" s="58" t="str">
        <f t="shared" ca="1" si="14"/>
        <v>--</v>
      </c>
      <c r="T96" s="59" t="str">
        <f t="shared" ca="1" si="18"/>
        <v>--</v>
      </c>
      <c r="U96" s="53" t="str">
        <f t="shared" ca="1" si="15"/>
        <v>--</v>
      </c>
    </row>
    <row r="97" spans="11:21" x14ac:dyDescent="0.25">
      <c r="K97" s="51">
        <f t="shared" si="19"/>
        <v>74</v>
      </c>
      <c r="L97" s="93" t="str">
        <f t="shared" ca="1" si="16"/>
        <v>--</v>
      </c>
      <c r="M97" s="57" t="str">
        <f t="shared" ca="1" si="12"/>
        <v>--</v>
      </c>
      <c r="N97" s="53" t="str">
        <f t="shared" ca="1" si="13"/>
        <v>--</v>
      </c>
      <c r="O97" s="57" t="str">
        <f t="shared" ca="1" si="17"/>
        <v>--</v>
      </c>
      <c r="P97" s="53" t="str">
        <f t="shared" ca="1" si="11"/>
        <v>--</v>
      </c>
      <c r="Q97" s="53"/>
      <c r="R97" s="53"/>
      <c r="S97" s="58" t="str">
        <f t="shared" ca="1" si="14"/>
        <v>--</v>
      </c>
      <c r="T97" s="59" t="str">
        <f t="shared" ca="1" si="18"/>
        <v>--</v>
      </c>
      <c r="U97" s="53" t="str">
        <f t="shared" ca="1" si="15"/>
        <v>--</v>
      </c>
    </row>
    <row r="98" spans="11:21" x14ac:dyDescent="0.25">
      <c r="K98" s="51">
        <f t="shared" si="19"/>
        <v>75</v>
      </c>
      <c r="L98" s="93" t="str">
        <f t="shared" ca="1" si="16"/>
        <v>--</v>
      </c>
      <c r="M98" s="57" t="str">
        <f t="shared" ca="1" si="12"/>
        <v>--</v>
      </c>
      <c r="N98" s="53" t="str">
        <f t="shared" ca="1" si="13"/>
        <v>--</v>
      </c>
      <c r="O98" s="57" t="str">
        <f t="shared" ca="1" si="17"/>
        <v>--</v>
      </c>
      <c r="P98" s="53" t="str">
        <f t="shared" ca="1" si="11"/>
        <v>--</v>
      </c>
      <c r="Q98" s="53"/>
      <c r="R98" s="53"/>
      <c r="S98" s="58" t="str">
        <f t="shared" ca="1" si="14"/>
        <v>--</v>
      </c>
      <c r="T98" s="59" t="str">
        <f t="shared" ca="1" si="18"/>
        <v>--</v>
      </c>
      <c r="U98" s="53" t="str">
        <f t="shared" ca="1" si="15"/>
        <v>--</v>
      </c>
    </row>
    <row r="99" spans="11:21" x14ac:dyDescent="0.25">
      <c r="K99" s="51">
        <f t="shared" si="19"/>
        <v>76</v>
      </c>
      <c r="L99" s="93" t="str">
        <f t="shared" ca="1" si="16"/>
        <v>--</v>
      </c>
      <c r="M99" s="57" t="str">
        <f t="shared" ca="1" si="12"/>
        <v>--</v>
      </c>
      <c r="N99" s="53" t="str">
        <f t="shared" ca="1" si="13"/>
        <v>--</v>
      </c>
      <c r="O99" s="57" t="str">
        <f t="shared" ca="1" si="17"/>
        <v>--</v>
      </c>
      <c r="P99" s="53" t="str">
        <f t="shared" ca="1" si="11"/>
        <v>--</v>
      </c>
      <c r="Q99" s="53"/>
      <c r="R99" s="53"/>
      <c r="S99" s="58" t="str">
        <f t="shared" ca="1" si="14"/>
        <v>--</v>
      </c>
      <c r="T99" s="59" t="str">
        <f t="shared" ca="1" si="18"/>
        <v>--</v>
      </c>
      <c r="U99" s="53" t="str">
        <f t="shared" ca="1" si="15"/>
        <v>--</v>
      </c>
    </row>
    <row r="100" spans="11:21" x14ac:dyDescent="0.25">
      <c r="K100" s="51">
        <f t="shared" si="19"/>
        <v>77</v>
      </c>
      <c r="L100" s="93" t="str">
        <f t="shared" ca="1" si="16"/>
        <v>--</v>
      </c>
      <c r="M100" s="57" t="str">
        <f t="shared" ca="1" si="12"/>
        <v>--</v>
      </c>
      <c r="N100" s="53" t="str">
        <f t="shared" ca="1" si="13"/>
        <v>--</v>
      </c>
      <c r="O100" s="57" t="str">
        <f t="shared" ca="1" si="17"/>
        <v>--</v>
      </c>
      <c r="P100" s="53" t="str">
        <f t="shared" ca="1" si="11"/>
        <v>--</v>
      </c>
      <c r="Q100" s="53"/>
      <c r="R100" s="53"/>
      <c r="S100" s="58" t="str">
        <f t="shared" ca="1" si="14"/>
        <v>--</v>
      </c>
      <c r="T100" s="59" t="str">
        <f t="shared" ca="1" si="18"/>
        <v>--</v>
      </c>
      <c r="U100" s="53" t="str">
        <f t="shared" ca="1" si="15"/>
        <v>--</v>
      </c>
    </row>
    <row r="101" spans="11:21" x14ac:dyDescent="0.25">
      <c r="K101" s="51">
        <f t="shared" si="19"/>
        <v>78</v>
      </c>
      <c r="L101" s="93" t="str">
        <f t="shared" ca="1" si="16"/>
        <v>--</v>
      </c>
      <c r="M101" s="57" t="str">
        <f t="shared" ca="1" si="12"/>
        <v>--</v>
      </c>
      <c r="N101" s="53" t="str">
        <f t="shared" ca="1" si="13"/>
        <v>--</v>
      </c>
      <c r="O101" s="57" t="str">
        <f t="shared" ca="1" si="17"/>
        <v>--</v>
      </c>
      <c r="P101" s="53" t="str">
        <f t="shared" ca="1" si="11"/>
        <v>--</v>
      </c>
      <c r="Q101" s="53"/>
      <c r="R101" s="53"/>
      <c r="S101" s="58" t="str">
        <f t="shared" ca="1" si="14"/>
        <v>--</v>
      </c>
      <c r="T101" s="59" t="str">
        <f t="shared" ca="1" si="18"/>
        <v>--</v>
      </c>
      <c r="U101" s="53" t="str">
        <f t="shared" ca="1" si="15"/>
        <v>--</v>
      </c>
    </row>
    <row r="102" spans="11:21" x14ac:dyDescent="0.25">
      <c r="K102" s="51">
        <f t="shared" si="19"/>
        <v>79</v>
      </c>
      <c r="L102" s="93" t="str">
        <f t="shared" ca="1" si="16"/>
        <v>--</v>
      </c>
      <c r="M102" s="57" t="str">
        <f t="shared" ca="1" si="12"/>
        <v>--</v>
      </c>
      <c r="N102" s="53" t="str">
        <f t="shared" ca="1" si="13"/>
        <v>--</v>
      </c>
      <c r="O102" s="57" t="str">
        <f t="shared" ca="1" si="17"/>
        <v>--</v>
      </c>
      <c r="P102" s="53" t="str">
        <f t="shared" ca="1" si="11"/>
        <v>--</v>
      </c>
      <c r="Q102" s="53"/>
      <c r="R102" s="53"/>
      <c r="S102" s="58" t="str">
        <f t="shared" ca="1" si="14"/>
        <v>--</v>
      </c>
      <c r="T102" s="59" t="str">
        <f t="shared" ca="1" si="18"/>
        <v>--</v>
      </c>
      <c r="U102" s="53" t="str">
        <f t="shared" ca="1" si="15"/>
        <v>--</v>
      </c>
    </row>
    <row r="103" spans="11:21" x14ac:dyDescent="0.25">
      <c r="K103" s="51">
        <f t="shared" si="19"/>
        <v>80</v>
      </c>
      <c r="L103" s="93" t="str">
        <f t="shared" ca="1" si="16"/>
        <v>--</v>
      </c>
      <c r="M103" s="57" t="str">
        <f t="shared" ca="1" si="12"/>
        <v>--</v>
      </c>
      <c r="N103" s="53" t="str">
        <f t="shared" ca="1" si="13"/>
        <v>--</v>
      </c>
      <c r="O103" s="57" t="str">
        <f t="shared" ca="1" si="17"/>
        <v>--</v>
      </c>
      <c r="P103" s="53" t="str">
        <f t="shared" ca="1" si="11"/>
        <v>--</v>
      </c>
      <c r="Q103" s="53"/>
      <c r="R103" s="53"/>
      <c r="S103" s="58" t="str">
        <f t="shared" ca="1" si="14"/>
        <v>--</v>
      </c>
      <c r="T103" s="59" t="str">
        <f t="shared" ca="1" si="18"/>
        <v>--</v>
      </c>
      <c r="U103" s="53" t="str">
        <f t="shared" ca="1" si="15"/>
        <v>--</v>
      </c>
    </row>
    <row r="104" spans="11:21" x14ac:dyDescent="0.25">
      <c r="K104" s="51">
        <f t="shared" si="19"/>
        <v>81</v>
      </c>
      <c r="L104" s="93" t="str">
        <f t="shared" ca="1" si="16"/>
        <v>--</v>
      </c>
      <c r="M104" s="57" t="str">
        <f t="shared" ca="1" si="12"/>
        <v>--</v>
      </c>
      <c r="N104" s="53" t="str">
        <f t="shared" ca="1" si="13"/>
        <v>--</v>
      </c>
      <c r="O104" s="57" t="str">
        <f t="shared" ca="1" si="17"/>
        <v>--</v>
      </c>
      <c r="P104" s="53" t="str">
        <f t="shared" ca="1" si="11"/>
        <v>--</v>
      </c>
      <c r="Q104" s="53"/>
      <c r="R104" s="53"/>
      <c r="S104" s="58" t="str">
        <f t="shared" ca="1" si="14"/>
        <v>--</v>
      </c>
      <c r="T104" s="59" t="str">
        <f t="shared" ca="1" si="18"/>
        <v>--</v>
      </c>
      <c r="U104" s="53" t="str">
        <f t="shared" ca="1" si="15"/>
        <v>--</v>
      </c>
    </row>
    <row r="105" spans="11:21" x14ac:dyDescent="0.25">
      <c r="K105" s="51">
        <f t="shared" si="19"/>
        <v>82</v>
      </c>
      <c r="L105" s="93" t="str">
        <f t="shared" ca="1" si="16"/>
        <v>--</v>
      </c>
      <c r="M105" s="57" t="str">
        <f t="shared" ca="1" si="12"/>
        <v>--</v>
      </c>
      <c r="N105" s="53" t="str">
        <f t="shared" ca="1" si="13"/>
        <v>--</v>
      </c>
      <c r="O105" s="57" t="str">
        <f t="shared" ca="1" si="17"/>
        <v>--</v>
      </c>
      <c r="P105" s="53" t="str">
        <f t="shared" ca="1" si="11"/>
        <v>--</v>
      </c>
      <c r="Q105" s="53"/>
      <c r="R105" s="53"/>
      <c r="S105" s="58" t="str">
        <f t="shared" ca="1" si="14"/>
        <v>--</v>
      </c>
      <c r="T105" s="59" t="str">
        <f t="shared" ca="1" si="18"/>
        <v>--</v>
      </c>
      <c r="U105" s="53" t="str">
        <f t="shared" ca="1" si="15"/>
        <v>--</v>
      </c>
    </row>
    <row r="106" spans="11:21" x14ac:dyDescent="0.25">
      <c r="K106" s="51">
        <f t="shared" si="19"/>
        <v>83</v>
      </c>
      <c r="L106" s="93" t="str">
        <f t="shared" ca="1" si="16"/>
        <v>--</v>
      </c>
      <c r="M106" s="57" t="str">
        <f t="shared" ca="1" si="12"/>
        <v>--</v>
      </c>
      <c r="N106" s="53" t="str">
        <f t="shared" ca="1" si="13"/>
        <v>--</v>
      </c>
      <c r="O106" s="57" t="str">
        <f t="shared" ca="1" si="17"/>
        <v>--</v>
      </c>
      <c r="P106" s="53" t="str">
        <f t="shared" ca="1" si="11"/>
        <v>--</v>
      </c>
      <c r="Q106" s="53"/>
      <c r="R106" s="53"/>
      <c r="S106" s="58" t="str">
        <f t="shared" ca="1" si="14"/>
        <v>--</v>
      </c>
      <c r="T106" s="59" t="str">
        <f t="shared" ca="1" si="18"/>
        <v>--</v>
      </c>
      <c r="U106" s="53" t="str">
        <f t="shared" ca="1" si="15"/>
        <v>--</v>
      </c>
    </row>
    <row r="107" spans="11:21" x14ac:dyDescent="0.25">
      <c r="K107" s="51">
        <f t="shared" si="19"/>
        <v>84</v>
      </c>
      <c r="L107" s="93" t="str">
        <f t="shared" ca="1" si="16"/>
        <v>--</v>
      </c>
      <c r="M107" s="57" t="str">
        <f t="shared" ca="1" si="12"/>
        <v>--</v>
      </c>
      <c r="N107" s="53" t="str">
        <f t="shared" ca="1" si="13"/>
        <v>--</v>
      </c>
      <c r="O107" s="57" t="str">
        <f t="shared" ca="1" si="17"/>
        <v>--</v>
      </c>
      <c r="P107" s="53" t="str">
        <f t="shared" ca="1" si="11"/>
        <v>--</v>
      </c>
      <c r="Q107" s="53"/>
      <c r="R107" s="53"/>
      <c r="S107" s="58" t="str">
        <f t="shared" ca="1" si="14"/>
        <v>--</v>
      </c>
      <c r="T107" s="59" t="str">
        <f t="shared" ca="1" si="18"/>
        <v>--</v>
      </c>
      <c r="U107" s="53" t="str">
        <f t="shared" ca="1" si="15"/>
        <v>--</v>
      </c>
    </row>
    <row r="108" spans="11:21" x14ac:dyDescent="0.25">
      <c r="K108" s="51">
        <f t="shared" si="19"/>
        <v>85</v>
      </c>
      <c r="L108" s="93" t="str">
        <f t="shared" ca="1" si="16"/>
        <v>--</v>
      </c>
      <c r="M108" s="57" t="str">
        <f t="shared" ca="1" si="12"/>
        <v>--</v>
      </c>
      <c r="N108" s="53" t="str">
        <f t="shared" ca="1" si="13"/>
        <v>--</v>
      </c>
      <c r="O108" s="57" t="str">
        <f t="shared" ca="1" si="17"/>
        <v>--</v>
      </c>
      <c r="P108" s="53" t="str">
        <f t="shared" ca="1" si="11"/>
        <v>--</v>
      </c>
      <c r="Q108" s="53"/>
      <c r="R108" s="53"/>
      <c r="S108" s="58" t="str">
        <f t="shared" ca="1" si="14"/>
        <v>--</v>
      </c>
      <c r="T108" s="59" t="str">
        <f t="shared" ca="1" si="18"/>
        <v>--</v>
      </c>
      <c r="U108" s="53" t="str">
        <f t="shared" ca="1" si="15"/>
        <v>--</v>
      </c>
    </row>
    <row r="109" spans="11:21" x14ac:dyDescent="0.25">
      <c r="K109" s="51">
        <f t="shared" si="19"/>
        <v>86</v>
      </c>
      <c r="L109" s="93" t="str">
        <f t="shared" ca="1" si="16"/>
        <v>--</v>
      </c>
      <c r="M109" s="57" t="str">
        <f t="shared" ca="1" si="12"/>
        <v>--</v>
      </c>
      <c r="N109" s="53" t="str">
        <f t="shared" ca="1" si="13"/>
        <v>--</v>
      </c>
      <c r="O109" s="57" t="str">
        <f t="shared" ca="1" si="17"/>
        <v>--</v>
      </c>
      <c r="P109" s="53" t="str">
        <f t="shared" ca="1" si="11"/>
        <v>--</v>
      </c>
      <c r="Q109" s="53"/>
      <c r="R109" s="53"/>
      <c r="S109" s="58" t="str">
        <f t="shared" ca="1" si="14"/>
        <v>--</v>
      </c>
      <c r="T109" s="59" t="str">
        <f t="shared" ca="1" si="18"/>
        <v>--</v>
      </c>
      <c r="U109" s="53" t="str">
        <f t="shared" ca="1" si="15"/>
        <v>--</v>
      </c>
    </row>
    <row r="110" spans="11:21" x14ac:dyDescent="0.25">
      <c r="K110" s="51">
        <f t="shared" si="19"/>
        <v>87</v>
      </c>
      <c r="L110" s="93" t="str">
        <f t="shared" ca="1" si="16"/>
        <v>--</v>
      </c>
      <c r="M110" s="57" t="str">
        <f t="shared" ca="1" si="12"/>
        <v>--</v>
      </c>
      <c r="N110" s="53" t="str">
        <f t="shared" ca="1" si="13"/>
        <v>--</v>
      </c>
      <c r="O110" s="57" t="str">
        <f t="shared" ca="1" si="17"/>
        <v>--</v>
      </c>
      <c r="P110" s="53" t="str">
        <f t="shared" ca="1" si="11"/>
        <v>--</v>
      </c>
      <c r="Q110" s="53"/>
      <c r="R110" s="53"/>
      <c r="S110" s="58" t="str">
        <f t="shared" ca="1" si="14"/>
        <v>--</v>
      </c>
      <c r="T110" s="59" t="str">
        <f t="shared" ca="1" si="18"/>
        <v>--</v>
      </c>
      <c r="U110" s="53" t="str">
        <f t="shared" ca="1" si="15"/>
        <v>--</v>
      </c>
    </row>
    <row r="111" spans="11:21" x14ac:dyDescent="0.25">
      <c r="K111" s="51">
        <f t="shared" si="19"/>
        <v>88</v>
      </c>
      <c r="L111" s="93" t="str">
        <f t="shared" ca="1" si="16"/>
        <v>--</v>
      </c>
      <c r="M111" s="57" t="str">
        <f t="shared" ca="1" si="12"/>
        <v>--</v>
      </c>
      <c r="N111" s="53" t="str">
        <f t="shared" ca="1" si="13"/>
        <v>--</v>
      </c>
      <c r="O111" s="57" t="str">
        <f t="shared" ca="1" si="17"/>
        <v>--</v>
      </c>
      <c r="P111" s="53" t="str">
        <f t="shared" ca="1" si="11"/>
        <v>--</v>
      </c>
      <c r="Q111" s="53"/>
      <c r="R111" s="53"/>
      <c r="S111" s="58" t="str">
        <f t="shared" ca="1" si="14"/>
        <v>--</v>
      </c>
      <c r="T111" s="59" t="str">
        <f t="shared" ca="1" si="18"/>
        <v>--</v>
      </c>
      <c r="U111" s="53" t="str">
        <f t="shared" ca="1" si="15"/>
        <v>--</v>
      </c>
    </row>
    <row r="112" spans="11:21" x14ac:dyDescent="0.25">
      <c r="K112" s="51">
        <f t="shared" si="19"/>
        <v>89</v>
      </c>
      <c r="L112" s="93" t="str">
        <f t="shared" ca="1" si="16"/>
        <v>--</v>
      </c>
      <c r="M112" s="57" t="str">
        <f t="shared" ca="1" si="12"/>
        <v>--</v>
      </c>
      <c r="N112" s="53" t="str">
        <f t="shared" ca="1" si="13"/>
        <v>--</v>
      </c>
      <c r="O112" s="57" t="str">
        <f t="shared" ca="1" si="17"/>
        <v>--</v>
      </c>
      <c r="P112" s="53" t="str">
        <f t="shared" ca="1" si="11"/>
        <v>--</v>
      </c>
      <c r="Q112" s="53"/>
      <c r="R112" s="53"/>
      <c r="S112" s="58" t="str">
        <f t="shared" ca="1" si="14"/>
        <v>--</v>
      </c>
      <c r="T112" s="59" t="str">
        <f t="shared" ca="1" si="18"/>
        <v>--</v>
      </c>
      <c r="U112" s="53" t="str">
        <f t="shared" ca="1" si="15"/>
        <v>--</v>
      </c>
    </row>
    <row r="113" spans="11:21" x14ac:dyDescent="0.25">
      <c r="K113" s="51">
        <f t="shared" si="19"/>
        <v>90</v>
      </c>
      <c r="L113" s="93" t="str">
        <f t="shared" ca="1" si="16"/>
        <v>--</v>
      </c>
      <c r="M113" s="57" t="str">
        <f t="shared" ca="1" si="12"/>
        <v>--</v>
      </c>
      <c r="N113" s="53" t="str">
        <f t="shared" ca="1" si="13"/>
        <v>--</v>
      </c>
      <c r="O113" s="57" t="str">
        <f t="shared" ca="1" si="17"/>
        <v>--</v>
      </c>
      <c r="P113" s="53" t="str">
        <f t="shared" ca="1" si="11"/>
        <v>--</v>
      </c>
      <c r="Q113" s="53"/>
      <c r="R113" s="53"/>
      <c r="S113" s="58" t="str">
        <f t="shared" ca="1" si="14"/>
        <v>--</v>
      </c>
      <c r="T113" s="59" t="str">
        <f t="shared" ca="1" si="18"/>
        <v>--</v>
      </c>
      <c r="U113" s="53" t="str">
        <f t="shared" ca="1" si="15"/>
        <v>--</v>
      </c>
    </row>
    <row r="114" spans="11:21" x14ac:dyDescent="0.25">
      <c r="K114" s="51">
        <f t="shared" si="19"/>
        <v>91</v>
      </c>
      <c r="L114" s="93" t="str">
        <f t="shared" ca="1" si="16"/>
        <v>--</v>
      </c>
      <c r="M114" s="57" t="str">
        <f t="shared" ca="1" si="12"/>
        <v>--</v>
      </c>
      <c r="N114" s="53" t="str">
        <f t="shared" ca="1" si="13"/>
        <v>--</v>
      </c>
      <c r="O114" s="57" t="str">
        <f t="shared" ca="1" si="17"/>
        <v>--</v>
      </c>
      <c r="P114" s="53" t="str">
        <f t="shared" ca="1" si="11"/>
        <v>--</v>
      </c>
      <c r="Q114" s="53"/>
      <c r="R114" s="53"/>
      <c r="S114" s="58" t="str">
        <f t="shared" ca="1" si="14"/>
        <v>--</v>
      </c>
      <c r="T114" s="59" t="str">
        <f t="shared" ca="1" si="18"/>
        <v>--</v>
      </c>
      <c r="U114" s="53" t="str">
        <f t="shared" ca="1" si="15"/>
        <v>--</v>
      </c>
    </row>
    <row r="115" spans="11:21" x14ac:dyDescent="0.25">
      <c r="K115" s="51">
        <f t="shared" si="19"/>
        <v>92</v>
      </c>
      <c r="L115" s="93" t="str">
        <f t="shared" ca="1" si="16"/>
        <v>--</v>
      </c>
      <c r="M115" s="57" t="str">
        <f t="shared" ca="1" si="12"/>
        <v>--</v>
      </c>
      <c r="N115" s="53" t="str">
        <f t="shared" ca="1" si="13"/>
        <v>--</v>
      </c>
      <c r="O115" s="57" t="str">
        <f t="shared" ca="1" si="17"/>
        <v>--</v>
      </c>
      <c r="P115" s="53" t="str">
        <f t="shared" ca="1" si="11"/>
        <v>--</v>
      </c>
      <c r="Q115" s="53"/>
      <c r="R115" s="53"/>
      <c r="S115" s="58" t="str">
        <f t="shared" ca="1" si="14"/>
        <v>--</v>
      </c>
      <c r="T115" s="59" t="str">
        <f t="shared" ca="1" si="18"/>
        <v>--</v>
      </c>
      <c r="U115" s="53" t="str">
        <f t="shared" ca="1" si="15"/>
        <v>--</v>
      </c>
    </row>
    <row r="116" spans="11:21" x14ac:dyDescent="0.25">
      <c r="K116" s="51">
        <f t="shared" si="19"/>
        <v>93</v>
      </c>
      <c r="L116" s="93" t="str">
        <f t="shared" ca="1" si="16"/>
        <v>--</v>
      </c>
      <c r="M116" s="57" t="str">
        <f t="shared" ca="1" si="12"/>
        <v>--</v>
      </c>
      <c r="N116" s="53" t="str">
        <f t="shared" ca="1" si="13"/>
        <v>--</v>
      </c>
      <c r="O116" s="57" t="str">
        <f t="shared" ca="1" si="17"/>
        <v>--</v>
      </c>
      <c r="P116" s="53" t="str">
        <f t="shared" ca="1" si="11"/>
        <v>--</v>
      </c>
      <c r="Q116" s="53"/>
      <c r="R116" s="53"/>
      <c r="S116" s="58" t="str">
        <f t="shared" ca="1" si="14"/>
        <v>--</v>
      </c>
      <c r="T116" s="59" t="str">
        <f t="shared" ca="1" si="18"/>
        <v>--</v>
      </c>
      <c r="U116" s="53" t="str">
        <f t="shared" ca="1" si="15"/>
        <v>--</v>
      </c>
    </row>
    <row r="117" spans="11:21" x14ac:dyDescent="0.25">
      <c r="K117" s="51">
        <f t="shared" si="19"/>
        <v>94</v>
      </c>
      <c r="L117" s="93" t="str">
        <f t="shared" ca="1" si="16"/>
        <v>--</v>
      </c>
      <c r="M117" s="57" t="str">
        <f t="shared" ca="1" si="12"/>
        <v>--</v>
      </c>
      <c r="N117" s="53" t="str">
        <f t="shared" ca="1" si="13"/>
        <v>--</v>
      </c>
      <c r="O117" s="57" t="str">
        <f t="shared" ca="1" si="17"/>
        <v>--</v>
      </c>
      <c r="P117" s="53" t="str">
        <f t="shared" ca="1" si="11"/>
        <v>--</v>
      </c>
      <c r="Q117" s="53"/>
      <c r="R117" s="53"/>
      <c r="S117" s="58" t="str">
        <f t="shared" ca="1" si="14"/>
        <v>--</v>
      </c>
      <c r="T117" s="59" t="str">
        <f t="shared" ca="1" si="18"/>
        <v>--</v>
      </c>
      <c r="U117" s="53" t="str">
        <f t="shared" ca="1" si="15"/>
        <v>--</v>
      </c>
    </row>
    <row r="118" spans="11:21" x14ac:dyDescent="0.25">
      <c r="K118" s="51">
        <f t="shared" si="19"/>
        <v>95</v>
      </c>
      <c r="L118" s="93" t="str">
        <f t="shared" ca="1" si="16"/>
        <v>--</v>
      </c>
      <c r="M118" s="57" t="str">
        <f t="shared" ca="1" si="12"/>
        <v>--</v>
      </c>
      <c r="N118" s="53" t="str">
        <f t="shared" ca="1" si="13"/>
        <v>--</v>
      </c>
      <c r="O118" s="57" t="str">
        <f t="shared" ca="1" si="17"/>
        <v>--</v>
      </c>
      <c r="P118" s="53" t="str">
        <f t="shared" ca="1" si="11"/>
        <v>--</v>
      </c>
      <c r="Q118" s="53"/>
      <c r="R118" s="53"/>
      <c r="S118" s="58" t="str">
        <f t="shared" ca="1" si="14"/>
        <v>--</v>
      </c>
      <c r="T118" s="59" t="str">
        <f t="shared" ca="1" si="18"/>
        <v>--</v>
      </c>
      <c r="U118" s="53" t="str">
        <f t="shared" ca="1" si="15"/>
        <v>--</v>
      </c>
    </row>
    <row r="119" spans="11:21" x14ac:dyDescent="0.25">
      <c r="K119" s="51">
        <f t="shared" si="19"/>
        <v>96</v>
      </c>
      <c r="L119" s="93" t="str">
        <f t="shared" ca="1" si="16"/>
        <v>--</v>
      </c>
      <c r="M119" s="57" t="str">
        <f t="shared" ca="1" si="12"/>
        <v>--</v>
      </c>
      <c r="N119" s="53" t="str">
        <f t="shared" ca="1" si="13"/>
        <v>--</v>
      </c>
      <c r="O119" s="57" t="str">
        <f t="shared" ca="1" si="17"/>
        <v>--</v>
      </c>
      <c r="P119" s="53" t="str">
        <f t="shared" ca="1" si="11"/>
        <v>--</v>
      </c>
      <c r="Q119" s="53"/>
      <c r="R119" s="53"/>
      <c r="S119" s="58" t="str">
        <f t="shared" ca="1" si="14"/>
        <v>--</v>
      </c>
      <c r="T119" s="59" t="str">
        <f t="shared" ca="1" si="18"/>
        <v>--</v>
      </c>
      <c r="U119" s="53" t="str">
        <f t="shared" ca="1" si="15"/>
        <v>--</v>
      </c>
    </row>
    <row r="120" spans="11:21" x14ac:dyDescent="0.25">
      <c r="K120" s="51">
        <f t="shared" si="19"/>
        <v>97</v>
      </c>
      <c r="L120" s="93" t="str">
        <f t="shared" ca="1" si="16"/>
        <v>--</v>
      </c>
      <c r="M120" s="57" t="str">
        <f t="shared" ca="1" si="12"/>
        <v>--</v>
      </c>
      <c r="N120" s="53" t="str">
        <f t="shared" ca="1" si="13"/>
        <v>--</v>
      </c>
      <c r="O120" s="57" t="str">
        <f t="shared" ca="1" si="17"/>
        <v>--</v>
      </c>
      <c r="P120" s="53" t="str">
        <f t="shared" ca="1" si="11"/>
        <v>--</v>
      </c>
      <c r="Q120" s="53"/>
      <c r="R120" s="53"/>
      <c r="S120" s="58" t="str">
        <f t="shared" ca="1" si="14"/>
        <v>--</v>
      </c>
      <c r="T120" s="59" t="str">
        <f t="shared" ca="1" si="18"/>
        <v>--</v>
      </c>
      <c r="U120" s="53" t="str">
        <f t="shared" ca="1" si="15"/>
        <v>--</v>
      </c>
    </row>
    <row r="121" spans="11:21" x14ac:dyDescent="0.25">
      <c r="K121" s="51">
        <f t="shared" si="19"/>
        <v>98</v>
      </c>
      <c r="L121" s="93" t="str">
        <f t="shared" ca="1" si="16"/>
        <v>--</v>
      </c>
      <c r="M121" s="57" t="str">
        <f t="shared" ca="1" si="12"/>
        <v>--</v>
      </c>
      <c r="N121" s="53" t="str">
        <f t="shared" ca="1" si="13"/>
        <v>--</v>
      </c>
      <c r="O121" s="57" t="str">
        <f t="shared" ca="1" si="17"/>
        <v>--</v>
      </c>
      <c r="P121" s="53" t="str">
        <f t="shared" ca="1" si="11"/>
        <v>--</v>
      </c>
      <c r="Q121" s="53"/>
      <c r="R121" s="53"/>
      <c r="S121" s="58" t="str">
        <f t="shared" ca="1" si="14"/>
        <v>--</v>
      </c>
      <c r="T121" s="59" t="str">
        <f t="shared" ca="1" si="18"/>
        <v>--</v>
      </c>
      <c r="U121" s="53" t="str">
        <f t="shared" ca="1" si="15"/>
        <v>--</v>
      </c>
    </row>
    <row r="122" spans="11:21" x14ac:dyDescent="0.25">
      <c r="K122" s="51">
        <f t="shared" si="19"/>
        <v>99</v>
      </c>
      <c r="L122" s="93" t="str">
        <f t="shared" ca="1" si="16"/>
        <v>--</v>
      </c>
      <c r="M122" s="57" t="str">
        <f t="shared" ca="1" si="12"/>
        <v>--</v>
      </c>
      <c r="N122" s="53" t="str">
        <f t="shared" ca="1" si="13"/>
        <v>--</v>
      </c>
      <c r="O122" s="57" t="str">
        <f t="shared" ca="1" si="17"/>
        <v>--</v>
      </c>
      <c r="P122" s="53" t="str">
        <f t="shared" ca="1" si="11"/>
        <v>--</v>
      </c>
      <c r="Q122" s="53"/>
      <c r="R122" s="53"/>
      <c r="S122" s="58" t="str">
        <f t="shared" ca="1" si="14"/>
        <v>--</v>
      </c>
      <c r="T122" s="59" t="str">
        <f t="shared" ca="1" si="18"/>
        <v>--</v>
      </c>
      <c r="U122" s="53" t="str">
        <f t="shared" ca="1" si="15"/>
        <v>--</v>
      </c>
    </row>
    <row r="123" spans="11:21" x14ac:dyDescent="0.25">
      <c r="K123" s="51">
        <f t="shared" si="19"/>
        <v>100</v>
      </c>
      <c r="L123" s="93" t="str">
        <f t="shared" ca="1" si="16"/>
        <v>--</v>
      </c>
      <c r="M123" s="57" t="str">
        <f t="shared" ca="1" si="12"/>
        <v>--</v>
      </c>
      <c r="N123" s="53" t="str">
        <f t="shared" ca="1" si="13"/>
        <v>--</v>
      </c>
      <c r="O123" s="57" t="str">
        <f t="shared" ca="1" si="17"/>
        <v>--</v>
      </c>
      <c r="P123" s="53" t="str">
        <f t="shared" ca="1" si="11"/>
        <v>--</v>
      </c>
      <c r="Q123" s="53"/>
      <c r="R123" s="53"/>
      <c r="S123" s="58" t="str">
        <f t="shared" ca="1" si="14"/>
        <v>--</v>
      </c>
      <c r="T123" s="59" t="str">
        <f t="shared" ca="1" si="18"/>
        <v>--</v>
      </c>
      <c r="U123" s="53" t="str">
        <f t="shared" ca="1" si="15"/>
        <v>--</v>
      </c>
    </row>
    <row r="124" spans="11:21" x14ac:dyDescent="0.25">
      <c r="K124" s="51">
        <f t="shared" si="19"/>
        <v>101</v>
      </c>
      <c r="L124" s="93" t="str">
        <f t="shared" ca="1" si="16"/>
        <v>--</v>
      </c>
      <c r="M124" s="57" t="str">
        <f t="shared" ca="1" si="12"/>
        <v>--</v>
      </c>
      <c r="N124" s="53" t="str">
        <f t="shared" ca="1" si="13"/>
        <v>--</v>
      </c>
      <c r="O124" s="57" t="str">
        <f t="shared" ca="1" si="17"/>
        <v>--</v>
      </c>
      <c r="P124" s="53" t="str">
        <f t="shared" ca="1" si="11"/>
        <v>--</v>
      </c>
      <c r="Q124" s="53"/>
      <c r="R124" s="53"/>
      <c r="S124" s="58" t="str">
        <f t="shared" ca="1" si="14"/>
        <v>--</v>
      </c>
      <c r="T124" s="59" t="str">
        <f t="shared" ca="1" si="18"/>
        <v>--</v>
      </c>
      <c r="U124" s="53" t="str">
        <f t="shared" ca="1" si="15"/>
        <v>--</v>
      </c>
    </row>
    <row r="125" spans="11:21" x14ac:dyDescent="0.25">
      <c r="K125" s="51">
        <f t="shared" si="19"/>
        <v>102</v>
      </c>
      <c r="L125" s="93" t="str">
        <f t="shared" ca="1" si="16"/>
        <v>--</v>
      </c>
      <c r="M125" s="57" t="str">
        <f t="shared" ca="1" si="12"/>
        <v>--</v>
      </c>
      <c r="N125" s="53" t="str">
        <f t="shared" ca="1" si="13"/>
        <v>--</v>
      </c>
      <c r="O125" s="57" t="str">
        <f t="shared" ca="1" si="17"/>
        <v>--</v>
      </c>
      <c r="P125" s="53" t="str">
        <f t="shared" ca="1" si="11"/>
        <v>--</v>
      </c>
      <c r="Q125" s="53"/>
      <c r="R125" s="53"/>
      <c r="S125" s="58" t="str">
        <f t="shared" ca="1" si="14"/>
        <v>--</v>
      </c>
      <c r="T125" s="59" t="str">
        <f t="shared" ca="1" si="18"/>
        <v>--</v>
      </c>
      <c r="U125" s="53" t="str">
        <f t="shared" ca="1" si="15"/>
        <v>--</v>
      </c>
    </row>
    <row r="126" spans="11:21" x14ac:dyDescent="0.25">
      <c r="K126" s="51">
        <f t="shared" si="19"/>
        <v>103</v>
      </c>
      <c r="L126" s="93" t="str">
        <f t="shared" ca="1" si="16"/>
        <v>--</v>
      </c>
      <c r="M126" s="57" t="str">
        <f t="shared" ca="1" si="12"/>
        <v>--</v>
      </c>
      <c r="N126" s="53" t="str">
        <f t="shared" ca="1" si="13"/>
        <v>--</v>
      </c>
      <c r="O126" s="57" t="str">
        <f t="shared" ca="1" si="17"/>
        <v>--</v>
      </c>
      <c r="P126" s="53" t="str">
        <f t="shared" ca="1" si="11"/>
        <v>--</v>
      </c>
      <c r="Q126" s="53"/>
      <c r="R126" s="53"/>
      <c r="S126" s="58" t="str">
        <f t="shared" ca="1" si="14"/>
        <v>--</v>
      </c>
      <c r="T126" s="59" t="str">
        <f t="shared" ca="1" si="18"/>
        <v>--</v>
      </c>
      <c r="U126" s="53" t="str">
        <f t="shared" ca="1" si="15"/>
        <v>--</v>
      </c>
    </row>
    <row r="127" spans="11:21" x14ac:dyDescent="0.25">
      <c r="K127" s="51">
        <f t="shared" si="19"/>
        <v>104</v>
      </c>
      <c r="L127" s="93" t="str">
        <f t="shared" ca="1" si="16"/>
        <v>--</v>
      </c>
      <c r="M127" s="57" t="str">
        <f t="shared" ca="1" si="12"/>
        <v>--</v>
      </c>
      <c r="N127" s="53" t="str">
        <f t="shared" ca="1" si="13"/>
        <v>--</v>
      </c>
      <c r="O127" s="57" t="str">
        <f t="shared" ca="1" si="17"/>
        <v>--</v>
      </c>
      <c r="P127" s="53" t="str">
        <f t="shared" ca="1" si="11"/>
        <v>--</v>
      </c>
      <c r="Q127" s="53"/>
      <c r="R127" s="53"/>
      <c r="S127" s="58" t="str">
        <f t="shared" ca="1" si="14"/>
        <v>--</v>
      </c>
      <c r="T127" s="59" t="str">
        <f t="shared" ca="1" si="18"/>
        <v>--</v>
      </c>
      <c r="U127" s="53" t="str">
        <f t="shared" ca="1" si="15"/>
        <v>--</v>
      </c>
    </row>
    <row r="128" spans="11:21" x14ac:dyDescent="0.25">
      <c r="K128" s="51">
        <f t="shared" si="19"/>
        <v>105</v>
      </c>
      <c r="L128" s="93" t="str">
        <f t="shared" ca="1" si="16"/>
        <v>--</v>
      </c>
      <c r="M128" s="57" t="str">
        <f t="shared" ca="1" si="12"/>
        <v>--</v>
      </c>
      <c r="N128" s="53" t="str">
        <f t="shared" ca="1" si="13"/>
        <v>--</v>
      </c>
      <c r="O128" s="57" t="str">
        <f t="shared" ca="1" si="17"/>
        <v>--</v>
      </c>
      <c r="P128" s="53" t="str">
        <f t="shared" ca="1" si="11"/>
        <v>--</v>
      </c>
      <c r="Q128" s="53"/>
      <c r="R128" s="53"/>
      <c r="S128" s="58" t="str">
        <f t="shared" ca="1" si="14"/>
        <v>--</v>
      </c>
      <c r="T128" s="59" t="str">
        <f t="shared" ca="1" si="18"/>
        <v>--</v>
      </c>
      <c r="U128" s="53" t="str">
        <f t="shared" ca="1" si="15"/>
        <v>--</v>
      </c>
    </row>
    <row r="129" spans="11:21" x14ac:dyDescent="0.25">
      <c r="K129" s="51">
        <f t="shared" si="19"/>
        <v>106</v>
      </c>
      <c r="L129" s="93" t="str">
        <f t="shared" ca="1" si="16"/>
        <v>--</v>
      </c>
      <c r="M129" s="57" t="str">
        <f t="shared" ca="1" si="12"/>
        <v>--</v>
      </c>
      <c r="N129" s="53" t="str">
        <f t="shared" ca="1" si="13"/>
        <v>--</v>
      </c>
      <c r="O129" s="57" t="str">
        <f t="shared" ca="1" si="17"/>
        <v>--</v>
      </c>
      <c r="P129" s="53" t="str">
        <f t="shared" ca="1" si="11"/>
        <v>--</v>
      </c>
      <c r="Q129" s="53"/>
      <c r="R129" s="53"/>
      <c r="S129" s="58" t="str">
        <f t="shared" ca="1" si="14"/>
        <v>--</v>
      </c>
      <c r="T129" s="59" t="str">
        <f t="shared" ca="1" si="18"/>
        <v>--</v>
      </c>
      <c r="U129" s="53" t="str">
        <f t="shared" ca="1" si="15"/>
        <v>--</v>
      </c>
    </row>
    <row r="130" spans="11:21" x14ac:dyDescent="0.25">
      <c r="K130" s="51">
        <f t="shared" si="19"/>
        <v>107</v>
      </c>
      <c r="L130" s="93" t="str">
        <f t="shared" ca="1" si="16"/>
        <v>--</v>
      </c>
      <c r="M130" s="57" t="str">
        <f t="shared" ca="1" si="12"/>
        <v>--</v>
      </c>
      <c r="N130" s="53" t="str">
        <f t="shared" ca="1" si="13"/>
        <v>--</v>
      </c>
      <c r="O130" s="57" t="str">
        <f t="shared" ca="1" si="17"/>
        <v>--</v>
      </c>
      <c r="P130" s="53" t="str">
        <f t="shared" ca="1" si="11"/>
        <v>--</v>
      </c>
      <c r="Q130" s="53"/>
      <c r="R130" s="53"/>
      <c r="S130" s="58" t="str">
        <f t="shared" ca="1" si="14"/>
        <v>--</v>
      </c>
      <c r="T130" s="59" t="str">
        <f t="shared" ca="1" si="18"/>
        <v>--</v>
      </c>
      <c r="U130" s="53" t="str">
        <f t="shared" ca="1" si="15"/>
        <v>--</v>
      </c>
    </row>
    <row r="131" spans="11:21" x14ac:dyDescent="0.25">
      <c r="K131" s="51">
        <f t="shared" si="19"/>
        <v>108</v>
      </c>
      <c r="L131" s="93" t="str">
        <f t="shared" ca="1" si="16"/>
        <v>--</v>
      </c>
      <c r="M131" s="57" t="str">
        <f t="shared" ca="1" si="12"/>
        <v>--</v>
      </c>
      <c r="N131" s="53" t="str">
        <f t="shared" ca="1" si="13"/>
        <v>--</v>
      </c>
      <c r="O131" s="57" t="str">
        <f t="shared" ca="1" si="17"/>
        <v>--</v>
      </c>
      <c r="P131" s="53" t="str">
        <f t="shared" ca="1" si="11"/>
        <v>--</v>
      </c>
      <c r="Q131" s="53"/>
      <c r="R131" s="53"/>
      <c r="S131" s="58" t="str">
        <f t="shared" ca="1" si="14"/>
        <v>--</v>
      </c>
      <c r="T131" s="59" t="str">
        <f t="shared" ca="1" si="18"/>
        <v>--</v>
      </c>
      <c r="U131" s="53" t="str">
        <f t="shared" ca="1" si="15"/>
        <v>--</v>
      </c>
    </row>
    <row r="132" spans="11:21" x14ac:dyDescent="0.25">
      <c r="K132" s="51">
        <f t="shared" si="19"/>
        <v>109</v>
      </c>
      <c r="L132" s="93" t="str">
        <f t="shared" ca="1" si="16"/>
        <v>--</v>
      </c>
      <c r="M132" s="57" t="str">
        <f t="shared" ca="1" si="12"/>
        <v>--</v>
      </c>
      <c r="N132" s="53" t="str">
        <f t="shared" ca="1" si="13"/>
        <v>--</v>
      </c>
      <c r="O132" s="57" t="str">
        <f t="shared" ca="1" si="17"/>
        <v>--</v>
      </c>
      <c r="P132" s="53" t="str">
        <f t="shared" ca="1" si="11"/>
        <v>--</v>
      </c>
      <c r="Q132" s="53"/>
      <c r="R132" s="53"/>
      <c r="S132" s="58" t="str">
        <f t="shared" ca="1" si="14"/>
        <v>--</v>
      </c>
      <c r="T132" s="59" t="str">
        <f t="shared" ca="1" si="18"/>
        <v>--</v>
      </c>
      <c r="U132" s="53" t="str">
        <f t="shared" ca="1" si="15"/>
        <v>--</v>
      </c>
    </row>
    <row r="133" spans="11:21" x14ac:dyDescent="0.25">
      <c r="K133" s="51">
        <f t="shared" si="19"/>
        <v>110</v>
      </c>
      <c r="L133" s="93" t="str">
        <f t="shared" ca="1" si="16"/>
        <v>--</v>
      </c>
      <c r="M133" s="57" t="str">
        <f t="shared" ca="1" si="12"/>
        <v>--</v>
      </c>
      <c r="N133" s="53" t="str">
        <f t="shared" ca="1" si="13"/>
        <v>--</v>
      </c>
      <c r="O133" s="57" t="str">
        <f t="shared" ca="1" si="17"/>
        <v>--</v>
      </c>
      <c r="P133" s="53" t="str">
        <f t="shared" ca="1" si="11"/>
        <v>--</v>
      </c>
      <c r="Q133" s="53"/>
      <c r="R133" s="53"/>
      <c r="S133" s="58" t="str">
        <f t="shared" ca="1" si="14"/>
        <v>--</v>
      </c>
      <c r="T133" s="59" t="str">
        <f t="shared" ca="1" si="18"/>
        <v>--</v>
      </c>
      <c r="U133" s="53" t="str">
        <f t="shared" ca="1" si="15"/>
        <v>--</v>
      </c>
    </row>
    <row r="134" spans="11:21" x14ac:dyDescent="0.25">
      <c r="K134" s="51">
        <f t="shared" si="19"/>
        <v>111</v>
      </c>
      <c r="L134" s="93" t="str">
        <f t="shared" ca="1" si="16"/>
        <v>--</v>
      </c>
      <c r="M134" s="57" t="str">
        <f t="shared" ca="1" si="12"/>
        <v>--</v>
      </c>
      <c r="N134" s="53" t="str">
        <f t="shared" ca="1" si="13"/>
        <v>--</v>
      </c>
      <c r="O134" s="57" t="str">
        <f t="shared" ca="1" si="17"/>
        <v>--</v>
      </c>
      <c r="P134" s="53" t="str">
        <f t="shared" ca="1" si="11"/>
        <v>--</v>
      </c>
      <c r="Q134" s="53"/>
      <c r="R134" s="53"/>
      <c r="S134" s="58" t="str">
        <f t="shared" ca="1" si="14"/>
        <v>--</v>
      </c>
      <c r="T134" s="59" t="str">
        <f t="shared" ca="1" si="18"/>
        <v>--</v>
      </c>
      <c r="U134" s="53" t="str">
        <f t="shared" ca="1" si="15"/>
        <v>--</v>
      </c>
    </row>
    <row r="135" spans="11:21" x14ac:dyDescent="0.25">
      <c r="K135" s="51">
        <f t="shared" si="19"/>
        <v>112</v>
      </c>
      <c r="L135" s="93" t="str">
        <f t="shared" ca="1" si="16"/>
        <v>--</v>
      </c>
      <c r="M135" s="57" t="str">
        <f t="shared" ca="1" si="12"/>
        <v>--</v>
      </c>
      <c r="N135" s="53" t="str">
        <f t="shared" ca="1" si="13"/>
        <v>--</v>
      </c>
      <c r="O135" s="57" t="str">
        <f t="shared" ca="1" si="17"/>
        <v>--</v>
      </c>
      <c r="P135" s="53" t="str">
        <f t="shared" ca="1" si="11"/>
        <v>--</v>
      </c>
      <c r="Q135" s="53"/>
      <c r="R135" s="53"/>
      <c r="S135" s="58" t="str">
        <f t="shared" ca="1" si="14"/>
        <v>--</v>
      </c>
      <c r="T135" s="59" t="str">
        <f t="shared" ca="1" si="18"/>
        <v>--</v>
      </c>
      <c r="U135" s="53" t="str">
        <f t="shared" ca="1" si="15"/>
        <v>--</v>
      </c>
    </row>
    <row r="136" spans="11:21" x14ac:dyDescent="0.25">
      <c r="K136" s="51"/>
    </row>
    <row r="137" spans="11:21" x14ac:dyDescent="0.25">
      <c r="K137" s="51"/>
    </row>
    <row r="138" spans="11:21" x14ac:dyDescent="0.25">
      <c r="K138" s="51"/>
    </row>
    <row r="139" spans="11:21" x14ac:dyDescent="0.25">
      <c r="K139" s="51"/>
    </row>
    <row r="140" spans="11:21" x14ac:dyDescent="0.25">
      <c r="K140" s="51"/>
    </row>
    <row r="141" spans="11:21" x14ac:dyDescent="0.25">
      <c r="K141" s="51"/>
    </row>
    <row r="142" spans="11:21" x14ac:dyDescent="0.25">
      <c r="K142" s="51"/>
    </row>
    <row r="143" spans="11:21" x14ac:dyDescent="0.25">
      <c r="K143" s="51"/>
    </row>
    <row r="144" spans="11:21" x14ac:dyDescent="0.25">
      <c r="K144" s="51"/>
    </row>
    <row r="145" spans="11:11" x14ac:dyDescent="0.25">
      <c r="K145" s="51"/>
    </row>
    <row r="146" spans="11:11" x14ac:dyDescent="0.25">
      <c r="K146" s="51"/>
    </row>
    <row r="147" spans="11:11" x14ac:dyDescent="0.25">
      <c r="K147" s="51"/>
    </row>
    <row r="148" spans="11:11" x14ac:dyDescent="0.25">
      <c r="K148" s="51"/>
    </row>
    <row r="149" spans="11:11" x14ac:dyDescent="0.25">
      <c r="K149" s="51"/>
    </row>
    <row r="150" spans="11:11" x14ac:dyDescent="0.25">
      <c r="K150" s="51"/>
    </row>
    <row r="151" spans="11:11" x14ac:dyDescent="0.25">
      <c r="K151" s="51"/>
    </row>
    <row r="152" spans="11:11" x14ac:dyDescent="0.25">
      <c r="K152" s="51"/>
    </row>
    <row r="153" spans="11:11" x14ac:dyDescent="0.25">
      <c r="K153" s="51"/>
    </row>
    <row r="154" spans="11:11" x14ac:dyDescent="0.25">
      <c r="K154" s="51"/>
    </row>
    <row r="155" spans="11:11" x14ac:dyDescent="0.25">
      <c r="K155" s="51"/>
    </row>
    <row r="156" spans="11:11" x14ac:dyDescent="0.25">
      <c r="K156" s="51"/>
    </row>
    <row r="157" spans="11:11" x14ac:dyDescent="0.25">
      <c r="K157" s="51"/>
    </row>
    <row r="158" spans="11:11" x14ac:dyDescent="0.25">
      <c r="K158" s="51"/>
    </row>
    <row r="159" spans="11:11" x14ac:dyDescent="0.25">
      <c r="K159" s="51"/>
    </row>
    <row r="160" spans="11:11" x14ac:dyDescent="0.25">
      <c r="K160" s="51"/>
    </row>
    <row r="161" spans="11:11" x14ac:dyDescent="0.25">
      <c r="K161" s="51"/>
    </row>
    <row r="162" spans="11:11" x14ac:dyDescent="0.25">
      <c r="K162" s="51"/>
    </row>
    <row r="163" spans="11:11" x14ac:dyDescent="0.25">
      <c r="K163" s="51"/>
    </row>
    <row r="164" spans="11:11" x14ac:dyDescent="0.25">
      <c r="K164" s="51"/>
    </row>
    <row r="165" spans="11:11" x14ac:dyDescent="0.25">
      <c r="K165" s="51"/>
    </row>
    <row r="166" spans="11:11" x14ac:dyDescent="0.25">
      <c r="K166" s="51"/>
    </row>
  </sheetData>
  <sheetProtection selectLockedCells="1"/>
  <pageMargins left="0.75" right="0.75" top="1" bottom="1" header="0.3" footer="0.3"/>
  <pageSetup orientation="portrait" r:id="rId1"/>
  <headerFooter>
    <oddHeader>&amp;L&amp;"Arial"&amp;9&amp;KA80000CONFIDENTIAL&amp;1#</oddHeader>
    <oddFooter>&amp;LPUBLIC</oddFooter>
    <evenFooter>&amp;LPUBLIC</evenFooter>
    <firstFooter>&amp;LPUBLIC</first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2">
    <tabColor rgb="FF00B0F0"/>
  </sheetPr>
  <dimension ref="B12:AB166"/>
  <sheetViews>
    <sheetView showGridLines="0" zoomScale="70" zoomScaleNormal="70" workbookViewId="0">
      <selection activeCell="C30" sqref="C30"/>
    </sheetView>
  </sheetViews>
  <sheetFormatPr defaultColWidth="11.42578125" defaultRowHeight="15" x14ac:dyDescent="0.25"/>
  <cols>
    <col min="1" max="1" width="4.140625" style="5" customWidth="1"/>
    <col min="2" max="2" width="35.5703125" style="5" customWidth="1"/>
    <col min="3" max="3" width="18.42578125" style="5" bestFit="1" customWidth="1"/>
    <col min="4" max="7" width="10.42578125" style="5" customWidth="1"/>
    <col min="8" max="8" width="12.85546875" style="4" bestFit="1" customWidth="1"/>
    <col min="9" max="9" width="20.42578125" style="5" bestFit="1" customWidth="1"/>
    <col min="10" max="11" width="11.42578125" style="5" customWidth="1"/>
    <col min="12" max="12" width="10.42578125" style="5" bestFit="1" customWidth="1"/>
    <col min="13" max="13" width="11.42578125" style="5" bestFit="1" customWidth="1"/>
    <col min="14" max="14" width="18.85546875" style="5" customWidth="1"/>
    <col min="15" max="15" width="18.85546875" style="5" bestFit="1" customWidth="1"/>
    <col min="16" max="16" width="20.42578125" style="5" bestFit="1" customWidth="1"/>
    <col min="17" max="18" width="20.42578125" style="5" hidden="1" customWidth="1"/>
    <col min="19" max="19" width="15.42578125" style="5" bestFit="1" customWidth="1"/>
    <col min="20" max="20" width="28.42578125" style="5" bestFit="1" customWidth="1"/>
    <col min="21" max="21" width="13.5703125" style="5" bestFit="1" customWidth="1"/>
    <col min="22" max="22" width="11.42578125" style="5" customWidth="1"/>
    <col min="23" max="23" width="13.5703125" style="5" hidden="1" customWidth="1"/>
    <col min="24" max="24" width="18.42578125" style="5" hidden="1" customWidth="1"/>
    <col min="25" max="27" width="11.42578125" style="5" customWidth="1"/>
    <col min="28" max="28" width="13.140625" style="5" bestFit="1" customWidth="1"/>
    <col min="29" max="256" width="11.42578125" style="5"/>
    <col min="257" max="257" width="4.140625" style="5" customWidth="1"/>
    <col min="258" max="258" width="35.5703125" style="5" customWidth="1"/>
    <col min="259" max="259" width="18.42578125" style="5" bestFit="1" customWidth="1"/>
    <col min="260" max="263" width="10.42578125" style="5" customWidth="1"/>
    <col min="264" max="264" width="12.85546875" style="5" bestFit="1" customWidth="1"/>
    <col min="265" max="265" width="20.42578125" style="5" bestFit="1" customWidth="1"/>
    <col min="266" max="267" width="11.42578125" style="5" customWidth="1"/>
    <col min="268" max="268" width="10.42578125" style="5" bestFit="1" customWidth="1"/>
    <col min="269" max="269" width="11.42578125" style="5" bestFit="1" customWidth="1"/>
    <col min="270" max="270" width="18.85546875" style="5" customWidth="1"/>
    <col min="271" max="271" width="18.85546875" style="5" bestFit="1" customWidth="1"/>
    <col min="272" max="272" width="20.42578125" style="5" bestFit="1" customWidth="1"/>
    <col min="273" max="274" width="0" style="5" hidden="1" customWidth="1"/>
    <col min="275" max="275" width="15.42578125" style="5" bestFit="1" customWidth="1"/>
    <col min="276" max="276" width="28.42578125" style="5" bestFit="1" customWidth="1"/>
    <col min="277" max="277" width="13.5703125" style="5" bestFit="1" customWidth="1"/>
    <col min="278" max="278" width="11.42578125" style="5" customWidth="1"/>
    <col min="279" max="280" width="0" style="5" hidden="1" customWidth="1"/>
    <col min="281" max="283" width="11.42578125" style="5" customWidth="1"/>
    <col min="284" max="284" width="13.140625" style="5" bestFit="1" customWidth="1"/>
    <col min="285" max="512" width="11.42578125" style="5"/>
    <col min="513" max="513" width="4.140625" style="5" customWidth="1"/>
    <col min="514" max="514" width="35.5703125" style="5" customWidth="1"/>
    <col min="515" max="515" width="18.42578125" style="5" bestFit="1" customWidth="1"/>
    <col min="516" max="519" width="10.42578125" style="5" customWidth="1"/>
    <col min="520" max="520" width="12.85546875" style="5" bestFit="1" customWidth="1"/>
    <col min="521" max="521" width="20.42578125" style="5" bestFit="1" customWidth="1"/>
    <col min="522" max="523" width="11.42578125" style="5" customWidth="1"/>
    <col min="524" max="524" width="10.42578125" style="5" bestFit="1" customWidth="1"/>
    <col min="525" max="525" width="11.42578125" style="5" bestFit="1" customWidth="1"/>
    <col min="526" max="526" width="18.85546875" style="5" customWidth="1"/>
    <col min="527" max="527" width="18.85546875" style="5" bestFit="1" customWidth="1"/>
    <col min="528" max="528" width="20.42578125" style="5" bestFit="1" customWidth="1"/>
    <col min="529" max="530" width="0" style="5" hidden="1" customWidth="1"/>
    <col min="531" max="531" width="15.42578125" style="5" bestFit="1" customWidth="1"/>
    <col min="532" max="532" width="28.42578125" style="5" bestFit="1" customWidth="1"/>
    <col min="533" max="533" width="13.5703125" style="5" bestFit="1" customWidth="1"/>
    <col min="534" max="534" width="11.42578125" style="5" customWidth="1"/>
    <col min="535" max="536" width="0" style="5" hidden="1" customWidth="1"/>
    <col min="537" max="539" width="11.42578125" style="5" customWidth="1"/>
    <col min="540" max="540" width="13.140625" style="5" bestFit="1" customWidth="1"/>
    <col min="541" max="768" width="11.42578125" style="5"/>
    <col min="769" max="769" width="4.140625" style="5" customWidth="1"/>
    <col min="770" max="770" width="35.5703125" style="5" customWidth="1"/>
    <col min="771" max="771" width="18.42578125" style="5" bestFit="1" customWidth="1"/>
    <col min="772" max="775" width="10.42578125" style="5" customWidth="1"/>
    <col min="776" max="776" width="12.85546875" style="5" bestFit="1" customWidth="1"/>
    <col min="777" max="777" width="20.42578125" style="5" bestFit="1" customWidth="1"/>
    <col min="778" max="779" width="11.42578125" style="5" customWidth="1"/>
    <col min="780" max="780" width="10.42578125" style="5" bestFit="1" customWidth="1"/>
    <col min="781" max="781" width="11.42578125" style="5" bestFit="1" customWidth="1"/>
    <col min="782" max="782" width="18.85546875" style="5" customWidth="1"/>
    <col min="783" max="783" width="18.85546875" style="5" bestFit="1" customWidth="1"/>
    <col min="784" max="784" width="20.42578125" style="5" bestFit="1" customWidth="1"/>
    <col min="785" max="786" width="0" style="5" hidden="1" customWidth="1"/>
    <col min="787" max="787" width="15.42578125" style="5" bestFit="1" customWidth="1"/>
    <col min="788" max="788" width="28.42578125" style="5" bestFit="1" customWidth="1"/>
    <col min="789" max="789" width="13.5703125" style="5" bestFit="1" customWidth="1"/>
    <col min="790" max="790" width="11.42578125" style="5" customWidth="1"/>
    <col min="791" max="792" width="0" style="5" hidden="1" customWidth="1"/>
    <col min="793" max="795" width="11.42578125" style="5" customWidth="1"/>
    <col min="796" max="796" width="13.140625" style="5" bestFit="1" customWidth="1"/>
    <col min="797" max="1024" width="11.42578125" style="5"/>
    <col min="1025" max="1025" width="4.140625" style="5" customWidth="1"/>
    <col min="1026" max="1026" width="35.5703125" style="5" customWidth="1"/>
    <col min="1027" max="1027" width="18.42578125" style="5" bestFit="1" customWidth="1"/>
    <col min="1028" max="1031" width="10.42578125" style="5" customWidth="1"/>
    <col min="1032" max="1032" width="12.85546875" style="5" bestFit="1" customWidth="1"/>
    <col min="1033" max="1033" width="20.42578125" style="5" bestFit="1" customWidth="1"/>
    <col min="1034" max="1035" width="11.42578125" style="5" customWidth="1"/>
    <col min="1036" max="1036" width="10.42578125" style="5" bestFit="1" customWidth="1"/>
    <col min="1037" max="1037" width="11.42578125" style="5" bestFit="1" customWidth="1"/>
    <col min="1038" max="1038" width="18.85546875" style="5" customWidth="1"/>
    <col min="1039" max="1039" width="18.85546875" style="5" bestFit="1" customWidth="1"/>
    <col min="1040" max="1040" width="20.42578125" style="5" bestFit="1" customWidth="1"/>
    <col min="1041" max="1042" width="0" style="5" hidden="1" customWidth="1"/>
    <col min="1043" max="1043" width="15.42578125" style="5" bestFit="1" customWidth="1"/>
    <col min="1044" max="1044" width="28.42578125" style="5" bestFit="1" customWidth="1"/>
    <col min="1045" max="1045" width="13.5703125" style="5" bestFit="1" customWidth="1"/>
    <col min="1046" max="1046" width="11.42578125" style="5" customWidth="1"/>
    <col min="1047" max="1048" width="0" style="5" hidden="1" customWidth="1"/>
    <col min="1049" max="1051" width="11.42578125" style="5" customWidth="1"/>
    <col min="1052" max="1052" width="13.140625" style="5" bestFit="1" customWidth="1"/>
    <col min="1053" max="1280" width="11.42578125" style="5"/>
    <col min="1281" max="1281" width="4.140625" style="5" customWidth="1"/>
    <col min="1282" max="1282" width="35.5703125" style="5" customWidth="1"/>
    <col min="1283" max="1283" width="18.42578125" style="5" bestFit="1" customWidth="1"/>
    <col min="1284" max="1287" width="10.42578125" style="5" customWidth="1"/>
    <col min="1288" max="1288" width="12.85546875" style="5" bestFit="1" customWidth="1"/>
    <col min="1289" max="1289" width="20.42578125" style="5" bestFit="1" customWidth="1"/>
    <col min="1290" max="1291" width="11.42578125" style="5" customWidth="1"/>
    <col min="1292" max="1292" width="10.42578125" style="5" bestFit="1" customWidth="1"/>
    <col min="1293" max="1293" width="11.42578125" style="5" bestFit="1" customWidth="1"/>
    <col min="1294" max="1294" width="18.85546875" style="5" customWidth="1"/>
    <col min="1295" max="1295" width="18.85546875" style="5" bestFit="1" customWidth="1"/>
    <col min="1296" max="1296" width="20.42578125" style="5" bestFit="1" customWidth="1"/>
    <col min="1297" max="1298" width="0" style="5" hidden="1" customWidth="1"/>
    <col min="1299" max="1299" width="15.42578125" style="5" bestFit="1" customWidth="1"/>
    <col min="1300" max="1300" width="28.42578125" style="5" bestFit="1" customWidth="1"/>
    <col min="1301" max="1301" width="13.5703125" style="5" bestFit="1" customWidth="1"/>
    <col min="1302" max="1302" width="11.42578125" style="5" customWidth="1"/>
    <col min="1303" max="1304" width="0" style="5" hidden="1" customWidth="1"/>
    <col min="1305" max="1307" width="11.42578125" style="5" customWidth="1"/>
    <col min="1308" max="1308" width="13.140625" style="5" bestFit="1" customWidth="1"/>
    <col min="1309" max="1536" width="11.42578125" style="5"/>
    <col min="1537" max="1537" width="4.140625" style="5" customWidth="1"/>
    <col min="1538" max="1538" width="35.5703125" style="5" customWidth="1"/>
    <col min="1539" max="1539" width="18.42578125" style="5" bestFit="1" customWidth="1"/>
    <col min="1540" max="1543" width="10.42578125" style="5" customWidth="1"/>
    <col min="1544" max="1544" width="12.85546875" style="5" bestFit="1" customWidth="1"/>
    <col min="1545" max="1545" width="20.42578125" style="5" bestFit="1" customWidth="1"/>
    <col min="1546" max="1547" width="11.42578125" style="5" customWidth="1"/>
    <col min="1548" max="1548" width="10.42578125" style="5" bestFit="1" customWidth="1"/>
    <col min="1549" max="1549" width="11.42578125" style="5" bestFit="1" customWidth="1"/>
    <col min="1550" max="1550" width="18.85546875" style="5" customWidth="1"/>
    <col min="1551" max="1551" width="18.85546875" style="5" bestFit="1" customWidth="1"/>
    <col min="1552" max="1552" width="20.42578125" style="5" bestFit="1" customWidth="1"/>
    <col min="1553" max="1554" width="0" style="5" hidden="1" customWidth="1"/>
    <col min="1555" max="1555" width="15.42578125" style="5" bestFit="1" customWidth="1"/>
    <col min="1556" max="1556" width="28.42578125" style="5" bestFit="1" customWidth="1"/>
    <col min="1557" max="1557" width="13.5703125" style="5" bestFit="1" customWidth="1"/>
    <col min="1558" max="1558" width="11.42578125" style="5" customWidth="1"/>
    <col min="1559" max="1560" width="0" style="5" hidden="1" customWidth="1"/>
    <col min="1561" max="1563" width="11.42578125" style="5" customWidth="1"/>
    <col min="1564" max="1564" width="13.140625" style="5" bestFit="1" customWidth="1"/>
    <col min="1565" max="1792" width="11.42578125" style="5"/>
    <col min="1793" max="1793" width="4.140625" style="5" customWidth="1"/>
    <col min="1794" max="1794" width="35.5703125" style="5" customWidth="1"/>
    <col min="1795" max="1795" width="18.42578125" style="5" bestFit="1" customWidth="1"/>
    <col min="1796" max="1799" width="10.42578125" style="5" customWidth="1"/>
    <col min="1800" max="1800" width="12.85546875" style="5" bestFit="1" customWidth="1"/>
    <col min="1801" max="1801" width="20.42578125" style="5" bestFit="1" customWidth="1"/>
    <col min="1802" max="1803" width="11.42578125" style="5" customWidth="1"/>
    <col min="1804" max="1804" width="10.42578125" style="5" bestFit="1" customWidth="1"/>
    <col min="1805" max="1805" width="11.42578125" style="5" bestFit="1" customWidth="1"/>
    <col min="1806" max="1806" width="18.85546875" style="5" customWidth="1"/>
    <col min="1807" max="1807" width="18.85546875" style="5" bestFit="1" customWidth="1"/>
    <col min="1808" max="1808" width="20.42578125" style="5" bestFit="1" customWidth="1"/>
    <col min="1809" max="1810" width="0" style="5" hidden="1" customWidth="1"/>
    <col min="1811" max="1811" width="15.42578125" style="5" bestFit="1" customWidth="1"/>
    <col min="1812" max="1812" width="28.42578125" style="5" bestFit="1" customWidth="1"/>
    <col min="1813" max="1813" width="13.5703125" style="5" bestFit="1" customWidth="1"/>
    <col min="1814" max="1814" width="11.42578125" style="5" customWidth="1"/>
    <col min="1815" max="1816" width="0" style="5" hidden="1" customWidth="1"/>
    <col min="1817" max="1819" width="11.42578125" style="5" customWidth="1"/>
    <col min="1820" max="1820" width="13.140625" style="5" bestFit="1" customWidth="1"/>
    <col min="1821" max="2048" width="11.42578125" style="5"/>
    <col min="2049" max="2049" width="4.140625" style="5" customWidth="1"/>
    <col min="2050" max="2050" width="35.5703125" style="5" customWidth="1"/>
    <col min="2051" max="2051" width="18.42578125" style="5" bestFit="1" customWidth="1"/>
    <col min="2052" max="2055" width="10.42578125" style="5" customWidth="1"/>
    <col min="2056" max="2056" width="12.85546875" style="5" bestFit="1" customWidth="1"/>
    <col min="2057" max="2057" width="20.42578125" style="5" bestFit="1" customWidth="1"/>
    <col min="2058" max="2059" width="11.42578125" style="5" customWidth="1"/>
    <col min="2060" max="2060" width="10.42578125" style="5" bestFit="1" customWidth="1"/>
    <col min="2061" max="2061" width="11.42578125" style="5" bestFit="1" customWidth="1"/>
    <col min="2062" max="2062" width="18.85546875" style="5" customWidth="1"/>
    <col min="2063" max="2063" width="18.85546875" style="5" bestFit="1" customWidth="1"/>
    <col min="2064" max="2064" width="20.42578125" style="5" bestFit="1" customWidth="1"/>
    <col min="2065" max="2066" width="0" style="5" hidden="1" customWidth="1"/>
    <col min="2067" max="2067" width="15.42578125" style="5" bestFit="1" customWidth="1"/>
    <col min="2068" max="2068" width="28.42578125" style="5" bestFit="1" customWidth="1"/>
    <col min="2069" max="2069" width="13.5703125" style="5" bestFit="1" customWidth="1"/>
    <col min="2070" max="2070" width="11.42578125" style="5" customWidth="1"/>
    <col min="2071" max="2072" width="0" style="5" hidden="1" customWidth="1"/>
    <col min="2073" max="2075" width="11.42578125" style="5" customWidth="1"/>
    <col min="2076" max="2076" width="13.140625" style="5" bestFit="1" customWidth="1"/>
    <col min="2077" max="2304" width="11.42578125" style="5"/>
    <col min="2305" max="2305" width="4.140625" style="5" customWidth="1"/>
    <col min="2306" max="2306" width="35.5703125" style="5" customWidth="1"/>
    <col min="2307" max="2307" width="18.42578125" style="5" bestFit="1" customWidth="1"/>
    <col min="2308" max="2311" width="10.42578125" style="5" customWidth="1"/>
    <col min="2312" max="2312" width="12.85546875" style="5" bestFit="1" customWidth="1"/>
    <col min="2313" max="2313" width="20.42578125" style="5" bestFit="1" customWidth="1"/>
    <col min="2314" max="2315" width="11.42578125" style="5" customWidth="1"/>
    <col min="2316" max="2316" width="10.42578125" style="5" bestFit="1" customWidth="1"/>
    <col min="2317" max="2317" width="11.42578125" style="5" bestFit="1" customWidth="1"/>
    <col min="2318" max="2318" width="18.85546875" style="5" customWidth="1"/>
    <col min="2319" max="2319" width="18.85546875" style="5" bestFit="1" customWidth="1"/>
    <col min="2320" max="2320" width="20.42578125" style="5" bestFit="1" customWidth="1"/>
    <col min="2321" max="2322" width="0" style="5" hidden="1" customWidth="1"/>
    <col min="2323" max="2323" width="15.42578125" style="5" bestFit="1" customWidth="1"/>
    <col min="2324" max="2324" width="28.42578125" style="5" bestFit="1" customWidth="1"/>
    <col min="2325" max="2325" width="13.5703125" style="5" bestFit="1" customWidth="1"/>
    <col min="2326" max="2326" width="11.42578125" style="5" customWidth="1"/>
    <col min="2327" max="2328" width="0" style="5" hidden="1" customWidth="1"/>
    <col min="2329" max="2331" width="11.42578125" style="5" customWidth="1"/>
    <col min="2332" max="2332" width="13.140625" style="5" bestFit="1" customWidth="1"/>
    <col min="2333" max="2560" width="11.42578125" style="5"/>
    <col min="2561" max="2561" width="4.140625" style="5" customWidth="1"/>
    <col min="2562" max="2562" width="35.5703125" style="5" customWidth="1"/>
    <col min="2563" max="2563" width="18.42578125" style="5" bestFit="1" customWidth="1"/>
    <col min="2564" max="2567" width="10.42578125" style="5" customWidth="1"/>
    <col min="2568" max="2568" width="12.85546875" style="5" bestFit="1" customWidth="1"/>
    <col min="2569" max="2569" width="20.42578125" style="5" bestFit="1" customWidth="1"/>
    <col min="2570" max="2571" width="11.42578125" style="5" customWidth="1"/>
    <col min="2572" max="2572" width="10.42578125" style="5" bestFit="1" customWidth="1"/>
    <col min="2573" max="2573" width="11.42578125" style="5" bestFit="1" customWidth="1"/>
    <col min="2574" max="2574" width="18.85546875" style="5" customWidth="1"/>
    <col min="2575" max="2575" width="18.85546875" style="5" bestFit="1" customWidth="1"/>
    <col min="2576" max="2576" width="20.42578125" style="5" bestFit="1" customWidth="1"/>
    <col min="2577" max="2578" width="0" style="5" hidden="1" customWidth="1"/>
    <col min="2579" max="2579" width="15.42578125" style="5" bestFit="1" customWidth="1"/>
    <col min="2580" max="2580" width="28.42578125" style="5" bestFit="1" customWidth="1"/>
    <col min="2581" max="2581" width="13.5703125" style="5" bestFit="1" customWidth="1"/>
    <col min="2582" max="2582" width="11.42578125" style="5" customWidth="1"/>
    <col min="2583" max="2584" width="0" style="5" hidden="1" customWidth="1"/>
    <col min="2585" max="2587" width="11.42578125" style="5" customWidth="1"/>
    <col min="2588" max="2588" width="13.140625" style="5" bestFit="1" customWidth="1"/>
    <col min="2589" max="2816" width="11.42578125" style="5"/>
    <col min="2817" max="2817" width="4.140625" style="5" customWidth="1"/>
    <col min="2818" max="2818" width="35.5703125" style="5" customWidth="1"/>
    <col min="2819" max="2819" width="18.42578125" style="5" bestFit="1" customWidth="1"/>
    <col min="2820" max="2823" width="10.42578125" style="5" customWidth="1"/>
    <col min="2824" max="2824" width="12.85546875" style="5" bestFit="1" customWidth="1"/>
    <col min="2825" max="2825" width="20.42578125" style="5" bestFit="1" customWidth="1"/>
    <col min="2826" max="2827" width="11.42578125" style="5" customWidth="1"/>
    <col min="2828" max="2828" width="10.42578125" style="5" bestFit="1" customWidth="1"/>
    <col min="2829" max="2829" width="11.42578125" style="5" bestFit="1" customWidth="1"/>
    <col min="2830" max="2830" width="18.85546875" style="5" customWidth="1"/>
    <col min="2831" max="2831" width="18.85546875" style="5" bestFit="1" customWidth="1"/>
    <col min="2832" max="2832" width="20.42578125" style="5" bestFit="1" customWidth="1"/>
    <col min="2833" max="2834" width="0" style="5" hidden="1" customWidth="1"/>
    <col min="2835" max="2835" width="15.42578125" style="5" bestFit="1" customWidth="1"/>
    <col min="2836" max="2836" width="28.42578125" style="5" bestFit="1" customWidth="1"/>
    <col min="2837" max="2837" width="13.5703125" style="5" bestFit="1" customWidth="1"/>
    <col min="2838" max="2838" width="11.42578125" style="5" customWidth="1"/>
    <col min="2839" max="2840" width="0" style="5" hidden="1" customWidth="1"/>
    <col min="2841" max="2843" width="11.42578125" style="5" customWidth="1"/>
    <col min="2844" max="2844" width="13.140625" style="5" bestFit="1" customWidth="1"/>
    <col min="2845" max="3072" width="11.42578125" style="5"/>
    <col min="3073" max="3073" width="4.140625" style="5" customWidth="1"/>
    <col min="3074" max="3074" width="35.5703125" style="5" customWidth="1"/>
    <col min="3075" max="3075" width="18.42578125" style="5" bestFit="1" customWidth="1"/>
    <col min="3076" max="3079" width="10.42578125" style="5" customWidth="1"/>
    <col min="3080" max="3080" width="12.85546875" style="5" bestFit="1" customWidth="1"/>
    <col min="3081" max="3081" width="20.42578125" style="5" bestFit="1" customWidth="1"/>
    <col min="3082" max="3083" width="11.42578125" style="5" customWidth="1"/>
    <col min="3084" max="3084" width="10.42578125" style="5" bestFit="1" customWidth="1"/>
    <col min="3085" max="3085" width="11.42578125" style="5" bestFit="1" customWidth="1"/>
    <col min="3086" max="3086" width="18.85546875" style="5" customWidth="1"/>
    <col min="3087" max="3087" width="18.85546875" style="5" bestFit="1" customWidth="1"/>
    <col min="3088" max="3088" width="20.42578125" style="5" bestFit="1" customWidth="1"/>
    <col min="3089" max="3090" width="0" style="5" hidden="1" customWidth="1"/>
    <col min="3091" max="3091" width="15.42578125" style="5" bestFit="1" customWidth="1"/>
    <col min="3092" max="3092" width="28.42578125" style="5" bestFit="1" customWidth="1"/>
    <col min="3093" max="3093" width="13.5703125" style="5" bestFit="1" customWidth="1"/>
    <col min="3094" max="3094" width="11.42578125" style="5" customWidth="1"/>
    <col min="3095" max="3096" width="0" style="5" hidden="1" customWidth="1"/>
    <col min="3097" max="3099" width="11.42578125" style="5" customWidth="1"/>
    <col min="3100" max="3100" width="13.140625" style="5" bestFit="1" customWidth="1"/>
    <col min="3101" max="3328" width="11.42578125" style="5"/>
    <col min="3329" max="3329" width="4.140625" style="5" customWidth="1"/>
    <col min="3330" max="3330" width="35.5703125" style="5" customWidth="1"/>
    <col min="3331" max="3331" width="18.42578125" style="5" bestFit="1" customWidth="1"/>
    <col min="3332" max="3335" width="10.42578125" style="5" customWidth="1"/>
    <col min="3336" max="3336" width="12.85546875" style="5" bestFit="1" customWidth="1"/>
    <col min="3337" max="3337" width="20.42578125" style="5" bestFit="1" customWidth="1"/>
    <col min="3338" max="3339" width="11.42578125" style="5" customWidth="1"/>
    <col min="3340" max="3340" width="10.42578125" style="5" bestFit="1" customWidth="1"/>
    <col min="3341" max="3341" width="11.42578125" style="5" bestFit="1" customWidth="1"/>
    <col min="3342" max="3342" width="18.85546875" style="5" customWidth="1"/>
    <col min="3343" max="3343" width="18.85546875" style="5" bestFit="1" customWidth="1"/>
    <col min="3344" max="3344" width="20.42578125" style="5" bestFit="1" customWidth="1"/>
    <col min="3345" max="3346" width="0" style="5" hidden="1" customWidth="1"/>
    <col min="3347" max="3347" width="15.42578125" style="5" bestFit="1" customWidth="1"/>
    <col min="3348" max="3348" width="28.42578125" style="5" bestFit="1" customWidth="1"/>
    <col min="3349" max="3349" width="13.5703125" style="5" bestFit="1" customWidth="1"/>
    <col min="3350" max="3350" width="11.42578125" style="5" customWidth="1"/>
    <col min="3351" max="3352" width="0" style="5" hidden="1" customWidth="1"/>
    <col min="3353" max="3355" width="11.42578125" style="5" customWidth="1"/>
    <col min="3356" max="3356" width="13.140625" style="5" bestFit="1" customWidth="1"/>
    <col min="3357" max="3584" width="11.42578125" style="5"/>
    <col min="3585" max="3585" width="4.140625" style="5" customWidth="1"/>
    <col min="3586" max="3586" width="35.5703125" style="5" customWidth="1"/>
    <col min="3587" max="3587" width="18.42578125" style="5" bestFit="1" customWidth="1"/>
    <col min="3588" max="3591" width="10.42578125" style="5" customWidth="1"/>
    <col min="3592" max="3592" width="12.85546875" style="5" bestFit="1" customWidth="1"/>
    <col min="3593" max="3593" width="20.42578125" style="5" bestFit="1" customWidth="1"/>
    <col min="3594" max="3595" width="11.42578125" style="5" customWidth="1"/>
    <col min="3596" max="3596" width="10.42578125" style="5" bestFit="1" customWidth="1"/>
    <col min="3597" max="3597" width="11.42578125" style="5" bestFit="1" customWidth="1"/>
    <col min="3598" max="3598" width="18.85546875" style="5" customWidth="1"/>
    <col min="3599" max="3599" width="18.85546875" style="5" bestFit="1" customWidth="1"/>
    <col min="3600" max="3600" width="20.42578125" style="5" bestFit="1" customWidth="1"/>
    <col min="3601" max="3602" width="0" style="5" hidden="1" customWidth="1"/>
    <col min="3603" max="3603" width="15.42578125" style="5" bestFit="1" customWidth="1"/>
    <col min="3604" max="3604" width="28.42578125" style="5" bestFit="1" customWidth="1"/>
    <col min="3605" max="3605" width="13.5703125" style="5" bestFit="1" customWidth="1"/>
    <col min="3606" max="3606" width="11.42578125" style="5" customWidth="1"/>
    <col min="3607" max="3608" width="0" style="5" hidden="1" customWidth="1"/>
    <col min="3609" max="3611" width="11.42578125" style="5" customWidth="1"/>
    <col min="3612" max="3612" width="13.140625" style="5" bestFit="1" customWidth="1"/>
    <col min="3613" max="3840" width="11.42578125" style="5"/>
    <col min="3841" max="3841" width="4.140625" style="5" customWidth="1"/>
    <col min="3842" max="3842" width="35.5703125" style="5" customWidth="1"/>
    <col min="3843" max="3843" width="18.42578125" style="5" bestFit="1" customWidth="1"/>
    <col min="3844" max="3847" width="10.42578125" style="5" customWidth="1"/>
    <col min="3848" max="3848" width="12.85546875" style="5" bestFit="1" customWidth="1"/>
    <col min="3849" max="3849" width="20.42578125" style="5" bestFit="1" customWidth="1"/>
    <col min="3850" max="3851" width="11.42578125" style="5" customWidth="1"/>
    <col min="3852" max="3852" width="10.42578125" style="5" bestFit="1" customWidth="1"/>
    <col min="3853" max="3853" width="11.42578125" style="5" bestFit="1" customWidth="1"/>
    <col min="3854" max="3854" width="18.85546875" style="5" customWidth="1"/>
    <col min="3855" max="3855" width="18.85546875" style="5" bestFit="1" customWidth="1"/>
    <col min="3856" max="3856" width="20.42578125" style="5" bestFit="1" customWidth="1"/>
    <col min="3857" max="3858" width="0" style="5" hidden="1" customWidth="1"/>
    <col min="3859" max="3859" width="15.42578125" style="5" bestFit="1" customWidth="1"/>
    <col min="3860" max="3860" width="28.42578125" style="5" bestFit="1" customWidth="1"/>
    <col min="3861" max="3861" width="13.5703125" style="5" bestFit="1" customWidth="1"/>
    <col min="3862" max="3862" width="11.42578125" style="5" customWidth="1"/>
    <col min="3863" max="3864" width="0" style="5" hidden="1" customWidth="1"/>
    <col min="3865" max="3867" width="11.42578125" style="5" customWidth="1"/>
    <col min="3868" max="3868" width="13.140625" style="5" bestFit="1" customWidth="1"/>
    <col min="3869" max="4096" width="11.42578125" style="5"/>
    <col min="4097" max="4097" width="4.140625" style="5" customWidth="1"/>
    <col min="4098" max="4098" width="35.5703125" style="5" customWidth="1"/>
    <col min="4099" max="4099" width="18.42578125" style="5" bestFit="1" customWidth="1"/>
    <col min="4100" max="4103" width="10.42578125" style="5" customWidth="1"/>
    <col min="4104" max="4104" width="12.85546875" style="5" bestFit="1" customWidth="1"/>
    <col min="4105" max="4105" width="20.42578125" style="5" bestFit="1" customWidth="1"/>
    <col min="4106" max="4107" width="11.42578125" style="5" customWidth="1"/>
    <col min="4108" max="4108" width="10.42578125" style="5" bestFit="1" customWidth="1"/>
    <col min="4109" max="4109" width="11.42578125" style="5" bestFit="1" customWidth="1"/>
    <col min="4110" max="4110" width="18.85546875" style="5" customWidth="1"/>
    <col min="4111" max="4111" width="18.85546875" style="5" bestFit="1" customWidth="1"/>
    <col min="4112" max="4112" width="20.42578125" style="5" bestFit="1" customWidth="1"/>
    <col min="4113" max="4114" width="0" style="5" hidden="1" customWidth="1"/>
    <col min="4115" max="4115" width="15.42578125" style="5" bestFit="1" customWidth="1"/>
    <col min="4116" max="4116" width="28.42578125" style="5" bestFit="1" customWidth="1"/>
    <col min="4117" max="4117" width="13.5703125" style="5" bestFit="1" customWidth="1"/>
    <col min="4118" max="4118" width="11.42578125" style="5" customWidth="1"/>
    <col min="4119" max="4120" width="0" style="5" hidden="1" customWidth="1"/>
    <col min="4121" max="4123" width="11.42578125" style="5" customWidth="1"/>
    <col min="4124" max="4124" width="13.140625" style="5" bestFit="1" customWidth="1"/>
    <col min="4125" max="4352" width="11.42578125" style="5"/>
    <col min="4353" max="4353" width="4.140625" style="5" customWidth="1"/>
    <col min="4354" max="4354" width="35.5703125" style="5" customWidth="1"/>
    <col min="4355" max="4355" width="18.42578125" style="5" bestFit="1" customWidth="1"/>
    <col min="4356" max="4359" width="10.42578125" style="5" customWidth="1"/>
    <col min="4360" max="4360" width="12.85546875" style="5" bestFit="1" customWidth="1"/>
    <col min="4361" max="4361" width="20.42578125" style="5" bestFit="1" customWidth="1"/>
    <col min="4362" max="4363" width="11.42578125" style="5" customWidth="1"/>
    <col min="4364" max="4364" width="10.42578125" style="5" bestFit="1" customWidth="1"/>
    <col min="4365" max="4365" width="11.42578125" style="5" bestFit="1" customWidth="1"/>
    <col min="4366" max="4366" width="18.85546875" style="5" customWidth="1"/>
    <col min="4367" max="4367" width="18.85546875" style="5" bestFit="1" customWidth="1"/>
    <col min="4368" max="4368" width="20.42578125" style="5" bestFit="1" customWidth="1"/>
    <col min="4369" max="4370" width="0" style="5" hidden="1" customWidth="1"/>
    <col min="4371" max="4371" width="15.42578125" style="5" bestFit="1" customWidth="1"/>
    <col min="4372" max="4372" width="28.42578125" style="5" bestFit="1" customWidth="1"/>
    <col min="4373" max="4373" width="13.5703125" style="5" bestFit="1" customWidth="1"/>
    <col min="4374" max="4374" width="11.42578125" style="5" customWidth="1"/>
    <col min="4375" max="4376" width="0" style="5" hidden="1" customWidth="1"/>
    <col min="4377" max="4379" width="11.42578125" style="5" customWidth="1"/>
    <col min="4380" max="4380" width="13.140625" style="5" bestFit="1" customWidth="1"/>
    <col min="4381" max="4608" width="11.42578125" style="5"/>
    <col min="4609" max="4609" width="4.140625" style="5" customWidth="1"/>
    <col min="4610" max="4610" width="35.5703125" style="5" customWidth="1"/>
    <col min="4611" max="4611" width="18.42578125" style="5" bestFit="1" customWidth="1"/>
    <col min="4612" max="4615" width="10.42578125" style="5" customWidth="1"/>
    <col min="4616" max="4616" width="12.85546875" style="5" bestFit="1" customWidth="1"/>
    <col min="4617" max="4617" width="20.42578125" style="5" bestFit="1" customWidth="1"/>
    <col min="4618" max="4619" width="11.42578125" style="5" customWidth="1"/>
    <col min="4620" max="4620" width="10.42578125" style="5" bestFit="1" customWidth="1"/>
    <col min="4621" max="4621" width="11.42578125" style="5" bestFit="1" customWidth="1"/>
    <col min="4622" max="4622" width="18.85546875" style="5" customWidth="1"/>
    <col min="4623" max="4623" width="18.85546875" style="5" bestFit="1" customWidth="1"/>
    <col min="4624" max="4624" width="20.42578125" style="5" bestFit="1" customWidth="1"/>
    <col min="4625" max="4626" width="0" style="5" hidden="1" customWidth="1"/>
    <col min="4627" max="4627" width="15.42578125" style="5" bestFit="1" customWidth="1"/>
    <col min="4628" max="4628" width="28.42578125" style="5" bestFit="1" customWidth="1"/>
    <col min="4629" max="4629" width="13.5703125" style="5" bestFit="1" customWidth="1"/>
    <col min="4630" max="4630" width="11.42578125" style="5" customWidth="1"/>
    <col min="4631" max="4632" width="0" style="5" hidden="1" customWidth="1"/>
    <col min="4633" max="4635" width="11.42578125" style="5" customWidth="1"/>
    <col min="4636" max="4636" width="13.140625" style="5" bestFit="1" customWidth="1"/>
    <col min="4637" max="4864" width="11.42578125" style="5"/>
    <col min="4865" max="4865" width="4.140625" style="5" customWidth="1"/>
    <col min="4866" max="4866" width="35.5703125" style="5" customWidth="1"/>
    <col min="4867" max="4867" width="18.42578125" style="5" bestFit="1" customWidth="1"/>
    <col min="4868" max="4871" width="10.42578125" style="5" customWidth="1"/>
    <col min="4872" max="4872" width="12.85546875" style="5" bestFit="1" customWidth="1"/>
    <col min="4873" max="4873" width="20.42578125" style="5" bestFit="1" customWidth="1"/>
    <col min="4874" max="4875" width="11.42578125" style="5" customWidth="1"/>
    <col min="4876" max="4876" width="10.42578125" style="5" bestFit="1" customWidth="1"/>
    <col min="4877" max="4877" width="11.42578125" style="5" bestFit="1" customWidth="1"/>
    <col min="4878" max="4878" width="18.85546875" style="5" customWidth="1"/>
    <col min="4879" max="4879" width="18.85546875" style="5" bestFit="1" customWidth="1"/>
    <col min="4880" max="4880" width="20.42578125" style="5" bestFit="1" customWidth="1"/>
    <col min="4881" max="4882" width="0" style="5" hidden="1" customWidth="1"/>
    <col min="4883" max="4883" width="15.42578125" style="5" bestFit="1" customWidth="1"/>
    <col min="4884" max="4884" width="28.42578125" style="5" bestFit="1" customWidth="1"/>
    <col min="4885" max="4885" width="13.5703125" style="5" bestFit="1" customWidth="1"/>
    <col min="4886" max="4886" width="11.42578125" style="5" customWidth="1"/>
    <col min="4887" max="4888" width="0" style="5" hidden="1" customWidth="1"/>
    <col min="4889" max="4891" width="11.42578125" style="5" customWidth="1"/>
    <col min="4892" max="4892" width="13.140625" style="5" bestFit="1" customWidth="1"/>
    <col min="4893" max="5120" width="11.42578125" style="5"/>
    <col min="5121" max="5121" width="4.140625" style="5" customWidth="1"/>
    <col min="5122" max="5122" width="35.5703125" style="5" customWidth="1"/>
    <col min="5123" max="5123" width="18.42578125" style="5" bestFit="1" customWidth="1"/>
    <col min="5124" max="5127" width="10.42578125" style="5" customWidth="1"/>
    <col min="5128" max="5128" width="12.85546875" style="5" bestFit="1" customWidth="1"/>
    <col min="5129" max="5129" width="20.42578125" style="5" bestFit="1" customWidth="1"/>
    <col min="5130" max="5131" width="11.42578125" style="5" customWidth="1"/>
    <col min="5132" max="5132" width="10.42578125" style="5" bestFit="1" customWidth="1"/>
    <col min="5133" max="5133" width="11.42578125" style="5" bestFit="1" customWidth="1"/>
    <col min="5134" max="5134" width="18.85546875" style="5" customWidth="1"/>
    <col min="5135" max="5135" width="18.85546875" style="5" bestFit="1" customWidth="1"/>
    <col min="5136" max="5136" width="20.42578125" style="5" bestFit="1" customWidth="1"/>
    <col min="5137" max="5138" width="0" style="5" hidden="1" customWidth="1"/>
    <col min="5139" max="5139" width="15.42578125" style="5" bestFit="1" customWidth="1"/>
    <col min="5140" max="5140" width="28.42578125" style="5" bestFit="1" customWidth="1"/>
    <col min="5141" max="5141" width="13.5703125" style="5" bestFit="1" customWidth="1"/>
    <col min="5142" max="5142" width="11.42578125" style="5" customWidth="1"/>
    <col min="5143" max="5144" width="0" style="5" hidden="1" customWidth="1"/>
    <col min="5145" max="5147" width="11.42578125" style="5" customWidth="1"/>
    <col min="5148" max="5148" width="13.140625" style="5" bestFit="1" customWidth="1"/>
    <col min="5149" max="5376" width="11.42578125" style="5"/>
    <col min="5377" max="5377" width="4.140625" style="5" customWidth="1"/>
    <col min="5378" max="5378" width="35.5703125" style="5" customWidth="1"/>
    <col min="5379" max="5379" width="18.42578125" style="5" bestFit="1" customWidth="1"/>
    <col min="5380" max="5383" width="10.42578125" style="5" customWidth="1"/>
    <col min="5384" max="5384" width="12.85546875" style="5" bestFit="1" customWidth="1"/>
    <col min="5385" max="5385" width="20.42578125" style="5" bestFit="1" customWidth="1"/>
    <col min="5386" max="5387" width="11.42578125" style="5" customWidth="1"/>
    <col min="5388" max="5388" width="10.42578125" style="5" bestFit="1" customWidth="1"/>
    <col min="5389" max="5389" width="11.42578125" style="5" bestFit="1" customWidth="1"/>
    <col min="5390" max="5390" width="18.85546875" style="5" customWidth="1"/>
    <col min="5391" max="5391" width="18.85546875" style="5" bestFit="1" customWidth="1"/>
    <col min="5392" max="5392" width="20.42578125" style="5" bestFit="1" customWidth="1"/>
    <col min="5393" max="5394" width="0" style="5" hidden="1" customWidth="1"/>
    <col min="5395" max="5395" width="15.42578125" style="5" bestFit="1" customWidth="1"/>
    <col min="5396" max="5396" width="28.42578125" style="5" bestFit="1" customWidth="1"/>
    <col min="5397" max="5397" width="13.5703125" style="5" bestFit="1" customWidth="1"/>
    <col min="5398" max="5398" width="11.42578125" style="5" customWidth="1"/>
    <col min="5399" max="5400" width="0" style="5" hidden="1" customWidth="1"/>
    <col min="5401" max="5403" width="11.42578125" style="5" customWidth="1"/>
    <col min="5404" max="5404" width="13.140625" style="5" bestFit="1" customWidth="1"/>
    <col min="5405" max="5632" width="11.42578125" style="5"/>
    <col min="5633" max="5633" width="4.140625" style="5" customWidth="1"/>
    <col min="5634" max="5634" width="35.5703125" style="5" customWidth="1"/>
    <col min="5635" max="5635" width="18.42578125" style="5" bestFit="1" customWidth="1"/>
    <col min="5636" max="5639" width="10.42578125" style="5" customWidth="1"/>
    <col min="5640" max="5640" width="12.85546875" style="5" bestFit="1" customWidth="1"/>
    <col min="5641" max="5641" width="20.42578125" style="5" bestFit="1" customWidth="1"/>
    <col min="5642" max="5643" width="11.42578125" style="5" customWidth="1"/>
    <col min="5644" max="5644" width="10.42578125" style="5" bestFit="1" customWidth="1"/>
    <col min="5645" max="5645" width="11.42578125" style="5" bestFit="1" customWidth="1"/>
    <col min="5646" max="5646" width="18.85546875" style="5" customWidth="1"/>
    <col min="5647" max="5647" width="18.85546875" style="5" bestFit="1" customWidth="1"/>
    <col min="5648" max="5648" width="20.42578125" style="5" bestFit="1" customWidth="1"/>
    <col min="5649" max="5650" width="0" style="5" hidden="1" customWidth="1"/>
    <col min="5651" max="5651" width="15.42578125" style="5" bestFit="1" customWidth="1"/>
    <col min="5652" max="5652" width="28.42578125" style="5" bestFit="1" customWidth="1"/>
    <col min="5653" max="5653" width="13.5703125" style="5" bestFit="1" customWidth="1"/>
    <col min="5654" max="5654" width="11.42578125" style="5" customWidth="1"/>
    <col min="5655" max="5656" width="0" style="5" hidden="1" customWidth="1"/>
    <col min="5657" max="5659" width="11.42578125" style="5" customWidth="1"/>
    <col min="5660" max="5660" width="13.140625" style="5" bestFit="1" customWidth="1"/>
    <col min="5661" max="5888" width="11.42578125" style="5"/>
    <col min="5889" max="5889" width="4.140625" style="5" customWidth="1"/>
    <col min="5890" max="5890" width="35.5703125" style="5" customWidth="1"/>
    <col min="5891" max="5891" width="18.42578125" style="5" bestFit="1" customWidth="1"/>
    <col min="5892" max="5895" width="10.42578125" style="5" customWidth="1"/>
    <col min="5896" max="5896" width="12.85546875" style="5" bestFit="1" customWidth="1"/>
    <col min="5897" max="5897" width="20.42578125" style="5" bestFit="1" customWidth="1"/>
    <col min="5898" max="5899" width="11.42578125" style="5" customWidth="1"/>
    <col min="5900" max="5900" width="10.42578125" style="5" bestFit="1" customWidth="1"/>
    <col min="5901" max="5901" width="11.42578125" style="5" bestFit="1" customWidth="1"/>
    <col min="5902" max="5902" width="18.85546875" style="5" customWidth="1"/>
    <col min="5903" max="5903" width="18.85546875" style="5" bestFit="1" customWidth="1"/>
    <col min="5904" max="5904" width="20.42578125" style="5" bestFit="1" customWidth="1"/>
    <col min="5905" max="5906" width="0" style="5" hidden="1" customWidth="1"/>
    <col min="5907" max="5907" width="15.42578125" style="5" bestFit="1" customWidth="1"/>
    <col min="5908" max="5908" width="28.42578125" style="5" bestFit="1" customWidth="1"/>
    <col min="5909" max="5909" width="13.5703125" style="5" bestFit="1" customWidth="1"/>
    <col min="5910" max="5910" width="11.42578125" style="5" customWidth="1"/>
    <col min="5911" max="5912" width="0" style="5" hidden="1" customWidth="1"/>
    <col min="5913" max="5915" width="11.42578125" style="5" customWidth="1"/>
    <col min="5916" max="5916" width="13.140625" style="5" bestFit="1" customWidth="1"/>
    <col min="5917" max="6144" width="11.42578125" style="5"/>
    <col min="6145" max="6145" width="4.140625" style="5" customWidth="1"/>
    <col min="6146" max="6146" width="35.5703125" style="5" customWidth="1"/>
    <col min="6147" max="6147" width="18.42578125" style="5" bestFit="1" customWidth="1"/>
    <col min="6148" max="6151" width="10.42578125" style="5" customWidth="1"/>
    <col min="6152" max="6152" width="12.85546875" style="5" bestFit="1" customWidth="1"/>
    <col min="6153" max="6153" width="20.42578125" style="5" bestFit="1" customWidth="1"/>
    <col min="6154" max="6155" width="11.42578125" style="5" customWidth="1"/>
    <col min="6156" max="6156" width="10.42578125" style="5" bestFit="1" customWidth="1"/>
    <col min="6157" max="6157" width="11.42578125" style="5" bestFit="1" customWidth="1"/>
    <col min="6158" max="6158" width="18.85546875" style="5" customWidth="1"/>
    <col min="6159" max="6159" width="18.85546875" style="5" bestFit="1" customWidth="1"/>
    <col min="6160" max="6160" width="20.42578125" style="5" bestFit="1" customWidth="1"/>
    <col min="6161" max="6162" width="0" style="5" hidden="1" customWidth="1"/>
    <col min="6163" max="6163" width="15.42578125" style="5" bestFit="1" customWidth="1"/>
    <col min="6164" max="6164" width="28.42578125" style="5" bestFit="1" customWidth="1"/>
    <col min="6165" max="6165" width="13.5703125" style="5" bestFit="1" customWidth="1"/>
    <col min="6166" max="6166" width="11.42578125" style="5" customWidth="1"/>
    <col min="6167" max="6168" width="0" style="5" hidden="1" customWidth="1"/>
    <col min="6169" max="6171" width="11.42578125" style="5" customWidth="1"/>
    <col min="6172" max="6172" width="13.140625" style="5" bestFit="1" customWidth="1"/>
    <col min="6173" max="6400" width="11.42578125" style="5"/>
    <col min="6401" max="6401" width="4.140625" style="5" customWidth="1"/>
    <col min="6402" max="6402" width="35.5703125" style="5" customWidth="1"/>
    <col min="6403" max="6403" width="18.42578125" style="5" bestFit="1" customWidth="1"/>
    <col min="6404" max="6407" width="10.42578125" style="5" customWidth="1"/>
    <col min="6408" max="6408" width="12.85546875" style="5" bestFit="1" customWidth="1"/>
    <col min="6409" max="6409" width="20.42578125" style="5" bestFit="1" customWidth="1"/>
    <col min="6410" max="6411" width="11.42578125" style="5" customWidth="1"/>
    <col min="6412" max="6412" width="10.42578125" style="5" bestFit="1" customWidth="1"/>
    <col min="6413" max="6413" width="11.42578125" style="5" bestFit="1" customWidth="1"/>
    <col min="6414" max="6414" width="18.85546875" style="5" customWidth="1"/>
    <col min="6415" max="6415" width="18.85546875" style="5" bestFit="1" customWidth="1"/>
    <col min="6416" max="6416" width="20.42578125" style="5" bestFit="1" customWidth="1"/>
    <col min="6417" max="6418" width="0" style="5" hidden="1" customWidth="1"/>
    <col min="6419" max="6419" width="15.42578125" style="5" bestFit="1" customWidth="1"/>
    <col min="6420" max="6420" width="28.42578125" style="5" bestFit="1" customWidth="1"/>
    <col min="6421" max="6421" width="13.5703125" style="5" bestFit="1" customWidth="1"/>
    <col min="6422" max="6422" width="11.42578125" style="5" customWidth="1"/>
    <col min="6423" max="6424" width="0" style="5" hidden="1" customWidth="1"/>
    <col min="6425" max="6427" width="11.42578125" style="5" customWidth="1"/>
    <col min="6428" max="6428" width="13.140625" style="5" bestFit="1" customWidth="1"/>
    <col min="6429" max="6656" width="11.42578125" style="5"/>
    <col min="6657" max="6657" width="4.140625" style="5" customWidth="1"/>
    <col min="6658" max="6658" width="35.5703125" style="5" customWidth="1"/>
    <col min="6659" max="6659" width="18.42578125" style="5" bestFit="1" customWidth="1"/>
    <col min="6660" max="6663" width="10.42578125" style="5" customWidth="1"/>
    <col min="6664" max="6664" width="12.85546875" style="5" bestFit="1" customWidth="1"/>
    <col min="6665" max="6665" width="20.42578125" style="5" bestFit="1" customWidth="1"/>
    <col min="6666" max="6667" width="11.42578125" style="5" customWidth="1"/>
    <col min="6668" max="6668" width="10.42578125" style="5" bestFit="1" customWidth="1"/>
    <col min="6669" max="6669" width="11.42578125" style="5" bestFit="1" customWidth="1"/>
    <col min="6670" max="6670" width="18.85546875" style="5" customWidth="1"/>
    <col min="6671" max="6671" width="18.85546875" style="5" bestFit="1" customWidth="1"/>
    <col min="6672" max="6672" width="20.42578125" style="5" bestFit="1" customWidth="1"/>
    <col min="6673" max="6674" width="0" style="5" hidden="1" customWidth="1"/>
    <col min="6675" max="6675" width="15.42578125" style="5" bestFit="1" customWidth="1"/>
    <col min="6676" max="6676" width="28.42578125" style="5" bestFit="1" customWidth="1"/>
    <col min="6677" max="6677" width="13.5703125" style="5" bestFit="1" customWidth="1"/>
    <col min="6678" max="6678" width="11.42578125" style="5" customWidth="1"/>
    <col min="6679" max="6680" width="0" style="5" hidden="1" customWidth="1"/>
    <col min="6681" max="6683" width="11.42578125" style="5" customWidth="1"/>
    <col min="6684" max="6684" width="13.140625" style="5" bestFit="1" customWidth="1"/>
    <col min="6685" max="6912" width="11.42578125" style="5"/>
    <col min="6913" max="6913" width="4.140625" style="5" customWidth="1"/>
    <col min="6914" max="6914" width="35.5703125" style="5" customWidth="1"/>
    <col min="6915" max="6915" width="18.42578125" style="5" bestFit="1" customWidth="1"/>
    <col min="6916" max="6919" width="10.42578125" style="5" customWidth="1"/>
    <col min="6920" max="6920" width="12.85546875" style="5" bestFit="1" customWidth="1"/>
    <col min="6921" max="6921" width="20.42578125" style="5" bestFit="1" customWidth="1"/>
    <col min="6922" max="6923" width="11.42578125" style="5" customWidth="1"/>
    <col min="6924" max="6924" width="10.42578125" style="5" bestFit="1" customWidth="1"/>
    <col min="6925" max="6925" width="11.42578125" style="5" bestFit="1" customWidth="1"/>
    <col min="6926" max="6926" width="18.85546875" style="5" customWidth="1"/>
    <col min="6927" max="6927" width="18.85546875" style="5" bestFit="1" customWidth="1"/>
    <col min="6928" max="6928" width="20.42578125" style="5" bestFit="1" customWidth="1"/>
    <col min="6929" max="6930" width="0" style="5" hidden="1" customWidth="1"/>
    <col min="6931" max="6931" width="15.42578125" style="5" bestFit="1" customWidth="1"/>
    <col min="6932" max="6932" width="28.42578125" style="5" bestFit="1" customWidth="1"/>
    <col min="6933" max="6933" width="13.5703125" style="5" bestFit="1" customWidth="1"/>
    <col min="6934" max="6934" width="11.42578125" style="5" customWidth="1"/>
    <col min="6935" max="6936" width="0" style="5" hidden="1" customWidth="1"/>
    <col min="6937" max="6939" width="11.42578125" style="5" customWidth="1"/>
    <col min="6940" max="6940" width="13.140625" style="5" bestFit="1" customWidth="1"/>
    <col min="6941" max="7168" width="11.42578125" style="5"/>
    <col min="7169" max="7169" width="4.140625" style="5" customWidth="1"/>
    <col min="7170" max="7170" width="35.5703125" style="5" customWidth="1"/>
    <col min="7171" max="7171" width="18.42578125" style="5" bestFit="1" customWidth="1"/>
    <col min="7172" max="7175" width="10.42578125" style="5" customWidth="1"/>
    <col min="7176" max="7176" width="12.85546875" style="5" bestFit="1" customWidth="1"/>
    <col min="7177" max="7177" width="20.42578125" style="5" bestFit="1" customWidth="1"/>
    <col min="7178" max="7179" width="11.42578125" style="5" customWidth="1"/>
    <col min="7180" max="7180" width="10.42578125" style="5" bestFit="1" customWidth="1"/>
    <col min="7181" max="7181" width="11.42578125" style="5" bestFit="1" customWidth="1"/>
    <col min="7182" max="7182" width="18.85546875" style="5" customWidth="1"/>
    <col min="7183" max="7183" width="18.85546875" style="5" bestFit="1" customWidth="1"/>
    <col min="7184" max="7184" width="20.42578125" style="5" bestFit="1" customWidth="1"/>
    <col min="7185" max="7186" width="0" style="5" hidden="1" customWidth="1"/>
    <col min="7187" max="7187" width="15.42578125" style="5" bestFit="1" customWidth="1"/>
    <col min="7188" max="7188" width="28.42578125" style="5" bestFit="1" customWidth="1"/>
    <col min="7189" max="7189" width="13.5703125" style="5" bestFit="1" customWidth="1"/>
    <col min="7190" max="7190" width="11.42578125" style="5" customWidth="1"/>
    <col min="7191" max="7192" width="0" style="5" hidden="1" customWidth="1"/>
    <col min="7193" max="7195" width="11.42578125" style="5" customWidth="1"/>
    <col min="7196" max="7196" width="13.140625" style="5" bestFit="1" customWidth="1"/>
    <col min="7197" max="7424" width="11.42578125" style="5"/>
    <col min="7425" max="7425" width="4.140625" style="5" customWidth="1"/>
    <col min="7426" max="7426" width="35.5703125" style="5" customWidth="1"/>
    <col min="7427" max="7427" width="18.42578125" style="5" bestFit="1" customWidth="1"/>
    <col min="7428" max="7431" width="10.42578125" style="5" customWidth="1"/>
    <col min="7432" max="7432" width="12.85546875" style="5" bestFit="1" customWidth="1"/>
    <col min="7433" max="7433" width="20.42578125" style="5" bestFit="1" customWidth="1"/>
    <col min="7434" max="7435" width="11.42578125" style="5" customWidth="1"/>
    <col min="7436" max="7436" width="10.42578125" style="5" bestFit="1" customWidth="1"/>
    <col min="7437" max="7437" width="11.42578125" style="5" bestFit="1" customWidth="1"/>
    <col min="7438" max="7438" width="18.85546875" style="5" customWidth="1"/>
    <col min="7439" max="7439" width="18.85546875" style="5" bestFit="1" customWidth="1"/>
    <col min="7440" max="7440" width="20.42578125" style="5" bestFit="1" customWidth="1"/>
    <col min="7441" max="7442" width="0" style="5" hidden="1" customWidth="1"/>
    <col min="7443" max="7443" width="15.42578125" style="5" bestFit="1" customWidth="1"/>
    <col min="7444" max="7444" width="28.42578125" style="5" bestFit="1" customWidth="1"/>
    <col min="7445" max="7445" width="13.5703125" style="5" bestFit="1" customWidth="1"/>
    <col min="7446" max="7446" width="11.42578125" style="5" customWidth="1"/>
    <col min="7447" max="7448" width="0" style="5" hidden="1" customWidth="1"/>
    <col min="7449" max="7451" width="11.42578125" style="5" customWidth="1"/>
    <col min="7452" max="7452" width="13.140625" style="5" bestFit="1" customWidth="1"/>
    <col min="7453" max="7680" width="11.42578125" style="5"/>
    <col min="7681" max="7681" width="4.140625" style="5" customWidth="1"/>
    <col min="7682" max="7682" width="35.5703125" style="5" customWidth="1"/>
    <col min="7683" max="7683" width="18.42578125" style="5" bestFit="1" customWidth="1"/>
    <col min="7684" max="7687" width="10.42578125" style="5" customWidth="1"/>
    <col min="7688" max="7688" width="12.85546875" style="5" bestFit="1" customWidth="1"/>
    <col min="7689" max="7689" width="20.42578125" style="5" bestFit="1" customWidth="1"/>
    <col min="7690" max="7691" width="11.42578125" style="5" customWidth="1"/>
    <col min="7692" max="7692" width="10.42578125" style="5" bestFit="1" customWidth="1"/>
    <col min="7693" max="7693" width="11.42578125" style="5" bestFit="1" customWidth="1"/>
    <col min="7694" max="7694" width="18.85546875" style="5" customWidth="1"/>
    <col min="7695" max="7695" width="18.85546875" style="5" bestFit="1" customWidth="1"/>
    <col min="7696" max="7696" width="20.42578125" style="5" bestFit="1" customWidth="1"/>
    <col min="7697" max="7698" width="0" style="5" hidden="1" customWidth="1"/>
    <col min="7699" max="7699" width="15.42578125" style="5" bestFit="1" customWidth="1"/>
    <col min="7700" max="7700" width="28.42578125" style="5" bestFit="1" customWidth="1"/>
    <col min="7701" max="7701" width="13.5703125" style="5" bestFit="1" customWidth="1"/>
    <col min="7702" max="7702" width="11.42578125" style="5" customWidth="1"/>
    <col min="7703" max="7704" width="0" style="5" hidden="1" customWidth="1"/>
    <col min="7705" max="7707" width="11.42578125" style="5" customWidth="1"/>
    <col min="7708" max="7708" width="13.140625" style="5" bestFit="1" customWidth="1"/>
    <col min="7709" max="7936" width="11.42578125" style="5"/>
    <col min="7937" max="7937" width="4.140625" style="5" customWidth="1"/>
    <col min="7938" max="7938" width="35.5703125" style="5" customWidth="1"/>
    <col min="7939" max="7939" width="18.42578125" style="5" bestFit="1" customWidth="1"/>
    <col min="7940" max="7943" width="10.42578125" style="5" customWidth="1"/>
    <col min="7944" max="7944" width="12.85546875" style="5" bestFit="1" customWidth="1"/>
    <col min="7945" max="7945" width="20.42578125" style="5" bestFit="1" customWidth="1"/>
    <col min="7946" max="7947" width="11.42578125" style="5" customWidth="1"/>
    <col min="7948" max="7948" width="10.42578125" style="5" bestFit="1" customWidth="1"/>
    <col min="7949" max="7949" width="11.42578125" style="5" bestFit="1" customWidth="1"/>
    <col min="7950" max="7950" width="18.85546875" style="5" customWidth="1"/>
    <col min="7951" max="7951" width="18.85546875" style="5" bestFit="1" customWidth="1"/>
    <col min="7952" max="7952" width="20.42578125" style="5" bestFit="1" customWidth="1"/>
    <col min="7953" max="7954" width="0" style="5" hidden="1" customWidth="1"/>
    <col min="7955" max="7955" width="15.42578125" style="5" bestFit="1" customWidth="1"/>
    <col min="7956" max="7956" width="28.42578125" style="5" bestFit="1" customWidth="1"/>
    <col min="7957" max="7957" width="13.5703125" style="5" bestFit="1" customWidth="1"/>
    <col min="7958" max="7958" width="11.42578125" style="5" customWidth="1"/>
    <col min="7959" max="7960" width="0" style="5" hidden="1" customWidth="1"/>
    <col min="7961" max="7963" width="11.42578125" style="5" customWidth="1"/>
    <col min="7964" max="7964" width="13.140625" style="5" bestFit="1" customWidth="1"/>
    <col min="7965" max="8192" width="11.42578125" style="5"/>
    <col min="8193" max="8193" width="4.140625" style="5" customWidth="1"/>
    <col min="8194" max="8194" width="35.5703125" style="5" customWidth="1"/>
    <col min="8195" max="8195" width="18.42578125" style="5" bestFit="1" customWidth="1"/>
    <col min="8196" max="8199" width="10.42578125" style="5" customWidth="1"/>
    <col min="8200" max="8200" width="12.85546875" style="5" bestFit="1" customWidth="1"/>
    <col min="8201" max="8201" width="20.42578125" style="5" bestFit="1" customWidth="1"/>
    <col min="8202" max="8203" width="11.42578125" style="5" customWidth="1"/>
    <col min="8204" max="8204" width="10.42578125" style="5" bestFit="1" customWidth="1"/>
    <col min="8205" max="8205" width="11.42578125" style="5" bestFit="1" customWidth="1"/>
    <col min="8206" max="8206" width="18.85546875" style="5" customWidth="1"/>
    <col min="8207" max="8207" width="18.85546875" style="5" bestFit="1" customWidth="1"/>
    <col min="8208" max="8208" width="20.42578125" style="5" bestFit="1" customWidth="1"/>
    <col min="8209" max="8210" width="0" style="5" hidden="1" customWidth="1"/>
    <col min="8211" max="8211" width="15.42578125" style="5" bestFit="1" customWidth="1"/>
    <col min="8212" max="8212" width="28.42578125" style="5" bestFit="1" customWidth="1"/>
    <col min="8213" max="8213" width="13.5703125" style="5" bestFit="1" customWidth="1"/>
    <col min="8214" max="8214" width="11.42578125" style="5" customWidth="1"/>
    <col min="8215" max="8216" width="0" style="5" hidden="1" customWidth="1"/>
    <col min="8217" max="8219" width="11.42578125" style="5" customWidth="1"/>
    <col min="8220" max="8220" width="13.140625" style="5" bestFit="1" customWidth="1"/>
    <col min="8221" max="8448" width="11.42578125" style="5"/>
    <col min="8449" max="8449" width="4.140625" style="5" customWidth="1"/>
    <col min="8450" max="8450" width="35.5703125" style="5" customWidth="1"/>
    <col min="8451" max="8451" width="18.42578125" style="5" bestFit="1" customWidth="1"/>
    <col min="8452" max="8455" width="10.42578125" style="5" customWidth="1"/>
    <col min="8456" max="8456" width="12.85546875" style="5" bestFit="1" customWidth="1"/>
    <col min="8457" max="8457" width="20.42578125" style="5" bestFit="1" customWidth="1"/>
    <col min="8458" max="8459" width="11.42578125" style="5" customWidth="1"/>
    <col min="8460" max="8460" width="10.42578125" style="5" bestFit="1" customWidth="1"/>
    <col min="8461" max="8461" width="11.42578125" style="5" bestFit="1" customWidth="1"/>
    <col min="8462" max="8462" width="18.85546875" style="5" customWidth="1"/>
    <col min="8463" max="8463" width="18.85546875" style="5" bestFit="1" customWidth="1"/>
    <col min="8464" max="8464" width="20.42578125" style="5" bestFit="1" customWidth="1"/>
    <col min="8465" max="8466" width="0" style="5" hidden="1" customWidth="1"/>
    <col min="8467" max="8467" width="15.42578125" style="5" bestFit="1" customWidth="1"/>
    <col min="8468" max="8468" width="28.42578125" style="5" bestFit="1" customWidth="1"/>
    <col min="8469" max="8469" width="13.5703125" style="5" bestFit="1" customWidth="1"/>
    <col min="8470" max="8470" width="11.42578125" style="5" customWidth="1"/>
    <col min="8471" max="8472" width="0" style="5" hidden="1" customWidth="1"/>
    <col min="8473" max="8475" width="11.42578125" style="5" customWidth="1"/>
    <col min="8476" max="8476" width="13.140625" style="5" bestFit="1" customWidth="1"/>
    <col min="8477" max="8704" width="11.42578125" style="5"/>
    <col min="8705" max="8705" width="4.140625" style="5" customWidth="1"/>
    <col min="8706" max="8706" width="35.5703125" style="5" customWidth="1"/>
    <col min="8707" max="8707" width="18.42578125" style="5" bestFit="1" customWidth="1"/>
    <col min="8708" max="8711" width="10.42578125" style="5" customWidth="1"/>
    <col min="8712" max="8712" width="12.85546875" style="5" bestFit="1" customWidth="1"/>
    <col min="8713" max="8713" width="20.42578125" style="5" bestFit="1" customWidth="1"/>
    <col min="8714" max="8715" width="11.42578125" style="5" customWidth="1"/>
    <col min="8716" max="8716" width="10.42578125" style="5" bestFit="1" customWidth="1"/>
    <col min="8717" max="8717" width="11.42578125" style="5" bestFit="1" customWidth="1"/>
    <col min="8718" max="8718" width="18.85546875" style="5" customWidth="1"/>
    <col min="8719" max="8719" width="18.85546875" style="5" bestFit="1" customWidth="1"/>
    <col min="8720" max="8720" width="20.42578125" style="5" bestFit="1" customWidth="1"/>
    <col min="8721" max="8722" width="0" style="5" hidden="1" customWidth="1"/>
    <col min="8723" max="8723" width="15.42578125" style="5" bestFit="1" customWidth="1"/>
    <col min="8724" max="8724" width="28.42578125" style="5" bestFit="1" customWidth="1"/>
    <col min="8725" max="8725" width="13.5703125" style="5" bestFit="1" customWidth="1"/>
    <col min="8726" max="8726" width="11.42578125" style="5" customWidth="1"/>
    <col min="8727" max="8728" width="0" style="5" hidden="1" customWidth="1"/>
    <col min="8729" max="8731" width="11.42578125" style="5" customWidth="1"/>
    <col min="8732" max="8732" width="13.140625" style="5" bestFit="1" customWidth="1"/>
    <col min="8733" max="8960" width="11.42578125" style="5"/>
    <col min="8961" max="8961" width="4.140625" style="5" customWidth="1"/>
    <col min="8962" max="8962" width="35.5703125" style="5" customWidth="1"/>
    <col min="8963" max="8963" width="18.42578125" style="5" bestFit="1" customWidth="1"/>
    <col min="8964" max="8967" width="10.42578125" style="5" customWidth="1"/>
    <col min="8968" max="8968" width="12.85546875" style="5" bestFit="1" customWidth="1"/>
    <col min="8969" max="8969" width="20.42578125" style="5" bestFit="1" customWidth="1"/>
    <col min="8970" max="8971" width="11.42578125" style="5" customWidth="1"/>
    <col min="8972" max="8972" width="10.42578125" style="5" bestFit="1" customWidth="1"/>
    <col min="8973" max="8973" width="11.42578125" style="5" bestFit="1" customWidth="1"/>
    <col min="8974" max="8974" width="18.85546875" style="5" customWidth="1"/>
    <col min="8975" max="8975" width="18.85546875" style="5" bestFit="1" customWidth="1"/>
    <col min="8976" max="8976" width="20.42578125" style="5" bestFit="1" customWidth="1"/>
    <col min="8977" max="8978" width="0" style="5" hidden="1" customWidth="1"/>
    <col min="8979" max="8979" width="15.42578125" style="5" bestFit="1" customWidth="1"/>
    <col min="8980" max="8980" width="28.42578125" style="5" bestFit="1" customWidth="1"/>
    <col min="8981" max="8981" width="13.5703125" style="5" bestFit="1" customWidth="1"/>
    <col min="8982" max="8982" width="11.42578125" style="5" customWidth="1"/>
    <col min="8983" max="8984" width="0" style="5" hidden="1" customWidth="1"/>
    <col min="8985" max="8987" width="11.42578125" style="5" customWidth="1"/>
    <col min="8988" max="8988" width="13.140625" style="5" bestFit="1" customWidth="1"/>
    <col min="8989" max="9216" width="11.42578125" style="5"/>
    <col min="9217" max="9217" width="4.140625" style="5" customWidth="1"/>
    <col min="9218" max="9218" width="35.5703125" style="5" customWidth="1"/>
    <col min="9219" max="9219" width="18.42578125" style="5" bestFit="1" customWidth="1"/>
    <col min="9220" max="9223" width="10.42578125" style="5" customWidth="1"/>
    <col min="9224" max="9224" width="12.85546875" style="5" bestFit="1" customWidth="1"/>
    <col min="9225" max="9225" width="20.42578125" style="5" bestFit="1" customWidth="1"/>
    <col min="9226" max="9227" width="11.42578125" style="5" customWidth="1"/>
    <col min="9228" max="9228" width="10.42578125" style="5" bestFit="1" customWidth="1"/>
    <col min="9229" max="9229" width="11.42578125" style="5" bestFit="1" customWidth="1"/>
    <col min="9230" max="9230" width="18.85546875" style="5" customWidth="1"/>
    <col min="9231" max="9231" width="18.85546875" style="5" bestFit="1" customWidth="1"/>
    <col min="9232" max="9232" width="20.42578125" style="5" bestFit="1" customWidth="1"/>
    <col min="9233" max="9234" width="0" style="5" hidden="1" customWidth="1"/>
    <col min="9235" max="9235" width="15.42578125" style="5" bestFit="1" customWidth="1"/>
    <col min="9236" max="9236" width="28.42578125" style="5" bestFit="1" customWidth="1"/>
    <col min="9237" max="9237" width="13.5703125" style="5" bestFit="1" customWidth="1"/>
    <col min="9238" max="9238" width="11.42578125" style="5" customWidth="1"/>
    <col min="9239" max="9240" width="0" style="5" hidden="1" customWidth="1"/>
    <col min="9241" max="9243" width="11.42578125" style="5" customWidth="1"/>
    <col min="9244" max="9244" width="13.140625" style="5" bestFit="1" customWidth="1"/>
    <col min="9245" max="9472" width="11.42578125" style="5"/>
    <col min="9473" max="9473" width="4.140625" style="5" customWidth="1"/>
    <col min="9474" max="9474" width="35.5703125" style="5" customWidth="1"/>
    <col min="9475" max="9475" width="18.42578125" style="5" bestFit="1" customWidth="1"/>
    <col min="9476" max="9479" width="10.42578125" style="5" customWidth="1"/>
    <col min="9480" max="9480" width="12.85546875" style="5" bestFit="1" customWidth="1"/>
    <col min="9481" max="9481" width="20.42578125" style="5" bestFit="1" customWidth="1"/>
    <col min="9482" max="9483" width="11.42578125" style="5" customWidth="1"/>
    <col min="9484" max="9484" width="10.42578125" style="5" bestFit="1" customWidth="1"/>
    <col min="9485" max="9485" width="11.42578125" style="5" bestFit="1" customWidth="1"/>
    <col min="9486" max="9486" width="18.85546875" style="5" customWidth="1"/>
    <col min="9487" max="9487" width="18.85546875" style="5" bestFit="1" customWidth="1"/>
    <col min="9488" max="9488" width="20.42578125" style="5" bestFit="1" customWidth="1"/>
    <col min="9489" max="9490" width="0" style="5" hidden="1" customWidth="1"/>
    <col min="9491" max="9491" width="15.42578125" style="5" bestFit="1" customWidth="1"/>
    <col min="9492" max="9492" width="28.42578125" style="5" bestFit="1" customWidth="1"/>
    <col min="9493" max="9493" width="13.5703125" style="5" bestFit="1" customWidth="1"/>
    <col min="9494" max="9494" width="11.42578125" style="5" customWidth="1"/>
    <col min="9495" max="9496" width="0" style="5" hidden="1" customWidth="1"/>
    <col min="9497" max="9499" width="11.42578125" style="5" customWidth="1"/>
    <col min="9500" max="9500" width="13.140625" style="5" bestFit="1" customWidth="1"/>
    <col min="9501" max="9728" width="11.42578125" style="5"/>
    <col min="9729" max="9729" width="4.140625" style="5" customWidth="1"/>
    <col min="9730" max="9730" width="35.5703125" style="5" customWidth="1"/>
    <col min="9731" max="9731" width="18.42578125" style="5" bestFit="1" customWidth="1"/>
    <col min="9732" max="9735" width="10.42578125" style="5" customWidth="1"/>
    <col min="9736" max="9736" width="12.85546875" style="5" bestFit="1" customWidth="1"/>
    <col min="9737" max="9737" width="20.42578125" style="5" bestFit="1" customWidth="1"/>
    <col min="9738" max="9739" width="11.42578125" style="5" customWidth="1"/>
    <col min="9740" max="9740" width="10.42578125" style="5" bestFit="1" customWidth="1"/>
    <col min="9741" max="9741" width="11.42578125" style="5" bestFit="1" customWidth="1"/>
    <col min="9742" max="9742" width="18.85546875" style="5" customWidth="1"/>
    <col min="9743" max="9743" width="18.85546875" style="5" bestFit="1" customWidth="1"/>
    <col min="9744" max="9744" width="20.42578125" style="5" bestFit="1" customWidth="1"/>
    <col min="9745" max="9746" width="0" style="5" hidden="1" customWidth="1"/>
    <col min="9747" max="9747" width="15.42578125" style="5" bestFit="1" customWidth="1"/>
    <col min="9748" max="9748" width="28.42578125" style="5" bestFit="1" customWidth="1"/>
    <col min="9749" max="9749" width="13.5703125" style="5" bestFit="1" customWidth="1"/>
    <col min="9750" max="9750" width="11.42578125" style="5" customWidth="1"/>
    <col min="9751" max="9752" width="0" style="5" hidden="1" customWidth="1"/>
    <col min="9753" max="9755" width="11.42578125" style="5" customWidth="1"/>
    <col min="9756" max="9756" width="13.140625" style="5" bestFit="1" customWidth="1"/>
    <col min="9757" max="9984" width="11.42578125" style="5"/>
    <col min="9985" max="9985" width="4.140625" style="5" customWidth="1"/>
    <col min="9986" max="9986" width="35.5703125" style="5" customWidth="1"/>
    <col min="9987" max="9987" width="18.42578125" style="5" bestFit="1" customWidth="1"/>
    <col min="9988" max="9991" width="10.42578125" style="5" customWidth="1"/>
    <col min="9992" max="9992" width="12.85546875" style="5" bestFit="1" customWidth="1"/>
    <col min="9993" max="9993" width="20.42578125" style="5" bestFit="1" customWidth="1"/>
    <col min="9994" max="9995" width="11.42578125" style="5" customWidth="1"/>
    <col min="9996" max="9996" width="10.42578125" style="5" bestFit="1" customWidth="1"/>
    <col min="9997" max="9997" width="11.42578125" style="5" bestFit="1" customWidth="1"/>
    <col min="9998" max="9998" width="18.85546875" style="5" customWidth="1"/>
    <col min="9999" max="9999" width="18.85546875" style="5" bestFit="1" customWidth="1"/>
    <col min="10000" max="10000" width="20.42578125" style="5" bestFit="1" customWidth="1"/>
    <col min="10001" max="10002" width="0" style="5" hidden="1" customWidth="1"/>
    <col min="10003" max="10003" width="15.42578125" style="5" bestFit="1" customWidth="1"/>
    <col min="10004" max="10004" width="28.42578125" style="5" bestFit="1" customWidth="1"/>
    <col min="10005" max="10005" width="13.5703125" style="5" bestFit="1" customWidth="1"/>
    <col min="10006" max="10006" width="11.42578125" style="5" customWidth="1"/>
    <col min="10007" max="10008" width="0" style="5" hidden="1" customWidth="1"/>
    <col min="10009" max="10011" width="11.42578125" style="5" customWidth="1"/>
    <col min="10012" max="10012" width="13.140625" style="5" bestFit="1" customWidth="1"/>
    <col min="10013" max="10240" width="11.42578125" style="5"/>
    <col min="10241" max="10241" width="4.140625" style="5" customWidth="1"/>
    <col min="10242" max="10242" width="35.5703125" style="5" customWidth="1"/>
    <col min="10243" max="10243" width="18.42578125" style="5" bestFit="1" customWidth="1"/>
    <col min="10244" max="10247" width="10.42578125" style="5" customWidth="1"/>
    <col min="10248" max="10248" width="12.85546875" style="5" bestFit="1" customWidth="1"/>
    <col min="10249" max="10249" width="20.42578125" style="5" bestFit="1" customWidth="1"/>
    <col min="10250" max="10251" width="11.42578125" style="5" customWidth="1"/>
    <col min="10252" max="10252" width="10.42578125" style="5" bestFit="1" customWidth="1"/>
    <col min="10253" max="10253" width="11.42578125" style="5" bestFit="1" customWidth="1"/>
    <col min="10254" max="10254" width="18.85546875" style="5" customWidth="1"/>
    <col min="10255" max="10255" width="18.85546875" style="5" bestFit="1" customWidth="1"/>
    <col min="10256" max="10256" width="20.42578125" style="5" bestFit="1" customWidth="1"/>
    <col min="10257" max="10258" width="0" style="5" hidden="1" customWidth="1"/>
    <col min="10259" max="10259" width="15.42578125" style="5" bestFit="1" customWidth="1"/>
    <col min="10260" max="10260" width="28.42578125" style="5" bestFit="1" customWidth="1"/>
    <col min="10261" max="10261" width="13.5703125" style="5" bestFit="1" customWidth="1"/>
    <col min="10262" max="10262" width="11.42578125" style="5" customWidth="1"/>
    <col min="10263" max="10264" width="0" style="5" hidden="1" customWidth="1"/>
    <col min="10265" max="10267" width="11.42578125" style="5" customWidth="1"/>
    <col min="10268" max="10268" width="13.140625" style="5" bestFit="1" customWidth="1"/>
    <col min="10269" max="10496" width="11.42578125" style="5"/>
    <col min="10497" max="10497" width="4.140625" style="5" customWidth="1"/>
    <col min="10498" max="10498" width="35.5703125" style="5" customWidth="1"/>
    <col min="10499" max="10499" width="18.42578125" style="5" bestFit="1" customWidth="1"/>
    <col min="10500" max="10503" width="10.42578125" style="5" customWidth="1"/>
    <col min="10504" max="10504" width="12.85546875" style="5" bestFit="1" customWidth="1"/>
    <col min="10505" max="10505" width="20.42578125" style="5" bestFit="1" customWidth="1"/>
    <col min="10506" max="10507" width="11.42578125" style="5" customWidth="1"/>
    <col min="10508" max="10508" width="10.42578125" style="5" bestFit="1" customWidth="1"/>
    <col min="10509" max="10509" width="11.42578125" style="5" bestFit="1" customWidth="1"/>
    <col min="10510" max="10510" width="18.85546875" style="5" customWidth="1"/>
    <col min="10511" max="10511" width="18.85546875" style="5" bestFit="1" customWidth="1"/>
    <col min="10512" max="10512" width="20.42578125" style="5" bestFit="1" customWidth="1"/>
    <col min="10513" max="10514" width="0" style="5" hidden="1" customWidth="1"/>
    <col min="10515" max="10515" width="15.42578125" style="5" bestFit="1" customWidth="1"/>
    <col min="10516" max="10516" width="28.42578125" style="5" bestFit="1" customWidth="1"/>
    <col min="10517" max="10517" width="13.5703125" style="5" bestFit="1" customWidth="1"/>
    <col min="10518" max="10518" width="11.42578125" style="5" customWidth="1"/>
    <col min="10519" max="10520" width="0" style="5" hidden="1" customWidth="1"/>
    <col min="10521" max="10523" width="11.42578125" style="5" customWidth="1"/>
    <col min="10524" max="10524" width="13.140625" style="5" bestFit="1" customWidth="1"/>
    <col min="10525" max="10752" width="11.42578125" style="5"/>
    <col min="10753" max="10753" width="4.140625" style="5" customWidth="1"/>
    <col min="10754" max="10754" width="35.5703125" style="5" customWidth="1"/>
    <col min="10755" max="10755" width="18.42578125" style="5" bestFit="1" customWidth="1"/>
    <col min="10756" max="10759" width="10.42578125" style="5" customWidth="1"/>
    <col min="10760" max="10760" width="12.85546875" style="5" bestFit="1" customWidth="1"/>
    <col min="10761" max="10761" width="20.42578125" style="5" bestFit="1" customWidth="1"/>
    <col min="10762" max="10763" width="11.42578125" style="5" customWidth="1"/>
    <col min="10764" max="10764" width="10.42578125" style="5" bestFit="1" customWidth="1"/>
    <col min="10765" max="10765" width="11.42578125" style="5" bestFit="1" customWidth="1"/>
    <col min="10766" max="10766" width="18.85546875" style="5" customWidth="1"/>
    <col min="10767" max="10767" width="18.85546875" style="5" bestFit="1" customWidth="1"/>
    <col min="10768" max="10768" width="20.42578125" style="5" bestFit="1" customWidth="1"/>
    <col min="10769" max="10770" width="0" style="5" hidden="1" customWidth="1"/>
    <col min="10771" max="10771" width="15.42578125" style="5" bestFit="1" customWidth="1"/>
    <col min="10772" max="10772" width="28.42578125" style="5" bestFit="1" customWidth="1"/>
    <col min="10773" max="10773" width="13.5703125" style="5" bestFit="1" customWidth="1"/>
    <col min="10774" max="10774" width="11.42578125" style="5" customWidth="1"/>
    <col min="10775" max="10776" width="0" style="5" hidden="1" customWidth="1"/>
    <col min="10777" max="10779" width="11.42578125" style="5" customWidth="1"/>
    <col min="10780" max="10780" width="13.140625" style="5" bestFit="1" customWidth="1"/>
    <col min="10781" max="11008" width="11.42578125" style="5"/>
    <col min="11009" max="11009" width="4.140625" style="5" customWidth="1"/>
    <col min="11010" max="11010" width="35.5703125" style="5" customWidth="1"/>
    <col min="11011" max="11011" width="18.42578125" style="5" bestFit="1" customWidth="1"/>
    <col min="11012" max="11015" width="10.42578125" style="5" customWidth="1"/>
    <col min="11016" max="11016" width="12.85546875" style="5" bestFit="1" customWidth="1"/>
    <col min="11017" max="11017" width="20.42578125" style="5" bestFit="1" customWidth="1"/>
    <col min="11018" max="11019" width="11.42578125" style="5" customWidth="1"/>
    <col min="11020" max="11020" width="10.42578125" style="5" bestFit="1" customWidth="1"/>
    <col min="11021" max="11021" width="11.42578125" style="5" bestFit="1" customWidth="1"/>
    <col min="11022" max="11022" width="18.85546875" style="5" customWidth="1"/>
    <col min="11023" max="11023" width="18.85546875" style="5" bestFit="1" customWidth="1"/>
    <col min="11024" max="11024" width="20.42578125" style="5" bestFit="1" customWidth="1"/>
    <col min="11025" max="11026" width="0" style="5" hidden="1" customWidth="1"/>
    <col min="11027" max="11027" width="15.42578125" style="5" bestFit="1" customWidth="1"/>
    <col min="11028" max="11028" width="28.42578125" style="5" bestFit="1" customWidth="1"/>
    <col min="11029" max="11029" width="13.5703125" style="5" bestFit="1" customWidth="1"/>
    <col min="11030" max="11030" width="11.42578125" style="5" customWidth="1"/>
    <col min="11031" max="11032" width="0" style="5" hidden="1" customWidth="1"/>
    <col min="11033" max="11035" width="11.42578125" style="5" customWidth="1"/>
    <col min="11036" max="11036" width="13.140625" style="5" bestFit="1" customWidth="1"/>
    <col min="11037" max="11264" width="11.42578125" style="5"/>
    <col min="11265" max="11265" width="4.140625" style="5" customWidth="1"/>
    <col min="11266" max="11266" width="35.5703125" style="5" customWidth="1"/>
    <col min="11267" max="11267" width="18.42578125" style="5" bestFit="1" customWidth="1"/>
    <col min="11268" max="11271" width="10.42578125" style="5" customWidth="1"/>
    <col min="11272" max="11272" width="12.85546875" style="5" bestFit="1" customWidth="1"/>
    <col min="11273" max="11273" width="20.42578125" style="5" bestFit="1" customWidth="1"/>
    <col min="11274" max="11275" width="11.42578125" style="5" customWidth="1"/>
    <col min="11276" max="11276" width="10.42578125" style="5" bestFit="1" customWidth="1"/>
    <col min="11277" max="11277" width="11.42578125" style="5" bestFit="1" customWidth="1"/>
    <col min="11278" max="11278" width="18.85546875" style="5" customWidth="1"/>
    <col min="11279" max="11279" width="18.85546875" style="5" bestFit="1" customWidth="1"/>
    <col min="11280" max="11280" width="20.42578125" style="5" bestFit="1" customWidth="1"/>
    <col min="11281" max="11282" width="0" style="5" hidden="1" customWidth="1"/>
    <col min="11283" max="11283" width="15.42578125" style="5" bestFit="1" customWidth="1"/>
    <col min="11284" max="11284" width="28.42578125" style="5" bestFit="1" customWidth="1"/>
    <col min="11285" max="11285" width="13.5703125" style="5" bestFit="1" customWidth="1"/>
    <col min="11286" max="11286" width="11.42578125" style="5" customWidth="1"/>
    <col min="11287" max="11288" width="0" style="5" hidden="1" customWidth="1"/>
    <col min="11289" max="11291" width="11.42578125" style="5" customWidth="1"/>
    <col min="11292" max="11292" width="13.140625" style="5" bestFit="1" customWidth="1"/>
    <col min="11293" max="11520" width="11.42578125" style="5"/>
    <col min="11521" max="11521" width="4.140625" style="5" customWidth="1"/>
    <col min="11522" max="11522" width="35.5703125" style="5" customWidth="1"/>
    <col min="11523" max="11523" width="18.42578125" style="5" bestFit="1" customWidth="1"/>
    <col min="11524" max="11527" width="10.42578125" style="5" customWidth="1"/>
    <col min="11528" max="11528" width="12.85546875" style="5" bestFit="1" customWidth="1"/>
    <col min="11529" max="11529" width="20.42578125" style="5" bestFit="1" customWidth="1"/>
    <col min="11530" max="11531" width="11.42578125" style="5" customWidth="1"/>
    <col min="11532" max="11532" width="10.42578125" style="5" bestFit="1" customWidth="1"/>
    <col min="11533" max="11533" width="11.42578125" style="5" bestFit="1" customWidth="1"/>
    <col min="11534" max="11534" width="18.85546875" style="5" customWidth="1"/>
    <col min="11535" max="11535" width="18.85546875" style="5" bestFit="1" customWidth="1"/>
    <col min="11536" max="11536" width="20.42578125" style="5" bestFit="1" customWidth="1"/>
    <col min="11537" max="11538" width="0" style="5" hidden="1" customWidth="1"/>
    <col min="11539" max="11539" width="15.42578125" style="5" bestFit="1" customWidth="1"/>
    <col min="11540" max="11540" width="28.42578125" style="5" bestFit="1" customWidth="1"/>
    <col min="11541" max="11541" width="13.5703125" style="5" bestFit="1" customWidth="1"/>
    <col min="11542" max="11542" width="11.42578125" style="5" customWidth="1"/>
    <col min="11543" max="11544" width="0" style="5" hidden="1" customWidth="1"/>
    <col min="11545" max="11547" width="11.42578125" style="5" customWidth="1"/>
    <col min="11548" max="11548" width="13.140625" style="5" bestFit="1" customWidth="1"/>
    <col min="11549" max="11776" width="11.42578125" style="5"/>
    <col min="11777" max="11777" width="4.140625" style="5" customWidth="1"/>
    <col min="11778" max="11778" width="35.5703125" style="5" customWidth="1"/>
    <col min="11779" max="11779" width="18.42578125" style="5" bestFit="1" customWidth="1"/>
    <col min="11780" max="11783" width="10.42578125" style="5" customWidth="1"/>
    <col min="11784" max="11784" width="12.85546875" style="5" bestFit="1" customWidth="1"/>
    <col min="11785" max="11785" width="20.42578125" style="5" bestFit="1" customWidth="1"/>
    <col min="11786" max="11787" width="11.42578125" style="5" customWidth="1"/>
    <col min="11788" max="11788" width="10.42578125" style="5" bestFit="1" customWidth="1"/>
    <col min="11789" max="11789" width="11.42578125" style="5" bestFit="1" customWidth="1"/>
    <col min="11790" max="11790" width="18.85546875" style="5" customWidth="1"/>
    <col min="11791" max="11791" width="18.85546875" style="5" bestFit="1" customWidth="1"/>
    <col min="11792" max="11792" width="20.42578125" style="5" bestFit="1" customWidth="1"/>
    <col min="11793" max="11794" width="0" style="5" hidden="1" customWidth="1"/>
    <col min="11795" max="11795" width="15.42578125" style="5" bestFit="1" customWidth="1"/>
    <col min="11796" max="11796" width="28.42578125" style="5" bestFit="1" customWidth="1"/>
    <col min="11797" max="11797" width="13.5703125" style="5" bestFit="1" customWidth="1"/>
    <col min="11798" max="11798" width="11.42578125" style="5" customWidth="1"/>
    <col min="11799" max="11800" width="0" style="5" hidden="1" customWidth="1"/>
    <col min="11801" max="11803" width="11.42578125" style="5" customWidth="1"/>
    <col min="11804" max="11804" width="13.140625" style="5" bestFit="1" customWidth="1"/>
    <col min="11805" max="12032" width="11.42578125" style="5"/>
    <col min="12033" max="12033" width="4.140625" style="5" customWidth="1"/>
    <col min="12034" max="12034" width="35.5703125" style="5" customWidth="1"/>
    <col min="12035" max="12035" width="18.42578125" style="5" bestFit="1" customWidth="1"/>
    <col min="12036" max="12039" width="10.42578125" style="5" customWidth="1"/>
    <col min="12040" max="12040" width="12.85546875" style="5" bestFit="1" customWidth="1"/>
    <col min="12041" max="12041" width="20.42578125" style="5" bestFit="1" customWidth="1"/>
    <col min="12042" max="12043" width="11.42578125" style="5" customWidth="1"/>
    <col min="12044" max="12044" width="10.42578125" style="5" bestFit="1" customWidth="1"/>
    <col min="12045" max="12045" width="11.42578125" style="5" bestFit="1" customWidth="1"/>
    <col min="12046" max="12046" width="18.85546875" style="5" customWidth="1"/>
    <col min="12047" max="12047" width="18.85546875" style="5" bestFit="1" customWidth="1"/>
    <col min="12048" max="12048" width="20.42578125" style="5" bestFit="1" customWidth="1"/>
    <col min="12049" max="12050" width="0" style="5" hidden="1" customWidth="1"/>
    <col min="12051" max="12051" width="15.42578125" style="5" bestFit="1" customWidth="1"/>
    <col min="12052" max="12052" width="28.42578125" style="5" bestFit="1" customWidth="1"/>
    <col min="12053" max="12053" width="13.5703125" style="5" bestFit="1" customWidth="1"/>
    <col min="12054" max="12054" width="11.42578125" style="5" customWidth="1"/>
    <col min="12055" max="12056" width="0" style="5" hidden="1" customWidth="1"/>
    <col min="12057" max="12059" width="11.42578125" style="5" customWidth="1"/>
    <col min="12060" max="12060" width="13.140625" style="5" bestFit="1" customWidth="1"/>
    <col min="12061" max="12288" width="11.42578125" style="5"/>
    <col min="12289" max="12289" width="4.140625" style="5" customWidth="1"/>
    <col min="12290" max="12290" width="35.5703125" style="5" customWidth="1"/>
    <col min="12291" max="12291" width="18.42578125" style="5" bestFit="1" customWidth="1"/>
    <col min="12292" max="12295" width="10.42578125" style="5" customWidth="1"/>
    <col min="12296" max="12296" width="12.85546875" style="5" bestFit="1" customWidth="1"/>
    <col min="12297" max="12297" width="20.42578125" style="5" bestFit="1" customWidth="1"/>
    <col min="12298" max="12299" width="11.42578125" style="5" customWidth="1"/>
    <col min="12300" max="12300" width="10.42578125" style="5" bestFit="1" customWidth="1"/>
    <col min="12301" max="12301" width="11.42578125" style="5" bestFit="1" customWidth="1"/>
    <col min="12302" max="12302" width="18.85546875" style="5" customWidth="1"/>
    <col min="12303" max="12303" width="18.85546875" style="5" bestFit="1" customWidth="1"/>
    <col min="12304" max="12304" width="20.42578125" style="5" bestFit="1" customWidth="1"/>
    <col min="12305" max="12306" width="0" style="5" hidden="1" customWidth="1"/>
    <col min="12307" max="12307" width="15.42578125" style="5" bestFit="1" customWidth="1"/>
    <col min="12308" max="12308" width="28.42578125" style="5" bestFit="1" customWidth="1"/>
    <col min="12309" max="12309" width="13.5703125" style="5" bestFit="1" customWidth="1"/>
    <col min="12310" max="12310" width="11.42578125" style="5" customWidth="1"/>
    <col min="12311" max="12312" width="0" style="5" hidden="1" customWidth="1"/>
    <col min="12313" max="12315" width="11.42578125" style="5" customWidth="1"/>
    <col min="12316" max="12316" width="13.140625" style="5" bestFit="1" customWidth="1"/>
    <col min="12317" max="12544" width="11.42578125" style="5"/>
    <col min="12545" max="12545" width="4.140625" style="5" customWidth="1"/>
    <col min="12546" max="12546" width="35.5703125" style="5" customWidth="1"/>
    <col min="12547" max="12547" width="18.42578125" style="5" bestFit="1" customWidth="1"/>
    <col min="12548" max="12551" width="10.42578125" style="5" customWidth="1"/>
    <col min="12552" max="12552" width="12.85546875" style="5" bestFit="1" customWidth="1"/>
    <col min="12553" max="12553" width="20.42578125" style="5" bestFit="1" customWidth="1"/>
    <col min="12554" max="12555" width="11.42578125" style="5" customWidth="1"/>
    <col min="12556" max="12556" width="10.42578125" style="5" bestFit="1" customWidth="1"/>
    <col min="12557" max="12557" width="11.42578125" style="5" bestFit="1" customWidth="1"/>
    <col min="12558" max="12558" width="18.85546875" style="5" customWidth="1"/>
    <col min="12559" max="12559" width="18.85546875" style="5" bestFit="1" customWidth="1"/>
    <col min="12560" max="12560" width="20.42578125" style="5" bestFit="1" customWidth="1"/>
    <col min="12561" max="12562" width="0" style="5" hidden="1" customWidth="1"/>
    <col min="12563" max="12563" width="15.42578125" style="5" bestFit="1" customWidth="1"/>
    <col min="12564" max="12564" width="28.42578125" style="5" bestFit="1" customWidth="1"/>
    <col min="12565" max="12565" width="13.5703125" style="5" bestFit="1" customWidth="1"/>
    <col min="12566" max="12566" width="11.42578125" style="5" customWidth="1"/>
    <col min="12567" max="12568" width="0" style="5" hidden="1" customWidth="1"/>
    <col min="12569" max="12571" width="11.42578125" style="5" customWidth="1"/>
    <col min="12572" max="12572" width="13.140625" style="5" bestFit="1" customWidth="1"/>
    <col min="12573" max="12800" width="11.42578125" style="5"/>
    <col min="12801" max="12801" width="4.140625" style="5" customWidth="1"/>
    <col min="12802" max="12802" width="35.5703125" style="5" customWidth="1"/>
    <col min="12803" max="12803" width="18.42578125" style="5" bestFit="1" customWidth="1"/>
    <col min="12804" max="12807" width="10.42578125" style="5" customWidth="1"/>
    <col min="12808" max="12808" width="12.85546875" style="5" bestFit="1" customWidth="1"/>
    <col min="12809" max="12809" width="20.42578125" style="5" bestFit="1" customWidth="1"/>
    <col min="12810" max="12811" width="11.42578125" style="5" customWidth="1"/>
    <col min="12812" max="12812" width="10.42578125" style="5" bestFit="1" customWidth="1"/>
    <col min="12813" max="12813" width="11.42578125" style="5" bestFit="1" customWidth="1"/>
    <col min="12814" max="12814" width="18.85546875" style="5" customWidth="1"/>
    <col min="12815" max="12815" width="18.85546875" style="5" bestFit="1" customWidth="1"/>
    <col min="12816" max="12816" width="20.42578125" style="5" bestFit="1" customWidth="1"/>
    <col min="12817" max="12818" width="0" style="5" hidden="1" customWidth="1"/>
    <col min="12819" max="12819" width="15.42578125" style="5" bestFit="1" customWidth="1"/>
    <col min="12820" max="12820" width="28.42578125" style="5" bestFit="1" customWidth="1"/>
    <col min="12821" max="12821" width="13.5703125" style="5" bestFit="1" customWidth="1"/>
    <col min="12822" max="12822" width="11.42578125" style="5" customWidth="1"/>
    <col min="12823" max="12824" width="0" style="5" hidden="1" customWidth="1"/>
    <col min="12825" max="12827" width="11.42578125" style="5" customWidth="1"/>
    <col min="12828" max="12828" width="13.140625" style="5" bestFit="1" customWidth="1"/>
    <col min="12829" max="13056" width="11.42578125" style="5"/>
    <col min="13057" max="13057" width="4.140625" style="5" customWidth="1"/>
    <col min="13058" max="13058" width="35.5703125" style="5" customWidth="1"/>
    <col min="13059" max="13059" width="18.42578125" style="5" bestFit="1" customWidth="1"/>
    <col min="13060" max="13063" width="10.42578125" style="5" customWidth="1"/>
    <col min="13064" max="13064" width="12.85546875" style="5" bestFit="1" customWidth="1"/>
    <col min="13065" max="13065" width="20.42578125" style="5" bestFit="1" customWidth="1"/>
    <col min="13066" max="13067" width="11.42578125" style="5" customWidth="1"/>
    <col min="13068" max="13068" width="10.42578125" style="5" bestFit="1" customWidth="1"/>
    <col min="13069" max="13069" width="11.42578125" style="5" bestFit="1" customWidth="1"/>
    <col min="13070" max="13070" width="18.85546875" style="5" customWidth="1"/>
    <col min="13071" max="13071" width="18.85546875" style="5" bestFit="1" customWidth="1"/>
    <col min="13072" max="13072" width="20.42578125" style="5" bestFit="1" customWidth="1"/>
    <col min="13073" max="13074" width="0" style="5" hidden="1" customWidth="1"/>
    <col min="13075" max="13075" width="15.42578125" style="5" bestFit="1" customWidth="1"/>
    <col min="13076" max="13076" width="28.42578125" style="5" bestFit="1" customWidth="1"/>
    <col min="13077" max="13077" width="13.5703125" style="5" bestFit="1" customWidth="1"/>
    <col min="13078" max="13078" width="11.42578125" style="5" customWidth="1"/>
    <col min="13079" max="13080" width="0" style="5" hidden="1" customWidth="1"/>
    <col min="13081" max="13083" width="11.42578125" style="5" customWidth="1"/>
    <col min="13084" max="13084" width="13.140625" style="5" bestFit="1" customWidth="1"/>
    <col min="13085" max="13312" width="11.42578125" style="5"/>
    <col min="13313" max="13313" width="4.140625" style="5" customWidth="1"/>
    <col min="13314" max="13314" width="35.5703125" style="5" customWidth="1"/>
    <col min="13315" max="13315" width="18.42578125" style="5" bestFit="1" customWidth="1"/>
    <col min="13316" max="13319" width="10.42578125" style="5" customWidth="1"/>
    <col min="13320" max="13320" width="12.85546875" style="5" bestFit="1" customWidth="1"/>
    <col min="13321" max="13321" width="20.42578125" style="5" bestFit="1" customWidth="1"/>
    <col min="13322" max="13323" width="11.42578125" style="5" customWidth="1"/>
    <col min="13324" max="13324" width="10.42578125" style="5" bestFit="1" customWidth="1"/>
    <col min="13325" max="13325" width="11.42578125" style="5" bestFit="1" customWidth="1"/>
    <col min="13326" max="13326" width="18.85546875" style="5" customWidth="1"/>
    <col min="13327" max="13327" width="18.85546875" style="5" bestFit="1" customWidth="1"/>
    <col min="13328" max="13328" width="20.42578125" style="5" bestFit="1" customWidth="1"/>
    <col min="13329" max="13330" width="0" style="5" hidden="1" customWidth="1"/>
    <col min="13331" max="13331" width="15.42578125" style="5" bestFit="1" customWidth="1"/>
    <col min="13332" max="13332" width="28.42578125" style="5" bestFit="1" customWidth="1"/>
    <col min="13333" max="13333" width="13.5703125" style="5" bestFit="1" customWidth="1"/>
    <col min="13334" max="13334" width="11.42578125" style="5" customWidth="1"/>
    <col min="13335" max="13336" width="0" style="5" hidden="1" customWidth="1"/>
    <col min="13337" max="13339" width="11.42578125" style="5" customWidth="1"/>
    <col min="13340" max="13340" width="13.140625" style="5" bestFit="1" customWidth="1"/>
    <col min="13341" max="13568" width="11.42578125" style="5"/>
    <col min="13569" max="13569" width="4.140625" style="5" customWidth="1"/>
    <col min="13570" max="13570" width="35.5703125" style="5" customWidth="1"/>
    <col min="13571" max="13571" width="18.42578125" style="5" bestFit="1" customWidth="1"/>
    <col min="13572" max="13575" width="10.42578125" style="5" customWidth="1"/>
    <col min="13576" max="13576" width="12.85546875" style="5" bestFit="1" customWidth="1"/>
    <col min="13577" max="13577" width="20.42578125" style="5" bestFit="1" customWidth="1"/>
    <col min="13578" max="13579" width="11.42578125" style="5" customWidth="1"/>
    <col min="13580" max="13580" width="10.42578125" style="5" bestFit="1" customWidth="1"/>
    <col min="13581" max="13581" width="11.42578125" style="5" bestFit="1" customWidth="1"/>
    <col min="13582" max="13582" width="18.85546875" style="5" customWidth="1"/>
    <col min="13583" max="13583" width="18.85546875" style="5" bestFit="1" customWidth="1"/>
    <col min="13584" max="13584" width="20.42578125" style="5" bestFit="1" customWidth="1"/>
    <col min="13585" max="13586" width="0" style="5" hidden="1" customWidth="1"/>
    <col min="13587" max="13587" width="15.42578125" style="5" bestFit="1" customWidth="1"/>
    <col min="13588" max="13588" width="28.42578125" style="5" bestFit="1" customWidth="1"/>
    <col min="13589" max="13589" width="13.5703125" style="5" bestFit="1" customWidth="1"/>
    <col min="13590" max="13590" width="11.42578125" style="5" customWidth="1"/>
    <col min="13591" max="13592" width="0" style="5" hidden="1" customWidth="1"/>
    <col min="13593" max="13595" width="11.42578125" style="5" customWidth="1"/>
    <col min="13596" max="13596" width="13.140625" style="5" bestFit="1" customWidth="1"/>
    <col min="13597" max="13824" width="11.42578125" style="5"/>
    <col min="13825" max="13825" width="4.140625" style="5" customWidth="1"/>
    <col min="13826" max="13826" width="35.5703125" style="5" customWidth="1"/>
    <col min="13827" max="13827" width="18.42578125" style="5" bestFit="1" customWidth="1"/>
    <col min="13828" max="13831" width="10.42578125" style="5" customWidth="1"/>
    <col min="13832" max="13832" width="12.85546875" style="5" bestFit="1" customWidth="1"/>
    <col min="13833" max="13833" width="20.42578125" style="5" bestFit="1" customWidth="1"/>
    <col min="13834" max="13835" width="11.42578125" style="5" customWidth="1"/>
    <col min="13836" max="13836" width="10.42578125" style="5" bestFit="1" customWidth="1"/>
    <col min="13837" max="13837" width="11.42578125" style="5" bestFit="1" customWidth="1"/>
    <col min="13838" max="13838" width="18.85546875" style="5" customWidth="1"/>
    <col min="13839" max="13839" width="18.85546875" style="5" bestFit="1" customWidth="1"/>
    <col min="13840" max="13840" width="20.42578125" style="5" bestFit="1" customWidth="1"/>
    <col min="13841" max="13842" width="0" style="5" hidden="1" customWidth="1"/>
    <col min="13843" max="13843" width="15.42578125" style="5" bestFit="1" customWidth="1"/>
    <col min="13844" max="13844" width="28.42578125" style="5" bestFit="1" customWidth="1"/>
    <col min="13845" max="13845" width="13.5703125" style="5" bestFit="1" customWidth="1"/>
    <col min="13846" max="13846" width="11.42578125" style="5" customWidth="1"/>
    <col min="13847" max="13848" width="0" style="5" hidden="1" customWidth="1"/>
    <col min="13849" max="13851" width="11.42578125" style="5" customWidth="1"/>
    <col min="13852" max="13852" width="13.140625" style="5" bestFit="1" customWidth="1"/>
    <col min="13853" max="14080" width="11.42578125" style="5"/>
    <col min="14081" max="14081" width="4.140625" style="5" customWidth="1"/>
    <col min="14082" max="14082" width="35.5703125" style="5" customWidth="1"/>
    <col min="14083" max="14083" width="18.42578125" style="5" bestFit="1" customWidth="1"/>
    <col min="14084" max="14087" width="10.42578125" style="5" customWidth="1"/>
    <col min="14088" max="14088" width="12.85546875" style="5" bestFit="1" customWidth="1"/>
    <col min="14089" max="14089" width="20.42578125" style="5" bestFit="1" customWidth="1"/>
    <col min="14090" max="14091" width="11.42578125" style="5" customWidth="1"/>
    <col min="14092" max="14092" width="10.42578125" style="5" bestFit="1" customWidth="1"/>
    <col min="14093" max="14093" width="11.42578125" style="5" bestFit="1" customWidth="1"/>
    <col min="14094" max="14094" width="18.85546875" style="5" customWidth="1"/>
    <col min="14095" max="14095" width="18.85546875" style="5" bestFit="1" customWidth="1"/>
    <col min="14096" max="14096" width="20.42578125" style="5" bestFit="1" customWidth="1"/>
    <col min="14097" max="14098" width="0" style="5" hidden="1" customWidth="1"/>
    <col min="14099" max="14099" width="15.42578125" style="5" bestFit="1" customWidth="1"/>
    <col min="14100" max="14100" width="28.42578125" style="5" bestFit="1" customWidth="1"/>
    <col min="14101" max="14101" width="13.5703125" style="5" bestFit="1" customWidth="1"/>
    <col min="14102" max="14102" width="11.42578125" style="5" customWidth="1"/>
    <col min="14103" max="14104" width="0" style="5" hidden="1" customWidth="1"/>
    <col min="14105" max="14107" width="11.42578125" style="5" customWidth="1"/>
    <col min="14108" max="14108" width="13.140625" style="5" bestFit="1" customWidth="1"/>
    <col min="14109" max="14336" width="11.42578125" style="5"/>
    <col min="14337" max="14337" width="4.140625" style="5" customWidth="1"/>
    <col min="14338" max="14338" width="35.5703125" style="5" customWidth="1"/>
    <col min="14339" max="14339" width="18.42578125" style="5" bestFit="1" customWidth="1"/>
    <col min="14340" max="14343" width="10.42578125" style="5" customWidth="1"/>
    <col min="14344" max="14344" width="12.85546875" style="5" bestFit="1" customWidth="1"/>
    <col min="14345" max="14345" width="20.42578125" style="5" bestFit="1" customWidth="1"/>
    <col min="14346" max="14347" width="11.42578125" style="5" customWidth="1"/>
    <col min="14348" max="14348" width="10.42578125" style="5" bestFit="1" customWidth="1"/>
    <col min="14349" max="14349" width="11.42578125" style="5" bestFit="1" customWidth="1"/>
    <col min="14350" max="14350" width="18.85546875" style="5" customWidth="1"/>
    <col min="14351" max="14351" width="18.85546875" style="5" bestFit="1" customWidth="1"/>
    <col min="14352" max="14352" width="20.42578125" style="5" bestFit="1" customWidth="1"/>
    <col min="14353" max="14354" width="0" style="5" hidden="1" customWidth="1"/>
    <col min="14355" max="14355" width="15.42578125" style="5" bestFit="1" customWidth="1"/>
    <col min="14356" max="14356" width="28.42578125" style="5" bestFit="1" customWidth="1"/>
    <col min="14357" max="14357" width="13.5703125" style="5" bestFit="1" customWidth="1"/>
    <col min="14358" max="14358" width="11.42578125" style="5" customWidth="1"/>
    <col min="14359" max="14360" width="0" style="5" hidden="1" customWidth="1"/>
    <col min="14361" max="14363" width="11.42578125" style="5" customWidth="1"/>
    <col min="14364" max="14364" width="13.140625" style="5" bestFit="1" customWidth="1"/>
    <col min="14365" max="14592" width="11.42578125" style="5"/>
    <col min="14593" max="14593" width="4.140625" style="5" customWidth="1"/>
    <col min="14594" max="14594" width="35.5703125" style="5" customWidth="1"/>
    <col min="14595" max="14595" width="18.42578125" style="5" bestFit="1" customWidth="1"/>
    <col min="14596" max="14599" width="10.42578125" style="5" customWidth="1"/>
    <col min="14600" max="14600" width="12.85546875" style="5" bestFit="1" customWidth="1"/>
    <col min="14601" max="14601" width="20.42578125" style="5" bestFit="1" customWidth="1"/>
    <col min="14602" max="14603" width="11.42578125" style="5" customWidth="1"/>
    <col min="14604" max="14604" width="10.42578125" style="5" bestFit="1" customWidth="1"/>
    <col min="14605" max="14605" width="11.42578125" style="5" bestFit="1" customWidth="1"/>
    <col min="14606" max="14606" width="18.85546875" style="5" customWidth="1"/>
    <col min="14607" max="14607" width="18.85546875" style="5" bestFit="1" customWidth="1"/>
    <col min="14608" max="14608" width="20.42578125" style="5" bestFit="1" customWidth="1"/>
    <col min="14609" max="14610" width="0" style="5" hidden="1" customWidth="1"/>
    <col min="14611" max="14611" width="15.42578125" style="5" bestFit="1" customWidth="1"/>
    <col min="14612" max="14612" width="28.42578125" style="5" bestFit="1" customWidth="1"/>
    <col min="14613" max="14613" width="13.5703125" style="5" bestFit="1" customWidth="1"/>
    <col min="14614" max="14614" width="11.42578125" style="5" customWidth="1"/>
    <col min="14615" max="14616" width="0" style="5" hidden="1" customWidth="1"/>
    <col min="14617" max="14619" width="11.42578125" style="5" customWidth="1"/>
    <col min="14620" max="14620" width="13.140625" style="5" bestFit="1" customWidth="1"/>
    <col min="14621" max="14848" width="11.42578125" style="5"/>
    <col min="14849" max="14849" width="4.140625" style="5" customWidth="1"/>
    <col min="14850" max="14850" width="35.5703125" style="5" customWidth="1"/>
    <col min="14851" max="14851" width="18.42578125" style="5" bestFit="1" customWidth="1"/>
    <col min="14852" max="14855" width="10.42578125" style="5" customWidth="1"/>
    <col min="14856" max="14856" width="12.85546875" style="5" bestFit="1" customWidth="1"/>
    <col min="14857" max="14857" width="20.42578125" style="5" bestFit="1" customWidth="1"/>
    <col min="14858" max="14859" width="11.42578125" style="5" customWidth="1"/>
    <col min="14860" max="14860" width="10.42578125" style="5" bestFit="1" customWidth="1"/>
    <col min="14861" max="14861" width="11.42578125" style="5" bestFit="1" customWidth="1"/>
    <col min="14862" max="14862" width="18.85546875" style="5" customWidth="1"/>
    <col min="14863" max="14863" width="18.85546875" style="5" bestFit="1" customWidth="1"/>
    <col min="14864" max="14864" width="20.42578125" style="5" bestFit="1" customWidth="1"/>
    <col min="14865" max="14866" width="0" style="5" hidden="1" customWidth="1"/>
    <col min="14867" max="14867" width="15.42578125" style="5" bestFit="1" customWidth="1"/>
    <col min="14868" max="14868" width="28.42578125" style="5" bestFit="1" customWidth="1"/>
    <col min="14869" max="14869" width="13.5703125" style="5" bestFit="1" customWidth="1"/>
    <col min="14870" max="14870" width="11.42578125" style="5" customWidth="1"/>
    <col min="14871" max="14872" width="0" style="5" hidden="1" customWidth="1"/>
    <col min="14873" max="14875" width="11.42578125" style="5" customWidth="1"/>
    <col min="14876" max="14876" width="13.140625" style="5" bestFit="1" customWidth="1"/>
    <col min="14877" max="15104" width="11.42578125" style="5"/>
    <col min="15105" max="15105" width="4.140625" style="5" customWidth="1"/>
    <col min="15106" max="15106" width="35.5703125" style="5" customWidth="1"/>
    <col min="15107" max="15107" width="18.42578125" style="5" bestFit="1" customWidth="1"/>
    <col min="15108" max="15111" width="10.42578125" style="5" customWidth="1"/>
    <col min="15112" max="15112" width="12.85546875" style="5" bestFit="1" customWidth="1"/>
    <col min="15113" max="15113" width="20.42578125" style="5" bestFit="1" customWidth="1"/>
    <col min="15114" max="15115" width="11.42578125" style="5" customWidth="1"/>
    <col min="15116" max="15116" width="10.42578125" style="5" bestFit="1" customWidth="1"/>
    <col min="15117" max="15117" width="11.42578125" style="5" bestFit="1" customWidth="1"/>
    <col min="15118" max="15118" width="18.85546875" style="5" customWidth="1"/>
    <col min="15119" max="15119" width="18.85546875" style="5" bestFit="1" customWidth="1"/>
    <col min="15120" max="15120" width="20.42578125" style="5" bestFit="1" customWidth="1"/>
    <col min="15121" max="15122" width="0" style="5" hidden="1" customWidth="1"/>
    <col min="15123" max="15123" width="15.42578125" style="5" bestFit="1" customWidth="1"/>
    <col min="15124" max="15124" width="28.42578125" style="5" bestFit="1" customWidth="1"/>
    <col min="15125" max="15125" width="13.5703125" style="5" bestFit="1" customWidth="1"/>
    <col min="15126" max="15126" width="11.42578125" style="5" customWidth="1"/>
    <col min="15127" max="15128" width="0" style="5" hidden="1" customWidth="1"/>
    <col min="15129" max="15131" width="11.42578125" style="5" customWidth="1"/>
    <col min="15132" max="15132" width="13.140625" style="5" bestFit="1" customWidth="1"/>
    <col min="15133" max="15360" width="11.42578125" style="5"/>
    <col min="15361" max="15361" width="4.140625" style="5" customWidth="1"/>
    <col min="15362" max="15362" width="35.5703125" style="5" customWidth="1"/>
    <col min="15363" max="15363" width="18.42578125" style="5" bestFit="1" customWidth="1"/>
    <col min="15364" max="15367" width="10.42578125" style="5" customWidth="1"/>
    <col min="15368" max="15368" width="12.85546875" style="5" bestFit="1" customWidth="1"/>
    <col min="15369" max="15369" width="20.42578125" style="5" bestFit="1" customWidth="1"/>
    <col min="15370" max="15371" width="11.42578125" style="5" customWidth="1"/>
    <col min="15372" max="15372" width="10.42578125" style="5" bestFit="1" customWidth="1"/>
    <col min="15373" max="15373" width="11.42578125" style="5" bestFit="1" customWidth="1"/>
    <col min="15374" max="15374" width="18.85546875" style="5" customWidth="1"/>
    <col min="15375" max="15375" width="18.85546875" style="5" bestFit="1" customWidth="1"/>
    <col min="15376" max="15376" width="20.42578125" style="5" bestFit="1" customWidth="1"/>
    <col min="15377" max="15378" width="0" style="5" hidden="1" customWidth="1"/>
    <col min="15379" max="15379" width="15.42578125" style="5" bestFit="1" customWidth="1"/>
    <col min="15380" max="15380" width="28.42578125" style="5" bestFit="1" customWidth="1"/>
    <col min="15381" max="15381" width="13.5703125" style="5" bestFit="1" customWidth="1"/>
    <col min="15382" max="15382" width="11.42578125" style="5" customWidth="1"/>
    <col min="15383" max="15384" width="0" style="5" hidden="1" customWidth="1"/>
    <col min="15385" max="15387" width="11.42578125" style="5" customWidth="1"/>
    <col min="15388" max="15388" width="13.140625" style="5" bestFit="1" customWidth="1"/>
    <col min="15389" max="15616" width="11.42578125" style="5"/>
    <col min="15617" max="15617" width="4.140625" style="5" customWidth="1"/>
    <col min="15618" max="15618" width="35.5703125" style="5" customWidth="1"/>
    <col min="15619" max="15619" width="18.42578125" style="5" bestFit="1" customWidth="1"/>
    <col min="15620" max="15623" width="10.42578125" style="5" customWidth="1"/>
    <col min="15624" max="15624" width="12.85546875" style="5" bestFit="1" customWidth="1"/>
    <col min="15625" max="15625" width="20.42578125" style="5" bestFit="1" customWidth="1"/>
    <col min="15626" max="15627" width="11.42578125" style="5" customWidth="1"/>
    <col min="15628" max="15628" width="10.42578125" style="5" bestFit="1" customWidth="1"/>
    <col min="15629" max="15629" width="11.42578125" style="5" bestFit="1" customWidth="1"/>
    <col min="15630" max="15630" width="18.85546875" style="5" customWidth="1"/>
    <col min="15631" max="15631" width="18.85546875" style="5" bestFit="1" customWidth="1"/>
    <col min="15632" max="15632" width="20.42578125" style="5" bestFit="1" customWidth="1"/>
    <col min="15633" max="15634" width="0" style="5" hidden="1" customWidth="1"/>
    <col min="15635" max="15635" width="15.42578125" style="5" bestFit="1" customWidth="1"/>
    <col min="15636" max="15636" width="28.42578125" style="5" bestFit="1" customWidth="1"/>
    <col min="15637" max="15637" width="13.5703125" style="5" bestFit="1" customWidth="1"/>
    <col min="15638" max="15638" width="11.42578125" style="5" customWidth="1"/>
    <col min="15639" max="15640" width="0" style="5" hidden="1" customWidth="1"/>
    <col min="15641" max="15643" width="11.42578125" style="5" customWidth="1"/>
    <col min="15644" max="15644" width="13.140625" style="5" bestFit="1" customWidth="1"/>
    <col min="15645" max="15872" width="11.42578125" style="5"/>
    <col min="15873" max="15873" width="4.140625" style="5" customWidth="1"/>
    <col min="15874" max="15874" width="35.5703125" style="5" customWidth="1"/>
    <col min="15875" max="15875" width="18.42578125" style="5" bestFit="1" customWidth="1"/>
    <col min="15876" max="15879" width="10.42578125" style="5" customWidth="1"/>
    <col min="15880" max="15880" width="12.85546875" style="5" bestFit="1" customWidth="1"/>
    <col min="15881" max="15881" width="20.42578125" style="5" bestFit="1" customWidth="1"/>
    <col min="15882" max="15883" width="11.42578125" style="5" customWidth="1"/>
    <col min="15884" max="15884" width="10.42578125" style="5" bestFit="1" customWidth="1"/>
    <col min="15885" max="15885" width="11.42578125" style="5" bestFit="1" customWidth="1"/>
    <col min="15886" max="15886" width="18.85546875" style="5" customWidth="1"/>
    <col min="15887" max="15887" width="18.85546875" style="5" bestFit="1" customWidth="1"/>
    <col min="15888" max="15888" width="20.42578125" style="5" bestFit="1" customWidth="1"/>
    <col min="15889" max="15890" width="0" style="5" hidden="1" customWidth="1"/>
    <col min="15891" max="15891" width="15.42578125" style="5" bestFit="1" customWidth="1"/>
    <col min="15892" max="15892" width="28.42578125" style="5" bestFit="1" customWidth="1"/>
    <col min="15893" max="15893" width="13.5703125" style="5" bestFit="1" customWidth="1"/>
    <col min="15894" max="15894" width="11.42578125" style="5" customWidth="1"/>
    <col min="15895" max="15896" width="0" style="5" hidden="1" customWidth="1"/>
    <col min="15897" max="15899" width="11.42578125" style="5" customWidth="1"/>
    <col min="15900" max="15900" width="13.140625" style="5" bestFit="1" customWidth="1"/>
    <col min="15901" max="16128" width="11.42578125" style="5"/>
    <col min="16129" max="16129" width="4.140625" style="5" customWidth="1"/>
    <col min="16130" max="16130" width="35.5703125" style="5" customWidth="1"/>
    <col min="16131" max="16131" width="18.42578125" style="5" bestFit="1" customWidth="1"/>
    <col min="16132" max="16135" width="10.42578125" style="5" customWidth="1"/>
    <col min="16136" max="16136" width="12.85546875" style="5" bestFit="1" customWidth="1"/>
    <col min="16137" max="16137" width="20.42578125" style="5" bestFit="1" customWidth="1"/>
    <col min="16138" max="16139" width="11.42578125" style="5" customWidth="1"/>
    <col min="16140" max="16140" width="10.42578125" style="5" bestFit="1" customWidth="1"/>
    <col min="16141" max="16141" width="11.42578125" style="5" bestFit="1" customWidth="1"/>
    <col min="16142" max="16142" width="18.85546875" style="5" customWidth="1"/>
    <col min="16143" max="16143" width="18.85546875" style="5" bestFit="1" customWidth="1"/>
    <col min="16144" max="16144" width="20.42578125" style="5" bestFit="1" customWidth="1"/>
    <col min="16145" max="16146" width="0" style="5" hidden="1" customWidth="1"/>
    <col min="16147" max="16147" width="15.42578125" style="5" bestFit="1" customWidth="1"/>
    <col min="16148" max="16148" width="28.42578125" style="5" bestFit="1" customWidth="1"/>
    <col min="16149" max="16149" width="13.5703125" style="5" bestFit="1" customWidth="1"/>
    <col min="16150" max="16150" width="11.42578125" style="5" customWidth="1"/>
    <col min="16151" max="16152" width="0" style="5" hidden="1" customWidth="1"/>
    <col min="16153" max="16155" width="11.42578125" style="5" customWidth="1"/>
    <col min="16156" max="16156" width="13.140625" style="5" bestFit="1" customWidth="1"/>
    <col min="16157" max="16384" width="11.42578125" style="5"/>
  </cols>
  <sheetData>
    <row r="12" spans="2:21" ht="21" x14ac:dyDescent="0.25">
      <c r="B12" s="26" t="s">
        <v>91</v>
      </c>
      <c r="C12" s="27"/>
      <c r="D12" s="27"/>
      <c r="E12" s="27"/>
      <c r="F12" s="27"/>
      <c r="G12" s="27"/>
      <c r="H12" s="28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</row>
    <row r="15" spans="2:21" x14ac:dyDescent="0.25">
      <c r="B15" s="29" t="s">
        <v>92</v>
      </c>
      <c r="C15" s="30"/>
    </row>
    <row r="16" spans="2:21" x14ac:dyDescent="0.25">
      <c r="K16" s="31"/>
    </row>
    <row r="17" spans="2:28" x14ac:dyDescent="0.25">
      <c r="B17" s="32" t="s">
        <v>93</v>
      </c>
      <c r="C17" s="33">
        <f>SETTLEMENT_DATE</f>
        <v>44071</v>
      </c>
    </row>
    <row r="18" spans="2:28" x14ac:dyDescent="0.25">
      <c r="B18" s="34"/>
      <c r="C18" s="35"/>
    </row>
    <row r="19" spans="2:28" ht="15.75" thickBot="1" x14ac:dyDescent="0.3">
      <c r="C19" s="4"/>
    </row>
    <row r="20" spans="2:28" s="38" customFormat="1" ht="18" thickBot="1" x14ac:dyDescent="0.3">
      <c r="B20" s="36" t="s">
        <v>94</v>
      </c>
      <c r="C20" s="37"/>
      <c r="D20" s="37"/>
      <c r="E20" s="37"/>
      <c r="F20" s="37"/>
      <c r="G20" s="37"/>
      <c r="J20" s="5"/>
      <c r="K20" s="39" t="s">
        <v>95</v>
      </c>
      <c r="L20" s="5"/>
      <c r="P20" s="5"/>
      <c r="Q20" s="5"/>
      <c r="R20" s="5"/>
      <c r="S20" s="5"/>
      <c r="T20" s="40" t="s">
        <v>96</v>
      </c>
      <c r="U20" s="41">
        <f ca="1">SUM(U24:U135)</f>
        <v>1.2218016107358027</v>
      </c>
      <c r="W20" s="5"/>
      <c r="X20" s="5"/>
      <c r="Y20" s="5"/>
      <c r="Z20" s="5"/>
      <c r="AA20" s="5"/>
    </row>
    <row r="21" spans="2:28" s="38" customFormat="1" ht="15.75" x14ac:dyDescent="0.25">
      <c r="B21" s="42"/>
      <c r="C21" s="129" t="str">
        <f ca="1">IF(ISNA(HLOOKUP(C22,Source_Bonds,1,FALSE)),IF(ISNA(HLOOKUP(C22,Desti_Bonds,1,FALSE)),"NOT FOUND","DESTINATION"),"SOURCE")</f>
        <v>DESTINATION</v>
      </c>
      <c r="D21" s="43"/>
      <c r="E21" s="43"/>
      <c r="F21" s="43"/>
      <c r="G21" s="43"/>
      <c r="H21" s="44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</row>
    <row r="22" spans="2:28" ht="15.75" x14ac:dyDescent="0.25">
      <c r="B22" s="45" t="s">
        <v>97</v>
      </c>
      <c r="C22" s="130" t="str">
        <f ca="1">MID(CELL("filename",A1),FIND("]",CELL("filename",A1))+1,255)</f>
        <v>LB316A</v>
      </c>
      <c r="D22" s="34" t="s">
        <v>187</v>
      </c>
      <c r="E22" s="46"/>
      <c r="F22" s="46"/>
      <c r="G22" s="46"/>
      <c r="J22" s="38"/>
      <c r="K22" s="47" t="s">
        <v>98</v>
      </c>
      <c r="L22" s="47" t="s">
        <v>99</v>
      </c>
      <c r="M22" s="47" t="s">
        <v>32</v>
      </c>
      <c r="N22" s="47" t="s">
        <v>100</v>
      </c>
      <c r="O22" s="47" t="s">
        <v>101</v>
      </c>
      <c r="P22" s="47" t="s">
        <v>102</v>
      </c>
      <c r="Q22" s="47" t="s">
        <v>103</v>
      </c>
      <c r="R22" s="47" t="s">
        <v>104</v>
      </c>
      <c r="S22" s="47" t="s">
        <v>95</v>
      </c>
      <c r="T22" s="47" t="s">
        <v>105</v>
      </c>
      <c r="U22" s="47" t="s">
        <v>106</v>
      </c>
      <c r="W22" s="4"/>
      <c r="X22" s="4"/>
      <c r="Y22" s="4"/>
      <c r="Z22" s="4"/>
      <c r="AA22" s="4"/>
      <c r="AB22" s="4"/>
    </row>
    <row r="23" spans="2:28" x14ac:dyDescent="0.25">
      <c r="B23" s="48" t="s">
        <v>30</v>
      </c>
      <c r="C23" s="49">
        <f ca="1">+VLOOKUP($C$22,SBDB_Data,2,FALSE)</f>
        <v>48019</v>
      </c>
      <c r="D23" s="34"/>
      <c r="E23" s="50"/>
      <c r="F23" s="50"/>
      <c r="G23" s="50"/>
      <c r="K23" s="51">
        <v>0</v>
      </c>
      <c r="L23" s="52">
        <f>+C17</f>
        <v>44071</v>
      </c>
      <c r="M23" s="23"/>
      <c r="N23" s="23"/>
      <c r="O23" s="23"/>
      <c r="P23" s="53"/>
      <c r="Q23" s="53"/>
      <c r="R23" s="53">
        <v>1</v>
      </c>
      <c r="S23" s="53"/>
      <c r="T23" s="54"/>
      <c r="U23" s="53"/>
      <c r="W23" s="4"/>
      <c r="X23" s="53"/>
      <c r="Y23" s="53"/>
      <c r="Z23" s="53"/>
      <c r="AA23" s="54"/>
      <c r="AB23" s="53"/>
    </row>
    <row r="24" spans="2:28" x14ac:dyDescent="0.25">
      <c r="B24" s="48" t="s">
        <v>32</v>
      </c>
      <c r="C24" s="55">
        <f ca="1">+VLOOKUP($C$22,SBDB_Data,4,FALSE)</f>
        <v>3.6499999999999998E-2</v>
      </c>
      <c r="D24" s="34"/>
      <c r="E24" s="56"/>
      <c r="F24" s="56"/>
      <c r="G24" s="56"/>
      <c r="K24" s="51">
        <f>+K23+1</f>
        <v>1</v>
      </c>
      <c r="L24" s="52">
        <f ca="1">+COUPNCD(C17,C23,C25)</f>
        <v>44185</v>
      </c>
      <c r="M24" s="57">
        <f ca="1">IF(L24="--","--",IF(AND($C$27="--",K24=1),(L24-$C$26)*$C$24/365,$C$24/$C$25))</f>
        <v>1.8249999999999999E-2</v>
      </c>
      <c r="N24" s="53" t="str">
        <f ca="1">+IF(L24=$C$23, 100%, "--")</f>
        <v>--</v>
      </c>
      <c r="O24" s="57">
        <f ca="1">IFERROR(IF(K24=1,(L24-$C$27)*(Q24/100%)*$C$24/365,(L24-L23)*(Q24/100%)*$C$24/365),"--")</f>
        <v>1.83E-2</v>
      </c>
      <c r="P24" s="53">
        <f t="shared" ref="P24:P87" ca="1" si="0">+IF(L24="--","--",IFERROR(VLOOKUP(L24,$W$41:$X$45,2,FALSE),0))</f>
        <v>0</v>
      </c>
      <c r="Q24" s="53">
        <f ca="1">R24+P24</f>
        <v>1</v>
      </c>
      <c r="R24" s="53">
        <f ca="1">IF(P24="--",R23-0,R23-P24)</f>
        <v>1</v>
      </c>
      <c r="S24" s="58">
        <f ca="1">IF(L24="--","--",ROUND(IF($C$22="LBA37DA",SUM(O24:P24),SUM(M24:N24)),9))</f>
        <v>1.8249999999999999E-2</v>
      </c>
      <c r="T24" s="59">
        <f ca="1">IF(L24="--","--",1/(1+$C$31/$C$25)^($C$28*$C$25/365+K23))</f>
        <v>0.99537428251674354</v>
      </c>
      <c r="U24" s="53">
        <f ca="1">IFERROR(T24*S24,"--")</f>
        <v>1.8165580655930567E-2</v>
      </c>
      <c r="W24" s="4"/>
      <c r="X24" s="53"/>
      <c r="Y24" s="53"/>
      <c r="Z24" s="53"/>
      <c r="AA24" s="54"/>
      <c r="AB24" s="53"/>
    </row>
    <row r="25" spans="2:28" x14ac:dyDescent="0.25">
      <c r="B25" s="48" t="s">
        <v>107</v>
      </c>
      <c r="C25" s="60">
        <v>2</v>
      </c>
      <c r="D25" s="46"/>
      <c r="E25" s="61"/>
      <c r="F25" s="61"/>
      <c r="G25" s="61"/>
      <c r="K25" s="51">
        <f>+K24+1</f>
        <v>2</v>
      </c>
      <c r="L25" s="52">
        <f ca="1">+IF(L24&lt;$C$23, EDATE(L24,12/$C$25), IF(L24=$C$23, "--", IF(L24="--", "--")))</f>
        <v>44367</v>
      </c>
      <c r="M25" s="57">
        <f t="shared" ref="M25:M88" ca="1" si="1">IF(L25="--","--",IF(AND($C$27="--",K25=1),(L25-$C$26)*$C$24/365,$C$24/$C$25))</f>
        <v>1.8249999999999999E-2</v>
      </c>
      <c r="N25" s="53" t="str">
        <f t="shared" ref="N25:N88" ca="1" si="2">+IF(L25=$C$23, 100%, "--")</f>
        <v>--</v>
      </c>
      <c r="O25" s="57">
        <f ca="1">IFERROR(IF(K25=1,(L25-$C$27)*(Q25/100%)*$C$24/365,(L25-L24)*(Q25/100%)*$C$24/365),"--")</f>
        <v>1.8200000000000001E-2</v>
      </c>
      <c r="P25" s="53">
        <f t="shared" ca="1" si="0"/>
        <v>0</v>
      </c>
      <c r="Q25" s="53">
        <f t="shared" ref="Q25:Q66" ca="1" si="3">R25+P25</f>
        <v>1</v>
      </c>
      <c r="R25" s="53">
        <f ca="1">IF(P25="--",R24-0,R24-P25)</f>
        <v>1</v>
      </c>
      <c r="S25" s="58">
        <f t="shared" ref="S25:S88" ca="1" si="4">IF(L25="--","--",ROUND(IF($C$22="LBA37DA",SUM(O25:P25),SUM(M25:N25)),9))</f>
        <v>1.8249999999999999E-2</v>
      </c>
      <c r="T25" s="59">
        <f ca="1">IF(L25="--","--",1/(1+$C$31/$C$25)^($C$28*$C$25/365+K24))</f>
        <v>0.98801358133579176</v>
      </c>
      <c r="U25" s="53">
        <f t="shared" ref="U25:U88" ca="1" si="5">IFERROR(T25*S25,"--")</f>
        <v>1.8031247859378197E-2</v>
      </c>
      <c r="W25" s="4"/>
      <c r="X25" s="53"/>
      <c r="Y25" s="53"/>
      <c r="Z25" s="53"/>
      <c r="AA25" s="54"/>
      <c r="AB25" s="53"/>
    </row>
    <row r="26" spans="2:28" x14ac:dyDescent="0.25">
      <c r="B26" s="48" t="s">
        <v>31</v>
      </c>
      <c r="C26" s="49">
        <f ca="1">+VLOOKUP($C$22,SBDB_Data,3,FALSE)</f>
        <v>40452</v>
      </c>
      <c r="D26" s="34"/>
      <c r="E26" s="61"/>
      <c r="F26" s="61"/>
      <c r="G26" s="61"/>
      <c r="K26" s="51">
        <f>+K25+1</f>
        <v>3</v>
      </c>
      <c r="L26" s="52">
        <f t="shared" ref="L26:L89" ca="1" si="6">+IF(L25&lt;$C$23, EDATE(L25,12/$C$25), IF(L25=$C$23, "--", IF(L25="--", "--")))</f>
        <v>44550</v>
      </c>
      <c r="M26" s="57">
        <f t="shared" ca="1" si="1"/>
        <v>1.8249999999999999E-2</v>
      </c>
      <c r="N26" s="53" t="str">
        <f t="shared" ca="1" si="2"/>
        <v>--</v>
      </c>
      <c r="O26" s="57">
        <f t="shared" ref="O26:O89" ca="1" si="7">IFERROR(IF(K26=1,(L26-$C$27)*(Q26/100%)*$C$24/365,(L26-L25)*(Q26/100%)*$C$24/365),"--")</f>
        <v>1.83E-2</v>
      </c>
      <c r="P26" s="53">
        <f t="shared" ca="1" si="0"/>
        <v>0</v>
      </c>
      <c r="Q26" s="53">
        <f t="shared" ca="1" si="3"/>
        <v>1</v>
      </c>
      <c r="R26" s="53">
        <f t="shared" ref="R26:R66" ca="1" si="8">IF(P26="--",R25-0,R25-P26)</f>
        <v>1</v>
      </c>
      <c r="S26" s="58">
        <f t="shared" ca="1" si="4"/>
        <v>1.8249999999999999E-2</v>
      </c>
      <c r="T26" s="59">
        <f t="shared" ref="T26:T89" ca="1" si="9">IF(L26="--","--",1/(1+$C$31/$C$25)^($C$28*$C$25/365+K25))</f>
        <v>0.98070731186241689</v>
      </c>
      <c r="U26" s="53">
        <f t="shared" ca="1" si="5"/>
        <v>1.7897908441489106E-2</v>
      </c>
      <c r="W26" s="4"/>
      <c r="X26" s="53"/>
      <c r="Y26" s="53"/>
      <c r="Z26" s="53"/>
      <c r="AA26" s="54"/>
      <c r="AB26" s="53"/>
    </row>
    <row r="27" spans="2:28" x14ac:dyDescent="0.25">
      <c r="B27" s="48" t="s">
        <v>108</v>
      </c>
      <c r="C27" s="62">
        <f ca="1">IF(COUPPCD(C17,C23,C25)&lt;C26,"--",COUPPCD(C17,C23,C25))</f>
        <v>44002</v>
      </c>
      <c r="E27" s="61"/>
      <c r="F27" s="61"/>
      <c r="G27" s="61"/>
      <c r="K27" s="51">
        <f>+K26+1</f>
        <v>4</v>
      </c>
      <c r="L27" s="52">
        <f t="shared" ca="1" si="6"/>
        <v>44732</v>
      </c>
      <c r="M27" s="57">
        <f t="shared" ca="1" si="1"/>
        <v>1.8249999999999999E-2</v>
      </c>
      <c r="N27" s="53" t="str">
        <f t="shared" ca="1" si="2"/>
        <v>--</v>
      </c>
      <c r="O27" s="57">
        <f t="shared" ca="1" si="7"/>
        <v>1.8200000000000001E-2</v>
      </c>
      <c r="P27" s="53">
        <f t="shared" ca="1" si="0"/>
        <v>0</v>
      </c>
      <c r="Q27" s="53">
        <f t="shared" ca="1" si="3"/>
        <v>1</v>
      </c>
      <c r="R27" s="53">
        <f t="shared" ca="1" si="8"/>
        <v>1</v>
      </c>
      <c r="S27" s="58">
        <f t="shared" ca="1" si="4"/>
        <v>1.8249999999999999E-2</v>
      </c>
      <c r="T27" s="59">
        <f t="shared" ca="1" si="9"/>
        <v>0.97345507157915234</v>
      </c>
      <c r="U27" s="53">
        <f t="shared" ca="1" si="5"/>
        <v>1.7765555056319528E-2</v>
      </c>
      <c r="W27" s="4"/>
      <c r="X27" s="53"/>
      <c r="Y27" s="53"/>
      <c r="Z27" s="53"/>
      <c r="AA27" s="54"/>
      <c r="AB27" s="53"/>
    </row>
    <row r="28" spans="2:28" x14ac:dyDescent="0.25">
      <c r="B28" s="48" t="s">
        <v>24</v>
      </c>
      <c r="C28" s="131">
        <f ca="1">L24-L23</f>
        <v>114</v>
      </c>
      <c r="D28" s="46"/>
      <c r="E28" s="61"/>
      <c r="F28" s="61"/>
      <c r="G28" s="61"/>
      <c r="K28" s="51">
        <f t="shared" ref="K28:K91" si="10">+K27+1</f>
        <v>5</v>
      </c>
      <c r="L28" s="52">
        <f t="shared" ca="1" si="6"/>
        <v>44915</v>
      </c>
      <c r="M28" s="57">
        <f t="shared" ca="1" si="1"/>
        <v>1.8249999999999999E-2</v>
      </c>
      <c r="N28" s="53" t="str">
        <f t="shared" ca="1" si="2"/>
        <v>--</v>
      </c>
      <c r="O28" s="57">
        <f t="shared" ca="1" si="7"/>
        <v>1.83E-2</v>
      </c>
      <c r="P28" s="53">
        <f t="shared" ca="1" si="0"/>
        <v>0</v>
      </c>
      <c r="Q28" s="53">
        <f t="shared" ca="1" si="3"/>
        <v>1</v>
      </c>
      <c r="R28" s="53">
        <f t="shared" ca="1" si="8"/>
        <v>1</v>
      </c>
      <c r="S28" s="58">
        <f t="shared" ca="1" si="4"/>
        <v>1.8249999999999999E-2</v>
      </c>
      <c r="T28" s="59">
        <f t="shared" ca="1" si="9"/>
        <v>0.96625646094511131</v>
      </c>
      <c r="U28" s="53">
        <f t="shared" ca="1" si="5"/>
        <v>1.763418041224828E-2</v>
      </c>
      <c r="W28" s="4"/>
      <c r="X28" s="53"/>
      <c r="Y28" s="53"/>
      <c r="Z28" s="53"/>
      <c r="AA28" s="54"/>
      <c r="AB28" s="53"/>
    </row>
    <row r="29" spans="2:28" x14ac:dyDescent="0.25">
      <c r="B29" s="48" t="s">
        <v>23</v>
      </c>
      <c r="C29" s="131">
        <f ca="1">IF(C27="--",L23-C26,L23-C27)</f>
        <v>69</v>
      </c>
      <c r="D29" s="46"/>
      <c r="E29" s="63"/>
      <c r="F29" s="63"/>
      <c r="G29" s="63"/>
      <c r="K29" s="51">
        <f t="shared" si="10"/>
        <v>6</v>
      </c>
      <c r="L29" s="52">
        <f t="shared" ca="1" si="6"/>
        <v>45097</v>
      </c>
      <c r="M29" s="57">
        <f t="shared" ca="1" si="1"/>
        <v>1.8249999999999999E-2</v>
      </c>
      <c r="N29" s="53" t="str">
        <f t="shared" ca="1" si="2"/>
        <v>--</v>
      </c>
      <c r="O29" s="57">
        <f t="shared" ca="1" si="7"/>
        <v>1.8200000000000001E-2</v>
      </c>
      <c r="P29" s="53">
        <f t="shared" ca="1" si="0"/>
        <v>0</v>
      </c>
      <c r="Q29" s="53">
        <f t="shared" ca="1" si="3"/>
        <v>1</v>
      </c>
      <c r="R29" s="53">
        <f t="shared" ca="1" si="8"/>
        <v>1</v>
      </c>
      <c r="S29" s="58">
        <f t="shared" ca="1" si="4"/>
        <v>1.8249999999999999E-2</v>
      </c>
      <c r="T29" s="59">
        <f t="shared" ca="1" si="9"/>
        <v>0.9591110833739751</v>
      </c>
      <c r="U29" s="53">
        <f t="shared" ca="1" si="5"/>
        <v>1.7503777271575045E-2</v>
      </c>
      <c r="W29" s="4"/>
      <c r="X29" s="53"/>
      <c r="Y29" s="53"/>
      <c r="Z29" s="53"/>
      <c r="AA29" s="54"/>
      <c r="AB29" s="53"/>
    </row>
    <row r="30" spans="2:28" x14ac:dyDescent="0.25">
      <c r="B30" s="48" t="s">
        <v>109</v>
      </c>
      <c r="C30" s="64">
        <f ca="1">ROUND(C29/365*C24,8)</f>
        <v>6.8999999999999999E-3</v>
      </c>
      <c r="E30" s="65"/>
      <c r="F30" s="65"/>
      <c r="G30" s="65"/>
      <c r="K30" s="51">
        <f t="shared" si="10"/>
        <v>7</v>
      </c>
      <c r="L30" s="52">
        <f t="shared" ca="1" si="6"/>
        <v>45280</v>
      </c>
      <c r="M30" s="57">
        <f t="shared" ca="1" si="1"/>
        <v>1.8249999999999999E-2</v>
      </c>
      <c r="N30" s="53" t="str">
        <f t="shared" ca="1" si="2"/>
        <v>--</v>
      </c>
      <c r="O30" s="57">
        <f t="shared" ca="1" si="7"/>
        <v>1.83E-2</v>
      </c>
      <c r="P30" s="53">
        <f t="shared" ca="1" si="0"/>
        <v>0</v>
      </c>
      <c r="Q30" s="53">
        <f t="shared" ca="1" si="3"/>
        <v>1</v>
      </c>
      <c r="R30" s="53">
        <f t="shared" ca="1" si="8"/>
        <v>1</v>
      </c>
      <c r="S30" s="58">
        <f t="shared" ca="1" si="4"/>
        <v>1.8249999999999999E-2</v>
      </c>
      <c r="T30" s="59">
        <f t="shared" ca="1" si="9"/>
        <v>0.9520185452121448</v>
      </c>
      <c r="U30" s="53">
        <f t="shared" ca="1" si="5"/>
        <v>1.7374338450121641E-2</v>
      </c>
      <c r="W30" s="4"/>
      <c r="X30" s="53"/>
      <c r="Y30" s="53"/>
      <c r="Z30" s="53"/>
      <c r="AA30" s="54"/>
      <c r="AB30" s="53"/>
    </row>
    <row r="31" spans="2:28" x14ac:dyDescent="0.25">
      <c r="B31" s="66" t="s">
        <v>110</v>
      </c>
      <c r="C31" s="132">
        <f ca="1">IF(C21="SOURCE", HLOOKUP(C22, Source_Bonds, 7, FALSE), IF(C21="DESTINATION", HLOOKUP(C22,Desti_Bonds,6,FALSE),  C21) )</f>
        <v>1.49E-2</v>
      </c>
      <c r="D31" s="34" t="s">
        <v>186</v>
      </c>
      <c r="E31" s="65"/>
      <c r="G31" s="61"/>
      <c r="K31" s="51">
        <f t="shared" si="10"/>
        <v>8</v>
      </c>
      <c r="L31" s="52">
        <f t="shared" ca="1" si="6"/>
        <v>45463</v>
      </c>
      <c r="M31" s="57">
        <f t="shared" ca="1" si="1"/>
        <v>1.8249999999999999E-2</v>
      </c>
      <c r="N31" s="53" t="str">
        <f t="shared" ca="1" si="2"/>
        <v>--</v>
      </c>
      <c r="O31" s="57">
        <f t="shared" ca="1" si="7"/>
        <v>1.83E-2</v>
      </c>
      <c r="P31" s="53">
        <f t="shared" ca="1" si="0"/>
        <v>0</v>
      </c>
      <c r="Q31" s="53">
        <f t="shared" ca="1" si="3"/>
        <v>1</v>
      </c>
      <c r="R31" s="53">
        <f t="shared" ca="1" si="8"/>
        <v>1</v>
      </c>
      <c r="S31" s="58">
        <f t="shared" ca="1" si="4"/>
        <v>1.8249999999999999E-2</v>
      </c>
      <c r="T31" s="59">
        <f t="shared" ca="1" si="9"/>
        <v>0.94497845571705275</v>
      </c>
      <c r="U31" s="53">
        <f t="shared" ca="1" si="5"/>
        <v>1.724585681683621E-2</v>
      </c>
      <c r="W31" s="4"/>
      <c r="X31" s="53"/>
      <c r="Y31" s="53"/>
      <c r="Z31" s="53"/>
      <c r="AA31" s="54"/>
      <c r="AB31" s="53"/>
    </row>
    <row r="32" spans="2:28" s="38" customFormat="1" ht="15.75" x14ac:dyDescent="0.25">
      <c r="B32" s="5"/>
      <c r="C32" s="5"/>
      <c r="D32" s="34"/>
      <c r="E32" s="34"/>
      <c r="F32" s="5"/>
      <c r="G32" s="61"/>
      <c r="H32" s="4"/>
      <c r="I32" s="5"/>
      <c r="J32" s="5"/>
      <c r="K32" s="51">
        <f t="shared" si="10"/>
        <v>9</v>
      </c>
      <c r="L32" s="52">
        <f t="shared" ca="1" si="6"/>
        <v>45646</v>
      </c>
      <c r="M32" s="57">
        <f t="shared" ca="1" si="1"/>
        <v>1.8249999999999999E-2</v>
      </c>
      <c r="N32" s="53" t="str">
        <f t="shared" ca="1" si="2"/>
        <v>--</v>
      </c>
      <c r="O32" s="57">
        <f t="shared" ca="1" si="7"/>
        <v>1.83E-2</v>
      </c>
      <c r="P32" s="53">
        <f t="shared" ca="1" si="0"/>
        <v>0</v>
      </c>
      <c r="Q32" s="53">
        <f t="shared" ca="1" si="3"/>
        <v>1</v>
      </c>
      <c r="R32" s="53">
        <f t="shared" ca="1" si="8"/>
        <v>1</v>
      </c>
      <c r="S32" s="58">
        <f t="shared" ca="1" si="4"/>
        <v>1.8249999999999999E-2</v>
      </c>
      <c r="T32" s="59">
        <f t="shared" ca="1" si="9"/>
        <v>0.93799042703563718</v>
      </c>
      <c r="U32" s="53">
        <f t="shared" ca="1" si="5"/>
        <v>1.7118325293400377E-2</v>
      </c>
      <c r="V32" s="5"/>
      <c r="W32" s="4"/>
      <c r="X32" s="53"/>
      <c r="Y32" s="53"/>
      <c r="Z32" s="53"/>
      <c r="AA32" s="54"/>
      <c r="AB32" s="53"/>
    </row>
    <row r="33" spans="2:28" s="38" customFormat="1" ht="15.75" x14ac:dyDescent="0.25">
      <c r="B33" s="45" t="s">
        <v>111</v>
      </c>
      <c r="C33" s="67">
        <f ca="1">ROUND(U20-C30,8)</f>
        <v>1.2149016100000001</v>
      </c>
      <c r="D33" s="46"/>
      <c r="E33" s="34"/>
      <c r="F33" s="5"/>
      <c r="G33" s="5"/>
      <c r="H33" s="4"/>
      <c r="I33" s="5"/>
      <c r="J33" s="5"/>
      <c r="K33" s="51">
        <f t="shared" si="10"/>
        <v>10</v>
      </c>
      <c r="L33" s="52">
        <f t="shared" ca="1" si="6"/>
        <v>45828</v>
      </c>
      <c r="M33" s="57">
        <f t="shared" ca="1" si="1"/>
        <v>1.8249999999999999E-2</v>
      </c>
      <c r="N33" s="53" t="str">
        <f t="shared" ca="1" si="2"/>
        <v>--</v>
      </c>
      <c r="O33" s="57">
        <f t="shared" ca="1" si="7"/>
        <v>1.8200000000000001E-2</v>
      </c>
      <c r="P33" s="53">
        <f t="shared" ca="1" si="0"/>
        <v>0</v>
      </c>
      <c r="Q33" s="53">
        <f t="shared" ca="1" si="3"/>
        <v>1</v>
      </c>
      <c r="R33" s="53">
        <f t="shared" ca="1" si="8"/>
        <v>1</v>
      </c>
      <c r="S33" s="58">
        <f t="shared" ca="1" si="4"/>
        <v>1.8249999999999999E-2</v>
      </c>
      <c r="T33" s="59">
        <f t="shared" ca="1" si="9"/>
        <v>0.93105407418297426</v>
      </c>
      <c r="U33" s="53">
        <f t="shared" ca="1" si="5"/>
        <v>1.6991736853839277E-2</v>
      </c>
      <c r="V33" s="5"/>
      <c r="W33" s="4"/>
      <c r="X33" s="53"/>
      <c r="Y33" s="53"/>
      <c r="Z33" s="53"/>
      <c r="AA33" s="54"/>
      <c r="AB33" s="53"/>
    </row>
    <row r="34" spans="2:28" ht="15.75" customHeight="1" x14ac:dyDescent="0.25">
      <c r="B34" s="66" t="s">
        <v>112</v>
      </c>
      <c r="C34" s="68">
        <f ca="1">C33+C30</f>
        <v>1.22180161</v>
      </c>
      <c r="D34" s="46"/>
      <c r="E34" s="34"/>
      <c r="F34" s="65"/>
      <c r="G34" s="69"/>
      <c r="K34" s="51">
        <f t="shared" si="10"/>
        <v>11</v>
      </c>
      <c r="L34" s="52">
        <f t="shared" ca="1" si="6"/>
        <v>46011</v>
      </c>
      <c r="M34" s="57">
        <f t="shared" ca="1" si="1"/>
        <v>1.8249999999999999E-2</v>
      </c>
      <c r="N34" s="53" t="str">
        <f t="shared" ca="1" si="2"/>
        <v>--</v>
      </c>
      <c r="O34" s="57">
        <f t="shared" ca="1" si="7"/>
        <v>1.83E-2</v>
      </c>
      <c r="P34" s="53">
        <f t="shared" ca="1" si="0"/>
        <v>0</v>
      </c>
      <c r="Q34" s="53">
        <f t="shared" ca="1" si="3"/>
        <v>1</v>
      </c>
      <c r="R34" s="53">
        <f t="shared" ca="1" si="8"/>
        <v>1</v>
      </c>
      <c r="S34" s="58">
        <f t="shared" ca="1" si="4"/>
        <v>1.8249999999999999E-2</v>
      </c>
      <c r="T34" s="59">
        <f t="shared" ca="1" si="9"/>
        <v>0.92416901502106719</v>
      </c>
      <c r="U34" s="53">
        <f t="shared" ca="1" si="5"/>
        <v>1.6866084524134475E-2</v>
      </c>
      <c r="W34" s="4"/>
      <c r="X34" s="53"/>
      <c r="Y34" s="53"/>
      <c r="Z34" s="53"/>
      <c r="AA34" s="54"/>
      <c r="AB34" s="53"/>
    </row>
    <row r="35" spans="2:28" x14ac:dyDescent="0.25">
      <c r="C35" s="70"/>
      <c r="D35" s="46"/>
      <c r="E35" s="34"/>
      <c r="F35" s="34"/>
      <c r="G35" s="71"/>
      <c r="K35" s="51">
        <f>+K34+1</f>
        <v>12</v>
      </c>
      <c r="L35" s="52">
        <f t="shared" ca="1" si="6"/>
        <v>46193</v>
      </c>
      <c r="M35" s="57">
        <f t="shared" ca="1" si="1"/>
        <v>1.8249999999999999E-2</v>
      </c>
      <c r="N35" s="53" t="str">
        <f t="shared" ca="1" si="2"/>
        <v>--</v>
      </c>
      <c r="O35" s="57">
        <f t="shared" ca="1" si="7"/>
        <v>1.8200000000000001E-2</v>
      </c>
      <c r="P35" s="53">
        <f t="shared" ca="1" si="0"/>
        <v>0</v>
      </c>
      <c r="Q35" s="53">
        <f t="shared" ca="1" si="3"/>
        <v>1</v>
      </c>
      <c r="R35" s="53">
        <f t="shared" ca="1" si="8"/>
        <v>1</v>
      </c>
      <c r="S35" s="58">
        <f t="shared" ca="1" si="4"/>
        <v>1.8249999999999999E-2</v>
      </c>
      <c r="T35" s="59">
        <f t="shared" ca="1" si="9"/>
        <v>0.9173348702377957</v>
      </c>
      <c r="U35" s="53">
        <f t="shared" ca="1" si="5"/>
        <v>1.6741361381839771E-2</v>
      </c>
      <c r="W35" s="4"/>
      <c r="X35" s="53"/>
      <c r="Y35" s="53"/>
      <c r="Z35" s="53"/>
      <c r="AA35" s="54"/>
      <c r="AB35" s="53"/>
    </row>
    <row r="36" spans="2:28" x14ac:dyDescent="0.25">
      <c r="C36" s="63"/>
      <c r="D36" s="72"/>
      <c r="E36" s="73"/>
      <c r="F36" s="34"/>
      <c r="G36" s="74"/>
      <c r="K36" s="51">
        <f t="shared" si="10"/>
        <v>13</v>
      </c>
      <c r="L36" s="52">
        <f t="shared" ca="1" si="6"/>
        <v>46376</v>
      </c>
      <c r="M36" s="57">
        <f t="shared" ca="1" si="1"/>
        <v>1.8249999999999999E-2</v>
      </c>
      <c r="N36" s="53" t="str">
        <f t="shared" ca="1" si="2"/>
        <v>--</v>
      </c>
      <c r="O36" s="57">
        <f t="shared" ca="1" si="7"/>
        <v>1.83E-2</v>
      </c>
      <c r="P36" s="53">
        <f t="shared" ca="1" si="0"/>
        <v>0</v>
      </c>
      <c r="Q36" s="53">
        <f t="shared" ca="1" si="3"/>
        <v>1</v>
      </c>
      <c r="R36" s="53">
        <f t="shared" ca="1" si="8"/>
        <v>1</v>
      </c>
      <c r="S36" s="58">
        <f t="shared" ca="1" si="4"/>
        <v>1.8249999999999999E-2</v>
      </c>
      <c r="T36" s="59">
        <f t="shared" ca="1" si="9"/>
        <v>0.91055126332601688</v>
      </c>
      <c r="U36" s="53">
        <f t="shared" ca="1" si="5"/>
        <v>1.6617560555699806E-2</v>
      </c>
      <c r="W36" s="4"/>
      <c r="X36" s="53"/>
      <c r="Y36" s="53"/>
      <c r="Z36" s="53"/>
      <c r="AA36" s="54"/>
      <c r="AB36" s="53"/>
    </row>
    <row r="37" spans="2:28" x14ac:dyDescent="0.25">
      <c r="C37" s="63"/>
      <c r="D37" s="72"/>
      <c r="E37" s="73"/>
      <c r="F37" s="34"/>
      <c r="G37" s="74"/>
      <c r="K37" s="51">
        <f t="shared" si="10"/>
        <v>14</v>
      </c>
      <c r="L37" s="52">
        <f t="shared" ca="1" si="6"/>
        <v>46558</v>
      </c>
      <c r="M37" s="57">
        <f t="shared" ca="1" si="1"/>
        <v>1.8249999999999999E-2</v>
      </c>
      <c r="N37" s="53" t="str">
        <f t="shared" ca="1" si="2"/>
        <v>--</v>
      </c>
      <c r="O37" s="57">
        <f t="shared" ca="1" si="7"/>
        <v>1.8200000000000001E-2</v>
      </c>
      <c r="P37" s="53">
        <f t="shared" ca="1" si="0"/>
        <v>0</v>
      </c>
      <c r="Q37" s="53">
        <f t="shared" ca="1" si="3"/>
        <v>1</v>
      </c>
      <c r="R37" s="53">
        <f t="shared" ca="1" si="8"/>
        <v>1</v>
      </c>
      <c r="S37" s="58">
        <f t="shared" ca="1" si="4"/>
        <v>1.8249999999999999E-2</v>
      </c>
      <c r="T37" s="59">
        <f t="shared" ca="1" si="9"/>
        <v>0.90381782056282389</v>
      </c>
      <c r="U37" s="53">
        <f t="shared" ca="1" si="5"/>
        <v>1.6494675225271534E-2</v>
      </c>
      <c r="W37" s="4"/>
      <c r="X37" s="53"/>
      <c r="Y37" s="53"/>
      <c r="Z37" s="53"/>
      <c r="AA37" s="54"/>
      <c r="AB37" s="53"/>
    </row>
    <row r="38" spans="2:28" x14ac:dyDescent="0.25">
      <c r="H38" s="75"/>
      <c r="K38" s="51">
        <f t="shared" si="10"/>
        <v>15</v>
      </c>
      <c r="L38" s="52">
        <f t="shared" ca="1" si="6"/>
        <v>46741</v>
      </c>
      <c r="M38" s="57">
        <f t="shared" ca="1" si="1"/>
        <v>1.8249999999999999E-2</v>
      </c>
      <c r="N38" s="53" t="str">
        <f t="shared" ca="1" si="2"/>
        <v>--</v>
      </c>
      <c r="O38" s="57">
        <f t="shared" ca="1" si="7"/>
        <v>1.83E-2</v>
      </c>
      <c r="P38" s="53">
        <f t="shared" ca="1" si="0"/>
        <v>0</v>
      </c>
      <c r="Q38" s="53">
        <f t="shared" ca="1" si="3"/>
        <v>1</v>
      </c>
      <c r="R38" s="53">
        <f t="shared" ca="1" si="8"/>
        <v>1</v>
      </c>
      <c r="S38" s="58">
        <f t="shared" ca="1" si="4"/>
        <v>1.8249999999999999E-2</v>
      </c>
      <c r="T38" s="59">
        <f t="shared" ca="1" si="9"/>
        <v>0.8971341709889562</v>
      </c>
      <c r="U38" s="53">
        <f t="shared" ca="1" si="5"/>
        <v>1.6372698620548451E-2</v>
      </c>
      <c r="W38" s="4"/>
      <c r="X38" s="53"/>
      <c r="Y38" s="53"/>
      <c r="Z38" s="53"/>
      <c r="AA38" s="54"/>
      <c r="AB38" s="53"/>
    </row>
    <row r="39" spans="2:28" ht="15.75" thickBot="1" x14ac:dyDescent="0.3">
      <c r="D39" s="46"/>
      <c r="E39" s="34"/>
      <c r="F39" s="34"/>
      <c r="G39" s="76"/>
      <c r="K39" s="51">
        <f t="shared" si="10"/>
        <v>16</v>
      </c>
      <c r="L39" s="52">
        <f t="shared" ca="1" si="6"/>
        <v>46924</v>
      </c>
      <c r="M39" s="57">
        <f t="shared" ca="1" si="1"/>
        <v>1.8249999999999999E-2</v>
      </c>
      <c r="N39" s="53" t="str">
        <f t="shared" ca="1" si="2"/>
        <v>--</v>
      </c>
      <c r="O39" s="57">
        <f t="shared" ca="1" si="7"/>
        <v>1.83E-2</v>
      </c>
      <c r="P39" s="53">
        <f t="shared" ca="1" si="0"/>
        <v>0</v>
      </c>
      <c r="Q39" s="53">
        <f t="shared" ca="1" si="3"/>
        <v>1</v>
      </c>
      <c r="R39" s="53">
        <f t="shared" ca="1" si="8"/>
        <v>1</v>
      </c>
      <c r="S39" s="58">
        <f t="shared" ca="1" si="4"/>
        <v>1.8249999999999999E-2</v>
      </c>
      <c r="T39" s="59">
        <f t="shared" ca="1" si="9"/>
        <v>0.89049994638836294</v>
      </c>
      <c r="U39" s="53">
        <f t="shared" ca="1" si="5"/>
        <v>1.6251624021587623E-2</v>
      </c>
      <c r="W39" s="4"/>
      <c r="X39" s="53"/>
      <c r="Y39" s="53"/>
      <c r="Z39" s="53"/>
      <c r="AA39" s="54"/>
      <c r="AB39" s="53"/>
    </row>
    <row r="40" spans="2:28" ht="16.5" thickBot="1" x14ac:dyDescent="0.3">
      <c r="D40" s="46"/>
      <c r="E40" s="34"/>
      <c r="F40" s="34"/>
      <c r="G40" s="34"/>
      <c r="K40" s="51">
        <f t="shared" si="10"/>
        <v>17</v>
      </c>
      <c r="L40" s="52">
        <f t="shared" ca="1" si="6"/>
        <v>47107</v>
      </c>
      <c r="M40" s="57">
        <f t="shared" ca="1" si="1"/>
        <v>1.8249999999999999E-2</v>
      </c>
      <c r="N40" s="53" t="str">
        <f t="shared" ca="1" si="2"/>
        <v>--</v>
      </c>
      <c r="O40" s="57">
        <f t="shared" ca="1" si="7"/>
        <v>1.83E-2</v>
      </c>
      <c r="P40" s="53">
        <f t="shared" ca="1" si="0"/>
        <v>0</v>
      </c>
      <c r="Q40" s="53">
        <f t="shared" ca="1" si="3"/>
        <v>1</v>
      </c>
      <c r="R40" s="53">
        <f t="shared" ca="1" si="8"/>
        <v>1</v>
      </c>
      <c r="S40" s="58">
        <f t="shared" ca="1" si="4"/>
        <v>1.8249999999999999E-2</v>
      </c>
      <c r="T40" s="59">
        <f t="shared" ca="1" si="9"/>
        <v>0.883914781267917</v>
      </c>
      <c r="U40" s="53">
        <f t="shared" ca="1" si="5"/>
        <v>1.6131444758139483E-2</v>
      </c>
      <c r="W40" s="77" t="s">
        <v>113</v>
      </c>
      <c r="X40" s="78" t="s">
        <v>114</v>
      </c>
      <c r="Y40" s="53"/>
      <c r="Z40" s="53"/>
      <c r="AA40" s="54"/>
      <c r="AB40" s="53"/>
    </row>
    <row r="41" spans="2:28" x14ac:dyDescent="0.25">
      <c r="G41" s="34"/>
      <c r="K41" s="51">
        <f t="shared" si="10"/>
        <v>18</v>
      </c>
      <c r="L41" s="52">
        <f t="shared" ca="1" si="6"/>
        <v>47289</v>
      </c>
      <c r="M41" s="57">
        <f t="shared" ca="1" si="1"/>
        <v>1.8249999999999999E-2</v>
      </c>
      <c r="N41" s="53" t="str">
        <f t="shared" ca="1" si="2"/>
        <v>--</v>
      </c>
      <c r="O41" s="57">
        <f t="shared" ca="1" si="7"/>
        <v>1.8200000000000001E-2</v>
      </c>
      <c r="P41" s="53">
        <f t="shared" ca="1" si="0"/>
        <v>0</v>
      </c>
      <c r="Q41" s="53">
        <f t="shared" ca="1" si="3"/>
        <v>1</v>
      </c>
      <c r="R41" s="53">
        <f t="shared" ca="1" si="8"/>
        <v>1</v>
      </c>
      <c r="S41" s="58">
        <f t="shared" ca="1" si="4"/>
        <v>1.8249999999999999E-2</v>
      </c>
      <c r="T41" s="59">
        <f t="shared" ca="1" si="9"/>
        <v>0.87737831283727918</v>
      </c>
      <c r="U41" s="53">
        <f t="shared" ca="1" si="5"/>
        <v>1.6012154209280344E-2</v>
      </c>
      <c r="W41" s="79">
        <v>48925</v>
      </c>
      <c r="X41" s="80">
        <v>0.2</v>
      </c>
      <c r="Y41" s="53"/>
      <c r="Z41" s="53"/>
      <c r="AA41" s="54"/>
      <c r="AB41" s="53"/>
    </row>
    <row r="42" spans="2:28" x14ac:dyDescent="0.25">
      <c r="G42" s="34"/>
      <c r="K42" s="51">
        <f t="shared" si="10"/>
        <v>19</v>
      </c>
      <c r="L42" s="52">
        <f t="shared" ca="1" si="6"/>
        <v>47472</v>
      </c>
      <c r="M42" s="57">
        <f t="shared" ca="1" si="1"/>
        <v>1.8249999999999999E-2</v>
      </c>
      <c r="N42" s="53" t="str">
        <f t="shared" ca="1" si="2"/>
        <v>--</v>
      </c>
      <c r="O42" s="57">
        <f t="shared" ca="1" si="7"/>
        <v>1.83E-2</v>
      </c>
      <c r="P42" s="53">
        <f t="shared" ca="1" si="0"/>
        <v>0</v>
      </c>
      <c r="Q42" s="53">
        <f t="shared" ca="1" si="3"/>
        <v>1</v>
      </c>
      <c r="R42" s="53">
        <f t="shared" ca="1" si="8"/>
        <v>1</v>
      </c>
      <c r="S42" s="58">
        <f t="shared" ca="1" si="4"/>
        <v>1.8249999999999999E-2</v>
      </c>
      <c r="T42" s="59">
        <f t="shared" ca="1" si="9"/>
        <v>0.87089018098891191</v>
      </c>
      <c r="U42" s="53">
        <f t="shared" ca="1" si="5"/>
        <v>1.5893745803047643E-2</v>
      </c>
      <c r="W42" s="79">
        <v>49290</v>
      </c>
      <c r="X42" s="80">
        <v>0.2</v>
      </c>
      <c r="Y42" s="53"/>
      <c r="Z42" s="53"/>
      <c r="AA42" s="54"/>
      <c r="AB42" s="53"/>
    </row>
    <row r="43" spans="2:28" x14ac:dyDescent="0.25">
      <c r="G43" s="73"/>
      <c r="K43" s="51">
        <f t="shared" si="10"/>
        <v>20</v>
      </c>
      <c r="L43" s="52">
        <f t="shared" ca="1" si="6"/>
        <v>47654</v>
      </c>
      <c r="M43" s="57">
        <f t="shared" ca="1" si="1"/>
        <v>1.8249999999999999E-2</v>
      </c>
      <c r="N43" s="53" t="str">
        <f t="shared" ca="1" si="2"/>
        <v>--</v>
      </c>
      <c r="O43" s="57">
        <f t="shared" ca="1" si="7"/>
        <v>1.8200000000000001E-2</v>
      </c>
      <c r="P43" s="53">
        <f t="shared" ca="1" si="0"/>
        <v>0</v>
      </c>
      <c r="Q43" s="53">
        <f t="shared" ca="1" si="3"/>
        <v>1</v>
      </c>
      <c r="R43" s="53">
        <f t="shared" ca="1" si="8"/>
        <v>1</v>
      </c>
      <c r="S43" s="58">
        <f t="shared" ca="1" si="4"/>
        <v>1.8249999999999999E-2</v>
      </c>
      <c r="T43" s="59">
        <f t="shared" ca="1" si="9"/>
        <v>0.86445002827823925</v>
      </c>
      <c r="U43" s="53">
        <f t="shared" ca="1" si="5"/>
        <v>1.5776213016077865E-2</v>
      </c>
      <c r="W43" s="79">
        <v>49655</v>
      </c>
      <c r="X43" s="80">
        <v>0.2</v>
      </c>
      <c r="Y43" s="53"/>
      <c r="Z43" s="53"/>
      <c r="AA43" s="54"/>
      <c r="AB43" s="53"/>
    </row>
    <row r="44" spans="2:28" x14ac:dyDescent="0.25">
      <c r="G44" s="73"/>
      <c r="K44" s="51">
        <f t="shared" si="10"/>
        <v>21</v>
      </c>
      <c r="L44" s="52">
        <f t="shared" ca="1" si="6"/>
        <v>47837</v>
      </c>
      <c r="M44" s="57">
        <f t="shared" ca="1" si="1"/>
        <v>1.8249999999999999E-2</v>
      </c>
      <c r="N44" s="53" t="str">
        <f t="shared" ca="1" si="2"/>
        <v>--</v>
      </c>
      <c r="O44" s="57">
        <f t="shared" ca="1" si="7"/>
        <v>1.83E-2</v>
      </c>
      <c r="P44" s="53">
        <f t="shared" ca="1" si="0"/>
        <v>0</v>
      </c>
      <c r="Q44" s="53">
        <f t="shared" ca="1" si="3"/>
        <v>1</v>
      </c>
      <c r="R44" s="53">
        <f t="shared" ca="1" si="8"/>
        <v>1</v>
      </c>
      <c r="S44" s="58">
        <f t="shared" ca="1" si="4"/>
        <v>1.8249999999999999E-2</v>
      </c>
      <c r="T44" s="59">
        <f t="shared" ca="1" si="9"/>
        <v>0.85805749990395463</v>
      </c>
      <c r="U44" s="53">
        <f t="shared" ca="1" si="5"/>
        <v>1.5659549373247171E-2</v>
      </c>
      <c r="W44" s="79">
        <v>50021</v>
      </c>
      <c r="X44" s="80">
        <v>0.2</v>
      </c>
      <c r="Y44" s="53"/>
      <c r="Z44" s="53"/>
      <c r="AA44" s="54"/>
      <c r="AB44" s="53"/>
    </row>
    <row r="45" spans="2:28" x14ac:dyDescent="0.25">
      <c r="C45" s="34"/>
      <c r="G45" s="34"/>
      <c r="K45" s="51">
        <f t="shared" si="10"/>
        <v>22</v>
      </c>
      <c r="L45" s="52">
        <f t="shared" ca="1" si="6"/>
        <v>48019</v>
      </c>
      <c r="M45" s="57">
        <f t="shared" ca="1" si="1"/>
        <v>1.8249999999999999E-2</v>
      </c>
      <c r="N45" s="53">
        <f t="shared" ca="1" si="2"/>
        <v>1</v>
      </c>
      <c r="O45" s="57">
        <f t="shared" ca="1" si="7"/>
        <v>1.8200000000000001E-2</v>
      </c>
      <c r="P45" s="53">
        <f t="shared" ca="1" si="0"/>
        <v>0</v>
      </c>
      <c r="Q45" s="53">
        <f t="shared" ca="1" si="3"/>
        <v>1</v>
      </c>
      <c r="R45" s="53">
        <f t="shared" ca="1" si="8"/>
        <v>1</v>
      </c>
      <c r="S45" s="58">
        <f t="shared" ca="1" si="4"/>
        <v>1.0182500000000001</v>
      </c>
      <c r="T45" s="59">
        <f t="shared" ca="1" si="9"/>
        <v>0.85171224368847565</v>
      </c>
      <c r="U45" s="53">
        <f t="shared" ca="1" si="5"/>
        <v>0.86725599213579041</v>
      </c>
      <c r="W45" s="81">
        <v>50386</v>
      </c>
      <c r="X45" s="82">
        <v>0.2</v>
      </c>
      <c r="Y45" s="53"/>
      <c r="Z45" s="53"/>
      <c r="AA45" s="54"/>
      <c r="AB45" s="53"/>
    </row>
    <row r="46" spans="2:28" x14ac:dyDescent="0.25">
      <c r="C46" s="34"/>
      <c r="D46" s="46"/>
      <c r="E46" s="34"/>
      <c r="F46" s="34"/>
      <c r="G46" s="34"/>
      <c r="K46" s="51">
        <f t="shared" si="10"/>
        <v>23</v>
      </c>
      <c r="L46" s="52" t="str">
        <f t="shared" ca="1" si="6"/>
        <v>--</v>
      </c>
      <c r="M46" s="57" t="str">
        <f t="shared" ca="1" si="1"/>
        <v>--</v>
      </c>
      <c r="N46" s="53" t="str">
        <f t="shared" ca="1" si="2"/>
        <v>--</v>
      </c>
      <c r="O46" s="57" t="str">
        <f t="shared" ca="1" si="7"/>
        <v>--</v>
      </c>
      <c r="P46" s="53" t="str">
        <f t="shared" ca="1" si="0"/>
        <v>--</v>
      </c>
      <c r="Q46" s="53" t="e">
        <f t="shared" ca="1" si="3"/>
        <v>#VALUE!</v>
      </c>
      <c r="R46" s="53">
        <f t="shared" ca="1" si="8"/>
        <v>1</v>
      </c>
      <c r="S46" s="58" t="str">
        <f t="shared" ca="1" si="4"/>
        <v>--</v>
      </c>
      <c r="T46" s="59" t="str">
        <f t="shared" ca="1" si="9"/>
        <v>--</v>
      </c>
      <c r="U46" s="53" t="str">
        <f t="shared" ca="1" si="5"/>
        <v>--</v>
      </c>
      <c r="W46" s="4"/>
      <c r="X46" s="53"/>
      <c r="Y46" s="53"/>
      <c r="Z46" s="53"/>
      <c r="AA46" s="54"/>
      <c r="AB46" s="53"/>
    </row>
    <row r="47" spans="2:28" ht="15.75" x14ac:dyDescent="0.25">
      <c r="C47" s="83"/>
      <c r="D47" s="84"/>
      <c r="E47" s="34"/>
      <c r="F47" s="34"/>
      <c r="K47" s="51">
        <f t="shared" si="10"/>
        <v>24</v>
      </c>
      <c r="L47" s="52" t="str">
        <f t="shared" ca="1" si="6"/>
        <v>--</v>
      </c>
      <c r="M47" s="57" t="str">
        <f t="shared" ca="1" si="1"/>
        <v>--</v>
      </c>
      <c r="N47" s="53" t="str">
        <f t="shared" ca="1" si="2"/>
        <v>--</v>
      </c>
      <c r="O47" s="57" t="str">
        <f t="shared" ca="1" si="7"/>
        <v>--</v>
      </c>
      <c r="P47" s="53" t="str">
        <f t="shared" ca="1" si="0"/>
        <v>--</v>
      </c>
      <c r="Q47" s="53" t="e">
        <f t="shared" ca="1" si="3"/>
        <v>#VALUE!</v>
      </c>
      <c r="R47" s="53">
        <f t="shared" ca="1" si="8"/>
        <v>1</v>
      </c>
      <c r="S47" s="58" t="str">
        <f t="shared" ca="1" si="4"/>
        <v>--</v>
      </c>
      <c r="T47" s="59" t="str">
        <f t="shared" ca="1" si="9"/>
        <v>--</v>
      </c>
      <c r="U47" s="53" t="str">
        <f t="shared" ca="1" si="5"/>
        <v>--</v>
      </c>
      <c r="AB47" s="85"/>
    </row>
    <row r="48" spans="2:28" x14ac:dyDescent="0.25">
      <c r="C48" s="86"/>
      <c r="D48" s="46"/>
      <c r="E48" s="87"/>
      <c r="F48" s="87"/>
      <c r="K48" s="51">
        <f t="shared" si="10"/>
        <v>25</v>
      </c>
      <c r="L48" s="52" t="str">
        <f t="shared" ca="1" si="6"/>
        <v>--</v>
      </c>
      <c r="M48" s="57" t="str">
        <f t="shared" ca="1" si="1"/>
        <v>--</v>
      </c>
      <c r="N48" s="53" t="str">
        <f t="shared" ca="1" si="2"/>
        <v>--</v>
      </c>
      <c r="O48" s="57" t="str">
        <f t="shared" ca="1" si="7"/>
        <v>--</v>
      </c>
      <c r="P48" s="53" t="str">
        <f t="shared" ca="1" si="0"/>
        <v>--</v>
      </c>
      <c r="Q48" s="53" t="e">
        <f t="shared" ca="1" si="3"/>
        <v>#VALUE!</v>
      </c>
      <c r="R48" s="53">
        <f t="shared" ca="1" si="8"/>
        <v>1</v>
      </c>
      <c r="S48" s="58" t="str">
        <f t="shared" ca="1" si="4"/>
        <v>--</v>
      </c>
      <c r="T48" s="59" t="str">
        <f t="shared" ca="1" si="9"/>
        <v>--</v>
      </c>
      <c r="U48" s="53" t="str">
        <f t="shared" ca="1" si="5"/>
        <v>--</v>
      </c>
    </row>
    <row r="49" spans="3:28" x14ac:dyDescent="0.25">
      <c r="C49" s="73"/>
      <c r="D49" s="46"/>
      <c r="E49" s="87"/>
      <c r="F49" s="87"/>
      <c r="K49" s="51">
        <f t="shared" si="10"/>
        <v>26</v>
      </c>
      <c r="L49" s="52" t="str">
        <f t="shared" ca="1" si="6"/>
        <v>--</v>
      </c>
      <c r="M49" s="57" t="str">
        <f t="shared" ca="1" si="1"/>
        <v>--</v>
      </c>
      <c r="N49" s="53" t="str">
        <f t="shared" ca="1" si="2"/>
        <v>--</v>
      </c>
      <c r="O49" s="57" t="str">
        <f t="shared" ca="1" si="7"/>
        <v>--</v>
      </c>
      <c r="P49" s="53" t="str">
        <f t="shared" ca="1" si="0"/>
        <v>--</v>
      </c>
      <c r="Q49" s="53" t="e">
        <f t="shared" ca="1" si="3"/>
        <v>#VALUE!</v>
      </c>
      <c r="R49" s="53">
        <f t="shared" ca="1" si="8"/>
        <v>1</v>
      </c>
      <c r="S49" s="58" t="str">
        <f t="shared" ca="1" si="4"/>
        <v>--</v>
      </c>
      <c r="T49" s="59" t="str">
        <f t="shared" ca="1" si="9"/>
        <v>--</v>
      </c>
      <c r="U49" s="53" t="str">
        <f t="shared" ca="1" si="5"/>
        <v>--</v>
      </c>
      <c r="AB49" s="88"/>
    </row>
    <row r="50" spans="3:28" x14ac:dyDescent="0.25">
      <c r="C50" s="63"/>
      <c r="D50" s="72"/>
      <c r="E50" s="73"/>
      <c r="F50" s="73"/>
      <c r="K50" s="51">
        <f t="shared" si="10"/>
        <v>27</v>
      </c>
      <c r="L50" s="52" t="str">
        <f t="shared" ca="1" si="6"/>
        <v>--</v>
      </c>
      <c r="M50" s="57" t="str">
        <f t="shared" ca="1" si="1"/>
        <v>--</v>
      </c>
      <c r="N50" s="53" t="str">
        <f t="shared" ca="1" si="2"/>
        <v>--</v>
      </c>
      <c r="O50" s="57" t="str">
        <f t="shared" ca="1" si="7"/>
        <v>--</v>
      </c>
      <c r="P50" s="53" t="str">
        <f t="shared" ca="1" si="0"/>
        <v>--</v>
      </c>
      <c r="Q50" s="53" t="e">
        <f t="shared" ca="1" si="3"/>
        <v>#VALUE!</v>
      </c>
      <c r="R50" s="53">
        <f t="shared" ca="1" si="8"/>
        <v>1</v>
      </c>
      <c r="S50" s="58" t="str">
        <f t="shared" ca="1" si="4"/>
        <v>--</v>
      </c>
      <c r="T50" s="59" t="str">
        <f t="shared" ca="1" si="9"/>
        <v>--</v>
      </c>
      <c r="U50" s="53" t="str">
        <f t="shared" ca="1" si="5"/>
        <v>--</v>
      </c>
      <c r="AB50" s="89"/>
    </row>
    <row r="51" spans="3:28" x14ac:dyDescent="0.25">
      <c r="C51" s="90"/>
      <c r="D51" s="46"/>
      <c r="E51" s="76"/>
      <c r="F51" s="76"/>
      <c r="K51" s="51">
        <f t="shared" si="10"/>
        <v>28</v>
      </c>
      <c r="L51" s="52" t="str">
        <f t="shared" ca="1" si="6"/>
        <v>--</v>
      </c>
      <c r="M51" s="57" t="str">
        <f t="shared" ca="1" si="1"/>
        <v>--</v>
      </c>
      <c r="N51" s="53" t="str">
        <f t="shared" ca="1" si="2"/>
        <v>--</v>
      </c>
      <c r="O51" s="57" t="str">
        <f t="shared" ca="1" si="7"/>
        <v>--</v>
      </c>
      <c r="P51" s="53" t="str">
        <f t="shared" ca="1" si="0"/>
        <v>--</v>
      </c>
      <c r="Q51" s="53" t="e">
        <f t="shared" ca="1" si="3"/>
        <v>#VALUE!</v>
      </c>
      <c r="R51" s="53">
        <f t="shared" ca="1" si="8"/>
        <v>1</v>
      </c>
      <c r="S51" s="58" t="str">
        <f t="shared" ca="1" si="4"/>
        <v>--</v>
      </c>
      <c r="T51" s="59" t="str">
        <f t="shared" ca="1" si="9"/>
        <v>--</v>
      </c>
      <c r="U51" s="53" t="str">
        <f t="shared" ca="1" si="5"/>
        <v>--</v>
      </c>
    </row>
    <row r="52" spans="3:28" x14ac:dyDescent="0.25">
      <c r="C52" s="90"/>
      <c r="K52" s="51">
        <f t="shared" si="10"/>
        <v>29</v>
      </c>
      <c r="L52" s="52" t="str">
        <f t="shared" ca="1" si="6"/>
        <v>--</v>
      </c>
      <c r="M52" s="57" t="str">
        <f t="shared" ca="1" si="1"/>
        <v>--</v>
      </c>
      <c r="N52" s="53" t="str">
        <f t="shared" ca="1" si="2"/>
        <v>--</v>
      </c>
      <c r="O52" s="57" t="str">
        <f t="shared" ca="1" si="7"/>
        <v>--</v>
      </c>
      <c r="P52" s="53" t="str">
        <f t="shared" ca="1" si="0"/>
        <v>--</v>
      </c>
      <c r="Q52" s="53" t="e">
        <f t="shared" ca="1" si="3"/>
        <v>#VALUE!</v>
      </c>
      <c r="R52" s="53">
        <f t="shared" ca="1" si="8"/>
        <v>1</v>
      </c>
      <c r="S52" s="58" t="str">
        <f t="shared" ca="1" si="4"/>
        <v>--</v>
      </c>
      <c r="T52" s="59" t="str">
        <f t="shared" ca="1" si="9"/>
        <v>--</v>
      </c>
      <c r="U52" s="53" t="str">
        <f t="shared" ca="1" si="5"/>
        <v>--</v>
      </c>
    </row>
    <row r="53" spans="3:28" x14ac:dyDescent="0.25">
      <c r="C53" s="90"/>
      <c r="K53" s="51">
        <f t="shared" si="10"/>
        <v>30</v>
      </c>
      <c r="L53" s="52" t="str">
        <f t="shared" ca="1" si="6"/>
        <v>--</v>
      </c>
      <c r="M53" s="57" t="str">
        <f t="shared" ca="1" si="1"/>
        <v>--</v>
      </c>
      <c r="N53" s="53" t="str">
        <f t="shared" ca="1" si="2"/>
        <v>--</v>
      </c>
      <c r="O53" s="57" t="str">
        <f t="shared" ca="1" si="7"/>
        <v>--</v>
      </c>
      <c r="P53" s="53" t="str">
        <f t="shared" ca="1" si="0"/>
        <v>--</v>
      </c>
      <c r="Q53" s="53" t="e">
        <f t="shared" ca="1" si="3"/>
        <v>#VALUE!</v>
      </c>
      <c r="R53" s="53">
        <f t="shared" ca="1" si="8"/>
        <v>1</v>
      </c>
      <c r="S53" s="58" t="str">
        <f t="shared" ca="1" si="4"/>
        <v>--</v>
      </c>
      <c r="T53" s="59" t="str">
        <f t="shared" ca="1" si="9"/>
        <v>--</v>
      </c>
      <c r="U53" s="53" t="str">
        <f t="shared" ca="1" si="5"/>
        <v>--</v>
      </c>
    </row>
    <row r="54" spans="3:28" x14ac:dyDescent="0.25">
      <c r="K54" s="51">
        <f>+K53+1</f>
        <v>31</v>
      </c>
      <c r="L54" s="52" t="str">
        <f t="shared" ca="1" si="6"/>
        <v>--</v>
      </c>
      <c r="M54" s="57" t="str">
        <f t="shared" ca="1" si="1"/>
        <v>--</v>
      </c>
      <c r="N54" s="53" t="str">
        <f t="shared" ca="1" si="2"/>
        <v>--</v>
      </c>
      <c r="O54" s="57" t="str">
        <f t="shared" ca="1" si="7"/>
        <v>--</v>
      </c>
      <c r="P54" s="53" t="str">
        <f t="shared" ca="1" si="0"/>
        <v>--</v>
      </c>
      <c r="Q54" s="53" t="e">
        <f t="shared" ca="1" si="3"/>
        <v>#VALUE!</v>
      </c>
      <c r="R54" s="53">
        <f t="shared" ca="1" si="8"/>
        <v>1</v>
      </c>
      <c r="S54" s="58" t="str">
        <f t="shared" ca="1" si="4"/>
        <v>--</v>
      </c>
      <c r="T54" s="59" t="str">
        <f t="shared" ca="1" si="9"/>
        <v>--</v>
      </c>
      <c r="U54" s="53" t="str">
        <f t="shared" ca="1" si="5"/>
        <v>--</v>
      </c>
    </row>
    <row r="55" spans="3:28" x14ac:dyDescent="0.25">
      <c r="K55" s="51">
        <f t="shared" si="10"/>
        <v>32</v>
      </c>
      <c r="L55" s="52" t="str">
        <f t="shared" ca="1" si="6"/>
        <v>--</v>
      </c>
      <c r="M55" s="57" t="str">
        <f t="shared" ca="1" si="1"/>
        <v>--</v>
      </c>
      <c r="N55" s="53" t="str">
        <f t="shared" ca="1" si="2"/>
        <v>--</v>
      </c>
      <c r="O55" s="57" t="str">
        <f t="shared" ca="1" si="7"/>
        <v>--</v>
      </c>
      <c r="P55" s="53" t="str">
        <f t="shared" ca="1" si="0"/>
        <v>--</v>
      </c>
      <c r="Q55" s="53" t="e">
        <f t="shared" ca="1" si="3"/>
        <v>#VALUE!</v>
      </c>
      <c r="R55" s="53">
        <f t="shared" ca="1" si="8"/>
        <v>1</v>
      </c>
      <c r="S55" s="58" t="str">
        <f t="shared" ca="1" si="4"/>
        <v>--</v>
      </c>
      <c r="T55" s="59" t="str">
        <f t="shared" ca="1" si="9"/>
        <v>--</v>
      </c>
      <c r="U55" s="53" t="str">
        <f t="shared" ca="1" si="5"/>
        <v>--</v>
      </c>
    </row>
    <row r="56" spans="3:28" x14ac:dyDescent="0.25">
      <c r="K56" s="51">
        <f t="shared" si="10"/>
        <v>33</v>
      </c>
      <c r="L56" s="52" t="str">
        <f t="shared" ca="1" si="6"/>
        <v>--</v>
      </c>
      <c r="M56" s="57" t="str">
        <f t="shared" ca="1" si="1"/>
        <v>--</v>
      </c>
      <c r="N56" s="53" t="str">
        <f t="shared" ca="1" si="2"/>
        <v>--</v>
      </c>
      <c r="O56" s="57" t="str">
        <f t="shared" ca="1" si="7"/>
        <v>--</v>
      </c>
      <c r="P56" s="53" t="str">
        <f t="shared" ca="1" si="0"/>
        <v>--</v>
      </c>
      <c r="Q56" s="53" t="e">
        <f t="shared" ca="1" si="3"/>
        <v>#VALUE!</v>
      </c>
      <c r="R56" s="53">
        <f t="shared" ca="1" si="8"/>
        <v>1</v>
      </c>
      <c r="S56" s="58" t="str">
        <f t="shared" ca="1" si="4"/>
        <v>--</v>
      </c>
      <c r="T56" s="59" t="str">
        <f t="shared" ca="1" si="9"/>
        <v>--</v>
      </c>
      <c r="U56" s="53" t="str">
        <f t="shared" ca="1" si="5"/>
        <v>--</v>
      </c>
    </row>
    <row r="57" spans="3:28" x14ac:dyDescent="0.25">
      <c r="K57" s="51">
        <f t="shared" si="10"/>
        <v>34</v>
      </c>
      <c r="L57" s="52" t="str">
        <f t="shared" ca="1" si="6"/>
        <v>--</v>
      </c>
      <c r="M57" s="57" t="str">
        <f t="shared" ca="1" si="1"/>
        <v>--</v>
      </c>
      <c r="N57" s="53" t="str">
        <f t="shared" ca="1" si="2"/>
        <v>--</v>
      </c>
      <c r="O57" s="57" t="str">
        <f t="shared" ca="1" si="7"/>
        <v>--</v>
      </c>
      <c r="P57" s="53" t="str">
        <f t="shared" ca="1" si="0"/>
        <v>--</v>
      </c>
      <c r="Q57" s="53" t="e">
        <f t="shared" ca="1" si="3"/>
        <v>#VALUE!</v>
      </c>
      <c r="R57" s="53">
        <f t="shared" ca="1" si="8"/>
        <v>1</v>
      </c>
      <c r="S57" s="58" t="str">
        <f t="shared" ca="1" si="4"/>
        <v>--</v>
      </c>
      <c r="T57" s="59" t="str">
        <f t="shared" ca="1" si="9"/>
        <v>--</v>
      </c>
      <c r="U57" s="53" t="str">
        <f t="shared" ca="1" si="5"/>
        <v>--</v>
      </c>
    </row>
    <row r="58" spans="3:28" x14ac:dyDescent="0.25">
      <c r="K58" s="51">
        <f t="shared" si="10"/>
        <v>35</v>
      </c>
      <c r="L58" s="52" t="str">
        <f t="shared" ca="1" si="6"/>
        <v>--</v>
      </c>
      <c r="M58" s="57" t="str">
        <f t="shared" ca="1" si="1"/>
        <v>--</v>
      </c>
      <c r="N58" s="53" t="str">
        <f t="shared" ca="1" si="2"/>
        <v>--</v>
      </c>
      <c r="O58" s="57" t="str">
        <f t="shared" ca="1" si="7"/>
        <v>--</v>
      </c>
      <c r="P58" s="53" t="str">
        <f t="shared" ca="1" si="0"/>
        <v>--</v>
      </c>
      <c r="Q58" s="53" t="e">
        <f t="shared" ca="1" si="3"/>
        <v>#VALUE!</v>
      </c>
      <c r="R58" s="53">
        <f t="shared" ca="1" si="8"/>
        <v>1</v>
      </c>
      <c r="S58" s="58" t="str">
        <f t="shared" ca="1" si="4"/>
        <v>--</v>
      </c>
      <c r="T58" s="59" t="str">
        <f t="shared" ca="1" si="9"/>
        <v>--</v>
      </c>
      <c r="U58" s="53" t="str">
        <f t="shared" ca="1" si="5"/>
        <v>--</v>
      </c>
    </row>
    <row r="59" spans="3:28" x14ac:dyDescent="0.25">
      <c r="K59" s="51">
        <f t="shared" si="10"/>
        <v>36</v>
      </c>
      <c r="L59" s="52" t="str">
        <f t="shared" ca="1" si="6"/>
        <v>--</v>
      </c>
      <c r="M59" s="57" t="str">
        <f t="shared" ca="1" si="1"/>
        <v>--</v>
      </c>
      <c r="N59" s="53" t="str">
        <f t="shared" ca="1" si="2"/>
        <v>--</v>
      </c>
      <c r="O59" s="57" t="str">
        <f t="shared" ca="1" si="7"/>
        <v>--</v>
      </c>
      <c r="P59" s="53" t="str">
        <f t="shared" ca="1" si="0"/>
        <v>--</v>
      </c>
      <c r="Q59" s="53" t="e">
        <f t="shared" ca="1" si="3"/>
        <v>#VALUE!</v>
      </c>
      <c r="R59" s="53">
        <f t="shared" ca="1" si="8"/>
        <v>1</v>
      </c>
      <c r="S59" s="58" t="str">
        <f t="shared" ca="1" si="4"/>
        <v>--</v>
      </c>
      <c r="T59" s="59" t="str">
        <f t="shared" ca="1" si="9"/>
        <v>--</v>
      </c>
      <c r="U59" s="53" t="str">
        <f t="shared" ca="1" si="5"/>
        <v>--</v>
      </c>
    </row>
    <row r="60" spans="3:28" x14ac:dyDescent="0.25">
      <c r="K60" s="51">
        <f t="shared" si="10"/>
        <v>37</v>
      </c>
      <c r="L60" s="52" t="str">
        <f t="shared" ca="1" si="6"/>
        <v>--</v>
      </c>
      <c r="M60" s="57" t="str">
        <f t="shared" ca="1" si="1"/>
        <v>--</v>
      </c>
      <c r="N60" s="53" t="str">
        <f t="shared" ca="1" si="2"/>
        <v>--</v>
      </c>
      <c r="O60" s="57" t="str">
        <f t="shared" ca="1" si="7"/>
        <v>--</v>
      </c>
      <c r="P60" s="53" t="str">
        <f t="shared" ca="1" si="0"/>
        <v>--</v>
      </c>
      <c r="Q60" s="53" t="e">
        <f t="shared" ca="1" si="3"/>
        <v>#VALUE!</v>
      </c>
      <c r="R60" s="53">
        <f t="shared" ca="1" si="8"/>
        <v>1</v>
      </c>
      <c r="S60" s="58" t="str">
        <f t="shared" ca="1" si="4"/>
        <v>--</v>
      </c>
      <c r="T60" s="59" t="str">
        <f t="shared" ca="1" si="9"/>
        <v>--</v>
      </c>
      <c r="U60" s="53" t="str">
        <f t="shared" ca="1" si="5"/>
        <v>--</v>
      </c>
    </row>
    <row r="61" spans="3:28" x14ac:dyDescent="0.25">
      <c r="K61" s="51">
        <f t="shared" si="10"/>
        <v>38</v>
      </c>
      <c r="L61" s="52" t="str">
        <f t="shared" ca="1" si="6"/>
        <v>--</v>
      </c>
      <c r="M61" s="57" t="str">
        <f t="shared" ca="1" si="1"/>
        <v>--</v>
      </c>
      <c r="N61" s="53" t="str">
        <f t="shared" ca="1" si="2"/>
        <v>--</v>
      </c>
      <c r="O61" s="57" t="str">
        <f t="shared" ca="1" si="7"/>
        <v>--</v>
      </c>
      <c r="P61" s="53" t="str">
        <f t="shared" ca="1" si="0"/>
        <v>--</v>
      </c>
      <c r="Q61" s="53" t="e">
        <f t="shared" ca="1" si="3"/>
        <v>#VALUE!</v>
      </c>
      <c r="R61" s="53">
        <f t="shared" ca="1" si="8"/>
        <v>1</v>
      </c>
      <c r="S61" s="58" t="str">
        <f t="shared" ca="1" si="4"/>
        <v>--</v>
      </c>
      <c r="T61" s="59" t="str">
        <f t="shared" ca="1" si="9"/>
        <v>--</v>
      </c>
      <c r="U61" s="53" t="str">
        <f t="shared" ca="1" si="5"/>
        <v>--</v>
      </c>
    </row>
    <row r="62" spans="3:28" x14ac:dyDescent="0.25">
      <c r="K62" s="51">
        <f t="shared" si="10"/>
        <v>39</v>
      </c>
      <c r="L62" s="52" t="str">
        <f t="shared" ca="1" si="6"/>
        <v>--</v>
      </c>
      <c r="M62" s="57" t="str">
        <f t="shared" ca="1" si="1"/>
        <v>--</v>
      </c>
      <c r="N62" s="53" t="str">
        <f t="shared" ca="1" si="2"/>
        <v>--</v>
      </c>
      <c r="O62" s="57" t="str">
        <f t="shared" ca="1" si="7"/>
        <v>--</v>
      </c>
      <c r="P62" s="53" t="str">
        <f t="shared" ca="1" si="0"/>
        <v>--</v>
      </c>
      <c r="Q62" s="53" t="e">
        <f t="shared" ca="1" si="3"/>
        <v>#VALUE!</v>
      </c>
      <c r="R62" s="53">
        <f t="shared" ca="1" si="8"/>
        <v>1</v>
      </c>
      <c r="S62" s="58" t="str">
        <f t="shared" ca="1" si="4"/>
        <v>--</v>
      </c>
      <c r="T62" s="59" t="str">
        <f t="shared" ca="1" si="9"/>
        <v>--</v>
      </c>
      <c r="U62" s="53" t="str">
        <f t="shared" ca="1" si="5"/>
        <v>--</v>
      </c>
    </row>
    <row r="63" spans="3:28" x14ac:dyDescent="0.25">
      <c r="K63" s="51">
        <f t="shared" si="10"/>
        <v>40</v>
      </c>
      <c r="L63" s="52" t="str">
        <f t="shared" ca="1" si="6"/>
        <v>--</v>
      </c>
      <c r="M63" s="57" t="str">
        <f t="shared" ca="1" si="1"/>
        <v>--</v>
      </c>
      <c r="N63" s="53" t="str">
        <f t="shared" ca="1" si="2"/>
        <v>--</v>
      </c>
      <c r="O63" s="57" t="str">
        <f t="shared" ca="1" si="7"/>
        <v>--</v>
      </c>
      <c r="P63" s="53" t="str">
        <f t="shared" ca="1" si="0"/>
        <v>--</v>
      </c>
      <c r="Q63" s="53" t="e">
        <f t="shared" ca="1" si="3"/>
        <v>#VALUE!</v>
      </c>
      <c r="R63" s="53">
        <f t="shared" ca="1" si="8"/>
        <v>1</v>
      </c>
      <c r="S63" s="58" t="str">
        <f t="shared" ca="1" si="4"/>
        <v>--</v>
      </c>
      <c r="T63" s="59" t="str">
        <f t="shared" ca="1" si="9"/>
        <v>--</v>
      </c>
      <c r="U63" s="53" t="str">
        <f t="shared" ca="1" si="5"/>
        <v>--</v>
      </c>
    </row>
    <row r="64" spans="3:28" x14ac:dyDescent="0.25">
      <c r="K64" s="51">
        <f t="shared" si="10"/>
        <v>41</v>
      </c>
      <c r="L64" s="52" t="str">
        <f t="shared" ca="1" si="6"/>
        <v>--</v>
      </c>
      <c r="M64" s="57" t="str">
        <f t="shared" ca="1" si="1"/>
        <v>--</v>
      </c>
      <c r="N64" s="53" t="str">
        <f t="shared" ca="1" si="2"/>
        <v>--</v>
      </c>
      <c r="O64" s="57" t="str">
        <f t="shared" ca="1" si="7"/>
        <v>--</v>
      </c>
      <c r="P64" s="53" t="str">
        <f t="shared" ca="1" si="0"/>
        <v>--</v>
      </c>
      <c r="Q64" s="53" t="e">
        <f t="shared" ca="1" si="3"/>
        <v>#VALUE!</v>
      </c>
      <c r="R64" s="53">
        <f t="shared" ca="1" si="8"/>
        <v>1</v>
      </c>
      <c r="S64" s="58" t="str">
        <f t="shared" ca="1" si="4"/>
        <v>--</v>
      </c>
      <c r="T64" s="59" t="str">
        <f t="shared" ca="1" si="9"/>
        <v>--</v>
      </c>
      <c r="U64" s="53" t="str">
        <f t="shared" ca="1" si="5"/>
        <v>--</v>
      </c>
    </row>
    <row r="65" spans="11:21" x14ac:dyDescent="0.25">
      <c r="K65" s="51">
        <f t="shared" si="10"/>
        <v>42</v>
      </c>
      <c r="L65" s="52" t="str">
        <f t="shared" ca="1" si="6"/>
        <v>--</v>
      </c>
      <c r="M65" s="57" t="str">
        <f t="shared" ca="1" si="1"/>
        <v>--</v>
      </c>
      <c r="N65" s="53" t="str">
        <f t="shared" ca="1" si="2"/>
        <v>--</v>
      </c>
      <c r="O65" s="57" t="str">
        <f t="shared" ca="1" si="7"/>
        <v>--</v>
      </c>
      <c r="P65" s="53" t="str">
        <f t="shared" ca="1" si="0"/>
        <v>--</v>
      </c>
      <c r="Q65" s="53" t="e">
        <f t="shared" ca="1" si="3"/>
        <v>#VALUE!</v>
      </c>
      <c r="R65" s="53">
        <f t="shared" ca="1" si="8"/>
        <v>1</v>
      </c>
      <c r="S65" s="58" t="str">
        <f t="shared" ca="1" si="4"/>
        <v>--</v>
      </c>
      <c r="T65" s="59" t="str">
        <f t="shared" ca="1" si="9"/>
        <v>--</v>
      </c>
      <c r="U65" s="53" t="str">
        <f t="shared" ca="1" si="5"/>
        <v>--</v>
      </c>
    </row>
    <row r="66" spans="11:21" x14ac:dyDescent="0.25">
      <c r="K66" s="51">
        <f t="shared" si="10"/>
        <v>43</v>
      </c>
      <c r="L66" s="52" t="str">
        <f t="shared" ca="1" si="6"/>
        <v>--</v>
      </c>
      <c r="M66" s="57" t="str">
        <f t="shared" ca="1" si="1"/>
        <v>--</v>
      </c>
      <c r="N66" s="53" t="str">
        <f t="shared" ca="1" si="2"/>
        <v>--</v>
      </c>
      <c r="O66" s="57" t="str">
        <f t="shared" ca="1" si="7"/>
        <v>--</v>
      </c>
      <c r="P66" s="53" t="str">
        <f t="shared" ca="1" si="0"/>
        <v>--</v>
      </c>
      <c r="Q66" s="53" t="e">
        <f t="shared" ca="1" si="3"/>
        <v>#VALUE!</v>
      </c>
      <c r="R66" s="53">
        <f t="shared" ca="1" si="8"/>
        <v>1</v>
      </c>
      <c r="S66" s="58" t="str">
        <f t="shared" ca="1" si="4"/>
        <v>--</v>
      </c>
      <c r="T66" s="59" t="str">
        <f t="shared" ca="1" si="9"/>
        <v>--</v>
      </c>
      <c r="U66" s="53" t="str">
        <f t="shared" ca="1" si="5"/>
        <v>--</v>
      </c>
    </row>
    <row r="67" spans="11:21" x14ac:dyDescent="0.25">
      <c r="K67" s="51">
        <f t="shared" si="10"/>
        <v>44</v>
      </c>
      <c r="L67" s="52" t="str">
        <f t="shared" ca="1" si="6"/>
        <v>--</v>
      </c>
      <c r="M67" s="57" t="str">
        <f t="shared" ca="1" si="1"/>
        <v>--</v>
      </c>
      <c r="N67" s="53" t="str">
        <f t="shared" ca="1" si="2"/>
        <v>--</v>
      </c>
      <c r="O67" s="57" t="str">
        <f t="shared" ca="1" si="7"/>
        <v>--</v>
      </c>
      <c r="P67" s="53" t="str">
        <f t="shared" ca="1" si="0"/>
        <v>--</v>
      </c>
      <c r="Q67" s="53"/>
      <c r="R67" s="53"/>
      <c r="S67" s="58" t="str">
        <f t="shared" ca="1" si="4"/>
        <v>--</v>
      </c>
      <c r="T67" s="59" t="str">
        <f t="shared" ca="1" si="9"/>
        <v>--</v>
      </c>
      <c r="U67" s="53" t="str">
        <f t="shared" ca="1" si="5"/>
        <v>--</v>
      </c>
    </row>
    <row r="68" spans="11:21" x14ac:dyDescent="0.25">
      <c r="K68" s="51">
        <f t="shared" si="10"/>
        <v>45</v>
      </c>
      <c r="L68" s="52" t="str">
        <f t="shared" ca="1" si="6"/>
        <v>--</v>
      </c>
      <c r="M68" s="57" t="str">
        <f t="shared" ca="1" si="1"/>
        <v>--</v>
      </c>
      <c r="N68" s="53" t="str">
        <f t="shared" ca="1" si="2"/>
        <v>--</v>
      </c>
      <c r="O68" s="57" t="str">
        <f t="shared" ca="1" si="7"/>
        <v>--</v>
      </c>
      <c r="P68" s="53" t="str">
        <f t="shared" ca="1" si="0"/>
        <v>--</v>
      </c>
      <c r="Q68" s="53"/>
      <c r="R68" s="53"/>
      <c r="S68" s="58" t="str">
        <f t="shared" ca="1" si="4"/>
        <v>--</v>
      </c>
      <c r="T68" s="59" t="str">
        <f t="shared" ca="1" si="9"/>
        <v>--</v>
      </c>
      <c r="U68" s="53" t="str">
        <f t="shared" ca="1" si="5"/>
        <v>--</v>
      </c>
    </row>
    <row r="69" spans="11:21" x14ac:dyDescent="0.25">
      <c r="K69" s="51">
        <f t="shared" si="10"/>
        <v>46</v>
      </c>
      <c r="L69" s="52" t="str">
        <f t="shared" ca="1" si="6"/>
        <v>--</v>
      </c>
      <c r="M69" s="57" t="str">
        <f t="shared" ca="1" si="1"/>
        <v>--</v>
      </c>
      <c r="N69" s="53" t="str">
        <f t="shared" ca="1" si="2"/>
        <v>--</v>
      </c>
      <c r="O69" s="57" t="str">
        <f t="shared" ca="1" si="7"/>
        <v>--</v>
      </c>
      <c r="P69" s="53" t="str">
        <f t="shared" ca="1" si="0"/>
        <v>--</v>
      </c>
      <c r="Q69" s="53"/>
      <c r="R69" s="53"/>
      <c r="S69" s="58" t="str">
        <f t="shared" ca="1" si="4"/>
        <v>--</v>
      </c>
      <c r="T69" s="59" t="str">
        <f t="shared" ca="1" si="9"/>
        <v>--</v>
      </c>
      <c r="U69" s="53" t="str">
        <f t="shared" ca="1" si="5"/>
        <v>--</v>
      </c>
    </row>
    <row r="70" spans="11:21" x14ac:dyDescent="0.25">
      <c r="K70" s="51">
        <f t="shared" si="10"/>
        <v>47</v>
      </c>
      <c r="L70" s="52" t="str">
        <f t="shared" ca="1" si="6"/>
        <v>--</v>
      </c>
      <c r="M70" s="57" t="str">
        <f t="shared" ca="1" si="1"/>
        <v>--</v>
      </c>
      <c r="N70" s="53" t="str">
        <f t="shared" ca="1" si="2"/>
        <v>--</v>
      </c>
      <c r="O70" s="57" t="str">
        <f t="shared" ca="1" si="7"/>
        <v>--</v>
      </c>
      <c r="P70" s="53" t="str">
        <f t="shared" ca="1" si="0"/>
        <v>--</v>
      </c>
      <c r="Q70" s="53"/>
      <c r="R70" s="53"/>
      <c r="S70" s="58" t="str">
        <f t="shared" ca="1" si="4"/>
        <v>--</v>
      </c>
      <c r="T70" s="59" t="str">
        <f t="shared" ca="1" si="9"/>
        <v>--</v>
      </c>
      <c r="U70" s="53" t="str">
        <f t="shared" ca="1" si="5"/>
        <v>--</v>
      </c>
    </row>
    <row r="71" spans="11:21" x14ac:dyDescent="0.25">
      <c r="K71" s="51">
        <f t="shared" si="10"/>
        <v>48</v>
      </c>
      <c r="L71" s="52" t="str">
        <f t="shared" ca="1" si="6"/>
        <v>--</v>
      </c>
      <c r="M71" s="57" t="str">
        <f t="shared" ca="1" si="1"/>
        <v>--</v>
      </c>
      <c r="N71" s="53" t="str">
        <f t="shared" ca="1" si="2"/>
        <v>--</v>
      </c>
      <c r="O71" s="57" t="str">
        <f t="shared" ca="1" si="7"/>
        <v>--</v>
      </c>
      <c r="P71" s="53" t="str">
        <f t="shared" ca="1" si="0"/>
        <v>--</v>
      </c>
      <c r="Q71" s="53"/>
      <c r="R71" s="53"/>
      <c r="S71" s="58" t="str">
        <f t="shared" ca="1" si="4"/>
        <v>--</v>
      </c>
      <c r="T71" s="59" t="str">
        <f t="shared" ca="1" si="9"/>
        <v>--</v>
      </c>
      <c r="U71" s="53" t="str">
        <f t="shared" ca="1" si="5"/>
        <v>--</v>
      </c>
    </row>
    <row r="72" spans="11:21" x14ac:dyDescent="0.25">
      <c r="K72" s="51">
        <f t="shared" si="10"/>
        <v>49</v>
      </c>
      <c r="L72" s="52" t="str">
        <f t="shared" ca="1" si="6"/>
        <v>--</v>
      </c>
      <c r="M72" s="57" t="str">
        <f t="shared" ca="1" si="1"/>
        <v>--</v>
      </c>
      <c r="N72" s="53" t="str">
        <f t="shared" ca="1" si="2"/>
        <v>--</v>
      </c>
      <c r="O72" s="57" t="str">
        <f t="shared" ca="1" si="7"/>
        <v>--</v>
      </c>
      <c r="P72" s="53" t="str">
        <f t="shared" ca="1" si="0"/>
        <v>--</v>
      </c>
      <c r="Q72" s="53"/>
      <c r="R72" s="53"/>
      <c r="S72" s="58" t="str">
        <f t="shared" ca="1" si="4"/>
        <v>--</v>
      </c>
      <c r="T72" s="59" t="str">
        <f t="shared" ca="1" si="9"/>
        <v>--</v>
      </c>
      <c r="U72" s="53" t="str">
        <f t="shared" ca="1" si="5"/>
        <v>--</v>
      </c>
    </row>
    <row r="73" spans="11:21" x14ac:dyDescent="0.25">
      <c r="K73" s="51">
        <f t="shared" si="10"/>
        <v>50</v>
      </c>
      <c r="L73" s="52" t="str">
        <f t="shared" ca="1" si="6"/>
        <v>--</v>
      </c>
      <c r="M73" s="57" t="str">
        <f t="shared" ca="1" si="1"/>
        <v>--</v>
      </c>
      <c r="N73" s="53" t="str">
        <f t="shared" ca="1" si="2"/>
        <v>--</v>
      </c>
      <c r="O73" s="57" t="str">
        <f t="shared" ca="1" si="7"/>
        <v>--</v>
      </c>
      <c r="P73" s="53" t="str">
        <f t="shared" ca="1" si="0"/>
        <v>--</v>
      </c>
      <c r="Q73" s="53"/>
      <c r="R73" s="53"/>
      <c r="S73" s="58" t="str">
        <f t="shared" ca="1" si="4"/>
        <v>--</v>
      </c>
      <c r="T73" s="59" t="str">
        <f t="shared" ca="1" si="9"/>
        <v>--</v>
      </c>
      <c r="U73" s="53" t="str">
        <f t="shared" ca="1" si="5"/>
        <v>--</v>
      </c>
    </row>
    <row r="74" spans="11:21" x14ac:dyDescent="0.25">
      <c r="K74" s="51">
        <f t="shared" si="10"/>
        <v>51</v>
      </c>
      <c r="L74" s="52" t="str">
        <f t="shared" ca="1" si="6"/>
        <v>--</v>
      </c>
      <c r="M74" s="57" t="str">
        <f t="shared" ca="1" si="1"/>
        <v>--</v>
      </c>
      <c r="N74" s="53" t="str">
        <f t="shared" ca="1" si="2"/>
        <v>--</v>
      </c>
      <c r="O74" s="57" t="str">
        <f t="shared" ca="1" si="7"/>
        <v>--</v>
      </c>
      <c r="P74" s="53" t="str">
        <f t="shared" ca="1" si="0"/>
        <v>--</v>
      </c>
      <c r="Q74" s="53"/>
      <c r="R74" s="53"/>
      <c r="S74" s="58" t="str">
        <f t="shared" ca="1" si="4"/>
        <v>--</v>
      </c>
      <c r="T74" s="59" t="str">
        <f t="shared" ca="1" si="9"/>
        <v>--</v>
      </c>
      <c r="U74" s="53" t="str">
        <f t="shared" ca="1" si="5"/>
        <v>--</v>
      </c>
    </row>
    <row r="75" spans="11:21" x14ac:dyDescent="0.25">
      <c r="K75" s="51">
        <f t="shared" si="10"/>
        <v>52</v>
      </c>
      <c r="L75" s="52" t="str">
        <f t="shared" ca="1" si="6"/>
        <v>--</v>
      </c>
      <c r="M75" s="57" t="str">
        <f t="shared" ca="1" si="1"/>
        <v>--</v>
      </c>
      <c r="N75" s="53" t="str">
        <f t="shared" ca="1" si="2"/>
        <v>--</v>
      </c>
      <c r="O75" s="57" t="str">
        <f t="shared" ca="1" si="7"/>
        <v>--</v>
      </c>
      <c r="P75" s="53" t="str">
        <f t="shared" ca="1" si="0"/>
        <v>--</v>
      </c>
      <c r="Q75" s="53"/>
      <c r="R75" s="53"/>
      <c r="S75" s="58" t="str">
        <f t="shared" ca="1" si="4"/>
        <v>--</v>
      </c>
      <c r="T75" s="59" t="str">
        <f t="shared" ca="1" si="9"/>
        <v>--</v>
      </c>
      <c r="U75" s="53" t="str">
        <f t="shared" ca="1" si="5"/>
        <v>--</v>
      </c>
    </row>
    <row r="76" spans="11:21" x14ac:dyDescent="0.25">
      <c r="K76" s="51">
        <f t="shared" si="10"/>
        <v>53</v>
      </c>
      <c r="L76" s="52" t="str">
        <f t="shared" ca="1" si="6"/>
        <v>--</v>
      </c>
      <c r="M76" s="57" t="str">
        <f t="shared" ca="1" si="1"/>
        <v>--</v>
      </c>
      <c r="N76" s="53" t="str">
        <f t="shared" ca="1" si="2"/>
        <v>--</v>
      </c>
      <c r="O76" s="57" t="str">
        <f t="shared" ca="1" si="7"/>
        <v>--</v>
      </c>
      <c r="P76" s="53" t="str">
        <f t="shared" ca="1" si="0"/>
        <v>--</v>
      </c>
      <c r="Q76" s="53"/>
      <c r="R76" s="53"/>
      <c r="S76" s="58" t="str">
        <f t="shared" ca="1" si="4"/>
        <v>--</v>
      </c>
      <c r="T76" s="59" t="str">
        <f t="shared" ca="1" si="9"/>
        <v>--</v>
      </c>
      <c r="U76" s="53" t="str">
        <f t="shared" ca="1" si="5"/>
        <v>--</v>
      </c>
    </row>
    <row r="77" spans="11:21" x14ac:dyDescent="0.25">
      <c r="K77" s="51">
        <f t="shared" si="10"/>
        <v>54</v>
      </c>
      <c r="L77" s="52" t="str">
        <f t="shared" ca="1" si="6"/>
        <v>--</v>
      </c>
      <c r="M77" s="57" t="str">
        <f t="shared" ca="1" si="1"/>
        <v>--</v>
      </c>
      <c r="N77" s="53" t="str">
        <f t="shared" ca="1" si="2"/>
        <v>--</v>
      </c>
      <c r="O77" s="57" t="str">
        <f t="shared" ca="1" si="7"/>
        <v>--</v>
      </c>
      <c r="P77" s="53" t="str">
        <f t="shared" ca="1" si="0"/>
        <v>--</v>
      </c>
      <c r="Q77" s="53"/>
      <c r="R77" s="53"/>
      <c r="S77" s="58" t="str">
        <f t="shared" ca="1" si="4"/>
        <v>--</v>
      </c>
      <c r="T77" s="59" t="str">
        <f t="shared" ca="1" si="9"/>
        <v>--</v>
      </c>
      <c r="U77" s="53" t="str">
        <f t="shared" ca="1" si="5"/>
        <v>--</v>
      </c>
    </row>
    <row r="78" spans="11:21" x14ac:dyDescent="0.25">
      <c r="K78" s="51">
        <f t="shared" si="10"/>
        <v>55</v>
      </c>
      <c r="L78" s="52" t="str">
        <f t="shared" ca="1" si="6"/>
        <v>--</v>
      </c>
      <c r="M78" s="57" t="str">
        <f t="shared" ca="1" si="1"/>
        <v>--</v>
      </c>
      <c r="N78" s="53" t="str">
        <f t="shared" ca="1" si="2"/>
        <v>--</v>
      </c>
      <c r="O78" s="57" t="str">
        <f t="shared" ca="1" si="7"/>
        <v>--</v>
      </c>
      <c r="P78" s="53" t="str">
        <f t="shared" ca="1" si="0"/>
        <v>--</v>
      </c>
      <c r="Q78" s="53"/>
      <c r="R78" s="53"/>
      <c r="S78" s="58" t="str">
        <f t="shared" ca="1" si="4"/>
        <v>--</v>
      </c>
      <c r="T78" s="59" t="str">
        <f t="shared" ca="1" si="9"/>
        <v>--</v>
      </c>
      <c r="U78" s="53" t="str">
        <f t="shared" ca="1" si="5"/>
        <v>--</v>
      </c>
    </row>
    <row r="79" spans="11:21" x14ac:dyDescent="0.25">
      <c r="K79" s="51">
        <f t="shared" si="10"/>
        <v>56</v>
      </c>
      <c r="L79" s="52" t="str">
        <f t="shared" ca="1" si="6"/>
        <v>--</v>
      </c>
      <c r="M79" s="57" t="str">
        <f t="shared" ca="1" si="1"/>
        <v>--</v>
      </c>
      <c r="N79" s="53" t="str">
        <f t="shared" ca="1" si="2"/>
        <v>--</v>
      </c>
      <c r="O79" s="57" t="str">
        <f t="shared" ca="1" si="7"/>
        <v>--</v>
      </c>
      <c r="P79" s="53" t="str">
        <f t="shared" ca="1" si="0"/>
        <v>--</v>
      </c>
      <c r="Q79" s="53"/>
      <c r="R79" s="53"/>
      <c r="S79" s="58" t="str">
        <f t="shared" ca="1" si="4"/>
        <v>--</v>
      </c>
      <c r="T79" s="59" t="str">
        <f t="shared" ca="1" si="9"/>
        <v>--</v>
      </c>
      <c r="U79" s="53" t="str">
        <f t="shared" ca="1" si="5"/>
        <v>--</v>
      </c>
    </row>
    <row r="80" spans="11:21" x14ac:dyDescent="0.25">
      <c r="K80" s="51">
        <f t="shared" si="10"/>
        <v>57</v>
      </c>
      <c r="L80" s="52" t="str">
        <f t="shared" ca="1" si="6"/>
        <v>--</v>
      </c>
      <c r="M80" s="57" t="str">
        <f t="shared" ca="1" si="1"/>
        <v>--</v>
      </c>
      <c r="N80" s="53" t="str">
        <f t="shared" ca="1" si="2"/>
        <v>--</v>
      </c>
      <c r="O80" s="57" t="str">
        <f t="shared" ca="1" si="7"/>
        <v>--</v>
      </c>
      <c r="P80" s="53" t="str">
        <f t="shared" ca="1" si="0"/>
        <v>--</v>
      </c>
      <c r="Q80" s="53"/>
      <c r="R80" s="53"/>
      <c r="S80" s="58" t="str">
        <f t="shared" ca="1" si="4"/>
        <v>--</v>
      </c>
      <c r="T80" s="59" t="str">
        <f t="shared" ca="1" si="9"/>
        <v>--</v>
      </c>
      <c r="U80" s="53" t="str">
        <f t="shared" ca="1" si="5"/>
        <v>--</v>
      </c>
    </row>
    <row r="81" spans="11:21" x14ac:dyDescent="0.25">
      <c r="K81" s="51">
        <f t="shared" si="10"/>
        <v>58</v>
      </c>
      <c r="L81" s="52" t="str">
        <f t="shared" ca="1" si="6"/>
        <v>--</v>
      </c>
      <c r="M81" s="57" t="str">
        <f t="shared" ca="1" si="1"/>
        <v>--</v>
      </c>
      <c r="N81" s="53" t="str">
        <f t="shared" ca="1" si="2"/>
        <v>--</v>
      </c>
      <c r="O81" s="57" t="str">
        <f t="shared" ca="1" si="7"/>
        <v>--</v>
      </c>
      <c r="P81" s="53" t="str">
        <f t="shared" ca="1" si="0"/>
        <v>--</v>
      </c>
      <c r="Q81" s="53"/>
      <c r="R81" s="53"/>
      <c r="S81" s="58" t="str">
        <f t="shared" ca="1" si="4"/>
        <v>--</v>
      </c>
      <c r="T81" s="59" t="str">
        <f t="shared" ca="1" si="9"/>
        <v>--</v>
      </c>
      <c r="U81" s="53" t="str">
        <f t="shared" ca="1" si="5"/>
        <v>--</v>
      </c>
    </row>
    <row r="82" spans="11:21" x14ac:dyDescent="0.25">
      <c r="K82" s="51">
        <f t="shared" si="10"/>
        <v>59</v>
      </c>
      <c r="L82" s="52" t="str">
        <f t="shared" ca="1" si="6"/>
        <v>--</v>
      </c>
      <c r="M82" s="57" t="str">
        <f t="shared" ca="1" si="1"/>
        <v>--</v>
      </c>
      <c r="N82" s="53" t="str">
        <f t="shared" ca="1" si="2"/>
        <v>--</v>
      </c>
      <c r="O82" s="57" t="str">
        <f t="shared" ca="1" si="7"/>
        <v>--</v>
      </c>
      <c r="P82" s="53" t="str">
        <f t="shared" ca="1" si="0"/>
        <v>--</v>
      </c>
      <c r="Q82" s="53"/>
      <c r="R82" s="53"/>
      <c r="S82" s="58" t="str">
        <f t="shared" ca="1" si="4"/>
        <v>--</v>
      </c>
      <c r="T82" s="59" t="str">
        <f t="shared" ca="1" si="9"/>
        <v>--</v>
      </c>
      <c r="U82" s="53" t="str">
        <f t="shared" ca="1" si="5"/>
        <v>--</v>
      </c>
    </row>
    <row r="83" spans="11:21" x14ac:dyDescent="0.25">
      <c r="K83" s="51">
        <f t="shared" si="10"/>
        <v>60</v>
      </c>
      <c r="L83" s="52" t="str">
        <f t="shared" ca="1" si="6"/>
        <v>--</v>
      </c>
      <c r="M83" s="57" t="str">
        <f t="shared" ca="1" si="1"/>
        <v>--</v>
      </c>
      <c r="N83" s="53" t="str">
        <f t="shared" ca="1" si="2"/>
        <v>--</v>
      </c>
      <c r="O83" s="57" t="str">
        <f t="shared" ca="1" si="7"/>
        <v>--</v>
      </c>
      <c r="P83" s="53" t="str">
        <f t="shared" ca="1" si="0"/>
        <v>--</v>
      </c>
      <c r="Q83" s="53"/>
      <c r="R83" s="53"/>
      <c r="S83" s="58" t="str">
        <f t="shared" ca="1" si="4"/>
        <v>--</v>
      </c>
      <c r="T83" s="59" t="str">
        <f t="shared" ca="1" si="9"/>
        <v>--</v>
      </c>
      <c r="U83" s="53" t="str">
        <f t="shared" ca="1" si="5"/>
        <v>--</v>
      </c>
    </row>
    <row r="84" spans="11:21" x14ac:dyDescent="0.25">
      <c r="K84" s="51">
        <f t="shared" si="10"/>
        <v>61</v>
      </c>
      <c r="L84" s="52" t="str">
        <f t="shared" ca="1" si="6"/>
        <v>--</v>
      </c>
      <c r="M84" s="57" t="str">
        <f t="shared" ca="1" si="1"/>
        <v>--</v>
      </c>
      <c r="N84" s="53" t="str">
        <f t="shared" ca="1" si="2"/>
        <v>--</v>
      </c>
      <c r="O84" s="57" t="str">
        <f t="shared" ca="1" si="7"/>
        <v>--</v>
      </c>
      <c r="P84" s="53" t="str">
        <f t="shared" ca="1" si="0"/>
        <v>--</v>
      </c>
      <c r="Q84" s="53"/>
      <c r="R84" s="53"/>
      <c r="S84" s="58" t="str">
        <f t="shared" ca="1" si="4"/>
        <v>--</v>
      </c>
      <c r="T84" s="59" t="str">
        <f t="shared" ca="1" si="9"/>
        <v>--</v>
      </c>
      <c r="U84" s="53" t="str">
        <f t="shared" ca="1" si="5"/>
        <v>--</v>
      </c>
    </row>
    <row r="85" spans="11:21" x14ac:dyDescent="0.25">
      <c r="K85" s="51">
        <f t="shared" si="10"/>
        <v>62</v>
      </c>
      <c r="L85" s="52" t="str">
        <f t="shared" ca="1" si="6"/>
        <v>--</v>
      </c>
      <c r="M85" s="57" t="str">
        <f t="shared" ca="1" si="1"/>
        <v>--</v>
      </c>
      <c r="N85" s="53" t="str">
        <f t="shared" ca="1" si="2"/>
        <v>--</v>
      </c>
      <c r="O85" s="57" t="str">
        <f t="shared" ca="1" si="7"/>
        <v>--</v>
      </c>
      <c r="P85" s="53" t="str">
        <f t="shared" ca="1" si="0"/>
        <v>--</v>
      </c>
      <c r="Q85" s="53"/>
      <c r="R85" s="53"/>
      <c r="S85" s="58" t="str">
        <f t="shared" ca="1" si="4"/>
        <v>--</v>
      </c>
      <c r="T85" s="59" t="str">
        <f t="shared" ca="1" si="9"/>
        <v>--</v>
      </c>
      <c r="U85" s="53" t="str">
        <f t="shared" ca="1" si="5"/>
        <v>--</v>
      </c>
    </row>
    <row r="86" spans="11:21" x14ac:dyDescent="0.25">
      <c r="K86" s="51">
        <f t="shared" si="10"/>
        <v>63</v>
      </c>
      <c r="L86" s="52" t="str">
        <f t="shared" ca="1" si="6"/>
        <v>--</v>
      </c>
      <c r="M86" s="57" t="str">
        <f t="shared" ca="1" si="1"/>
        <v>--</v>
      </c>
      <c r="N86" s="53" t="str">
        <f t="shared" ca="1" si="2"/>
        <v>--</v>
      </c>
      <c r="O86" s="57" t="str">
        <f t="shared" ca="1" si="7"/>
        <v>--</v>
      </c>
      <c r="P86" s="53" t="str">
        <f t="shared" ca="1" si="0"/>
        <v>--</v>
      </c>
      <c r="Q86" s="53"/>
      <c r="R86" s="53"/>
      <c r="S86" s="58" t="str">
        <f t="shared" ca="1" si="4"/>
        <v>--</v>
      </c>
      <c r="T86" s="59" t="str">
        <f t="shared" ca="1" si="9"/>
        <v>--</v>
      </c>
      <c r="U86" s="53" t="str">
        <f t="shared" ca="1" si="5"/>
        <v>--</v>
      </c>
    </row>
    <row r="87" spans="11:21" x14ac:dyDescent="0.25">
      <c r="K87" s="51">
        <f t="shared" si="10"/>
        <v>64</v>
      </c>
      <c r="L87" s="52" t="str">
        <f t="shared" ca="1" si="6"/>
        <v>--</v>
      </c>
      <c r="M87" s="57" t="str">
        <f t="shared" ca="1" si="1"/>
        <v>--</v>
      </c>
      <c r="N87" s="53" t="str">
        <f t="shared" ca="1" si="2"/>
        <v>--</v>
      </c>
      <c r="O87" s="57" t="str">
        <f t="shared" ca="1" si="7"/>
        <v>--</v>
      </c>
      <c r="P87" s="53" t="str">
        <f t="shared" ca="1" si="0"/>
        <v>--</v>
      </c>
      <c r="Q87" s="53"/>
      <c r="R87" s="53"/>
      <c r="S87" s="58" t="str">
        <f t="shared" ca="1" si="4"/>
        <v>--</v>
      </c>
      <c r="T87" s="59" t="str">
        <f t="shared" ca="1" si="9"/>
        <v>--</v>
      </c>
      <c r="U87" s="53" t="str">
        <f t="shared" ca="1" si="5"/>
        <v>--</v>
      </c>
    </row>
    <row r="88" spans="11:21" x14ac:dyDescent="0.25">
      <c r="K88" s="51">
        <f t="shared" si="10"/>
        <v>65</v>
      </c>
      <c r="L88" s="52" t="str">
        <f t="shared" ca="1" si="6"/>
        <v>--</v>
      </c>
      <c r="M88" s="57" t="str">
        <f t="shared" ca="1" si="1"/>
        <v>--</v>
      </c>
      <c r="N88" s="53" t="str">
        <f t="shared" ca="1" si="2"/>
        <v>--</v>
      </c>
      <c r="O88" s="57" t="str">
        <f t="shared" ca="1" si="7"/>
        <v>--</v>
      </c>
      <c r="P88" s="53" t="str">
        <f t="shared" ref="P88:P135" ca="1" si="11">+IF(L88="--","--",IFERROR(VLOOKUP(L88,$W$41:$X$45,2,FALSE),0))</f>
        <v>--</v>
      </c>
      <c r="Q88" s="53"/>
      <c r="R88" s="53"/>
      <c r="S88" s="58" t="str">
        <f t="shared" ca="1" si="4"/>
        <v>--</v>
      </c>
      <c r="T88" s="59" t="str">
        <f t="shared" ca="1" si="9"/>
        <v>--</v>
      </c>
      <c r="U88" s="53" t="str">
        <f t="shared" ca="1" si="5"/>
        <v>--</v>
      </c>
    </row>
    <row r="89" spans="11:21" x14ac:dyDescent="0.25">
      <c r="K89" s="51">
        <f t="shared" si="10"/>
        <v>66</v>
      </c>
      <c r="L89" s="52" t="str">
        <f t="shared" ca="1" si="6"/>
        <v>--</v>
      </c>
      <c r="M89" s="57" t="str">
        <f t="shared" ref="M89:M135" ca="1" si="12">IF(L89="--","--",IF(AND($C$27="--",K89=1),(L89-$C$26)*$C$24/365,$C$24/$C$25))</f>
        <v>--</v>
      </c>
      <c r="N89" s="53" t="str">
        <f t="shared" ref="N89:N135" ca="1" si="13">+IF(L89=$C$23, 100%, "--")</f>
        <v>--</v>
      </c>
      <c r="O89" s="57" t="str">
        <f t="shared" ca="1" si="7"/>
        <v>--</v>
      </c>
      <c r="P89" s="53" t="str">
        <f t="shared" ca="1" si="11"/>
        <v>--</v>
      </c>
      <c r="Q89" s="53"/>
      <c r="R89" s="53"/>
      <c r="S89" s="58" t="str">
        <f t="shared" ref="S89:S135" ca="1" si="14">IF(L89="--","--",ROUND(IF($C$22="LBA37DA",SUM(O89:P89),SUM(M89:N89)),9))</f>
        <v>--</v>
      </c>
      <c r="T89" s="59" t="str">
        <f t="shared" ca="1" si="9"/>
        <v>--</v>
      </c>
      <c r="U89" s="53" t="str">
        <f t="shared" ref="U89:U135" ca="1" si="15">IFERROR(T89*S89,"--")</f>
        <v>--</v>
      </c>
    </row>
    <row r="90" spans="11:21" x14ac:dyDescent="0.25">
      <c r="K90" s="51">
        <f t="shared" si="10"/>
        <v>67</v>
      </c>
      <c r="L90" s="52" t="str">
        <f t="shared" ref="L90:L135" ca="1" si="16">+IF(L89&lt;$C$23, EDATE(L89,12/$C$25), IF(L89=$C$23, "--", IF(L89="--", "--")))</f>
        <v>--</v>
      </c>
      <c r="M90" s="57" t="str">
        <f t="shared" ca="1" si="12"/>
        <v>--</v>
      </c>
      <c r="N90" s="53" t="str">
        <f t="shared" ca="1" si="13"/>
        <v>--</v>
      </c>
      <c r="O90" s="57" t="str">
        <f t="shared" ref="O90:O135" ca="1" si="17">IFERROR(IF(K90=1,(L90-$C$27)*(Q90/100%)*$C$24/365,(L90-L89)*(Q90/100%)*$C$24/365),"--")</f>
        <v>--</v>
      </c>
      <c r="P90" s="53" t="str">
        <f t="shared" ca="1" si="11"/>
        <v>--</v>
      </c>
      <c r="Q90" s="53"/>
      <c r="R90" s="53"/>
      <c r="S90" s="58" t="str">
        <f t="shared" ca="1" si="14"/>
        <v>--</v>
      </c>
      <c r="T90" s="59" t="str">
        <f t="shared" ref="T90:T135" ca="1" si="18">IF(L90="--","--",1/(1+$C$31/$C$25)^($C$28*$C$25/365+K89))</f>
        <v>--</v>
      </c>
      <c r="U90" s="53" t="str">
        <f t="shared" ca="1" si="15"/>
        <v>--</v>
      </c>
    </row>
    <row r="91" spans="11:21" x14ac:dyDescent="0.25">
      <c r="K91" s="51">
        <f t="shared" si="10"/>
        <v>68</v>
      </c>
      <c r="L91" s="52" t="str">
        <f t="shared" ca="1" si="16"/>
        <v>--</v>
      </c>
      <c r="M91" s="57" t="str">
        <f t="shared" ca="1" si="12"/>
        <v>--</v>
      </c>
      <c r="N91" s="53" t="str">
        <f t="shared" ca="1" si="13"/>
        <v>--</v>
      </c>
      <c r="O91" s="57" t="str">
        <f t="shared" ca="1" si="17"/>
        <v>--</v>
      </c>
      <c r="P91" s="53" t="str">
        <f t="shared" ca="1" si="11"/>
        <v>--</v>
      </c>
      <c r="Q91" s="53"/>
      <c r="R91" s="53"/>
      <c r="S91" s="58" t="str">
        <f t="shared" ca="1" si="14"/>
        <v>--</v>
      </c>
      <c r="T91" s="59" t="str">
        <f t="shared" ca="1" si="18"/>
        <v>--</v>
      </c>
      <c r="U91" s="53" t="str">
        <f t="shared" ca="1" si="15"/>
        <v>--</v>
      </c>
    </row>
    <row r="92" spans="11:21" x14ac:dyDescent="0.25">
      <c r="K92" s="51">
        <f t="shared" ref="K92:K135" si="19">+K91+1</f>
        <v>69</v>
      </c>
      <c r="L92" s="52" t="str">
        <f t="shared" ca="1" si="16"/>
        <v>--</v>
      </c>
      <c r="M92" s="57" t="str">
        <f t="shared" ca="1" si="12"/>
        <v>--</v>
      </c>
      <c r="N92" s="53" t="str">
        <f t="shared" ca="1" si="13"/>
        <v>--</v>
      </c>
      <c r="O92" s="57" t="str">
        <f t="shared" ca="1" si="17"/>
        <v>--</v>
      </c>
      <c r="P92" s="53" t="str">
        <f t="shared" ca="1" si="11"/>
        <v>--</v>
      </c>
      <c r="Q92" s="53"/>
      <c r="R92" s="53"/>
      <c r="S92" s="58" t="str">
        <f t="shared" ca="1" si="14"/>
        <v>--</v>
      </c>
      <c r="T92" s="59" t="str">
        <f t="shared" ca="1" si="18"/>
        <v>--</v>
      </c>
      <c r="U92" s="53" t="str">
        <f t="shared" ca="1" si="15"/>
        <v>--</v>
      </c>
    </row>
    <row r="93" spans="11:21" x14ac:dyDescent="0.25">
      <c r="K93" s="51">
        <f t="shared" si="19"/>
        <v>70</v>
      </c>
      <c r="L93" s="52" t="str">
        <f t="shared" ca="1" si="16"/>
        <v>--</v>
      </c>
      <c r="M93" s="57" t="str">
        <f t="shared" ca="1" si="12"/>
        <v>--</v>
      </c>
      <c r="N93" s="53" t="str">
        <f t="shared" ca="1" si="13"/>
        <v>--</v>
      </c>
      <c r="O93" s="57" t="str">
        <f t="shared" ca="1" si="17"/>
        <v>--</v>
      </c>
      <c r="P93" s="53" t="str">
        <f t="shared" ca="1" si="11"/>
        <v>--</v>
      </c>
      <c r="Q93" s="53"/>
      <c r="R93" s="53"/>
      <c r="S93" s="58" t="str">
        <f t="shared" ca="1" si="14"/>
        <v>--</v>
      </c>
      <c r="T93" s="59" t="str">
        <f t="shared" ca="1" si="18"/>
        <v>--</v>
      </c>
      <c r="U93" s="53" t="str">
        <f t="shared" ca="1" si="15"/>
        <v>--</v>
      </c>
    </row>
    <row r="94" spans="11:21" x14ac:dyDescent="0.25">
      <c r="K94" s="51">
        <f t="shared" si="19"/>
        <v>71</v>
      </c>
      <c r="L94" s="52" t="str">
        <f t="shared" ca="1" si="16"/>
        <v>--</v>
      </c>
      <c r="M94" s="57" t="str">
        <f t="shared" ca="1" si="12"/>
        <v>--</v>
      </c>
      <c r="N94" s="53" t="str">
        <f t="shared" ca="1" si="13"/>
        <v>--</v>
      </c>
      <c r="O94" s="57" t="str">
        <f t="shared" ca="1" si="17"/>
        <v>--</v>
      </c>
      <c r="P94" s="53" t="str">
        <f t="shared" ca="1" si="11"/>
        <v>--</v>
      </c>
      <c r="Q94" s="53"/>
      <c r="R94" s="53"/>
      <c r="S94" s="58" t="str">
        <f t="shared" ca="1" si="14"/>
        <v>--</v>
      </c>
      <c r="T94" s="59" t="str">
        <f t="shared" ca="1" si="18"/>
        <v>--</v>
      </c>
      <c r="U94" s="53" t="str">
        <f t="shared" ca="1" si="15"/>
        <v>--</v>
      </c>
    </row>
    <row r="95" spans="11:21" x14ac:dyDescent="0.25">
      <c r="K95" s="51">
        <f t="shared" si="19"/>
        <v>72</v>
      </c>
      <c r="L95" s="52" t="str">
        <f t="shared" ca="1" si="16"/>
        <v>--</v>
      </c>
      <c r="M95" s="57" t="str">
        <f t="shared" ca="1" si="12"/>
        <v>--</v>
      </c>
      <c r="N95" s="53" t="str">
        <f t="shared" ca="1" si="13"/>
        <v>--</v>
      </c>
      <c r="O95" s="57" t="str">
        <f t="shared" ca="1" si="17"/>
        <v>--</v>
      </c>
      <c r="P95" s="53" t="str">
        <f t="shared" ca="1" si="11"/>
        <v>--</v>
      </c>
      <c r="Q95" s="53"/>
      <c r="R95" s="53"/>
      <c r="S95" s="58" t="str">
        <f t="shared" ca="1" si="14"/>
        <v>--</v>
      </c>
      <c r="T95" s="59" t="str">
        <f t="shared" ca="1" si="18"/>
        <v>--</v>
      </c>
      <c r="U95" s="53" t="str">
        <f t="shared" ca="1" si="15"/>
        <v>--</v>
      </c>
    </row>
    <row r="96" spans="11:21" x14ac:dyDescent="0.25">
      <c r="K96" s="51">
        <f t="shared" si="19"/>
        <v>73</v>
      </c>
      <c r="L96" s="52" t="str">
        <f t="shared" ca="1" si="16"/>
        <v>--</v>
      </c>
      <c r="M96" s="57" t="str">
        <f t="shared" ca="1" si="12"/>
        <v>--</v>
      </c>
      <c r="N96" s="53" t="str">
        <f t="shared" ca="1" si="13"/>
        <v>--</v>
      </c>
      <c r="O96" s="57" t="str">
        <f t="shared" ca="1" si="17"/>
        <v>--</v>
      </c>
      <c r="P96" s="53" t="str">
        <f t="shared" ca="1" si="11"/>
        <v>--</v>
      </c>
      <c r="Q96" s="53"/>
      <c r="R96" s="53"/>
      <c r="S96" s="58" t="str">
        <f t="shared" ca="1" si="14"/>
        <v>--</v>
      </c>
      <c r="T96" s="59" t="str">
        <f t="shared" ca="1" si="18"/>
        <v>--</v>
      </c>
      <c r="U96" s="53" t="str">
        <f t="shared" ca="1" si="15"/>
        <v>--</v>
      </c>
    </row>
    <row r="97" spans="11:21" x14ac:dyDescent="0.25">
      <c r="K97" s="51">
        <f t="shared" si="19"/>
        <v>74</v>
      </c>
      <c r="L97" s="52" t="str">
        <f t="shared" ca="1" si="16"/>
        <v>--</v>
      </c>
      <c r="M97" s="57" t="str">
        <f t="shared" ca="1" si="12"/>
        <v>--</v>
      </c>
      <c r="N97" s="53" t="str">
        <f t="shared" ca="1" si="13"/>
        <v>--</v>
      </c>
      <c r="O97" s="57" t="str">
        <f t="shared" ca="1" si="17"/>
        <v>--</v>
      </c>
      <c r="P97" s="53" t="str">
        <f t="shared" ca="1" si="11"/>
        <v>--</v>
      </c>
      <c r="Q97" s="53"/>
      <c r="R97" s="53"/>
      <c r="S97" s="58" t="str">
        <f t="shared" ca="1" si="14"/>
        <v>--</v>
      </c>
      <c r="T97" s="59" t="str">
        <f t="shared" ca="1" si="18"/>
        <v>--</v>
      </c>
      <c r="U97" s="53" t="str">
        <f t="shared" ca="1" si="15"/>
        <v>--</v>
      </c>
    </row>
    <row r="98" spans="11:21" x14ac:dyDescent="0.25">
      <c r="K98" s="51">
        <f t="shared" si="19"/>
        <v>75</v>
      </c>
      <c r="L98" s="52" t="str">
        <f t="shared" ca="1" si="16"/>
        <v>--</v>
      </c>
      <c r="M98" s="57" t="str">
        <f t="shared" ca="1" si="12"/>
        <v>--</v>
      </c>
      <c r="N98" s="53" t="str">
        <f t="shared" ca="1" si="13"/>
        <v>--</v>
      </c>
      <c r="O98" s="57" t="str">
        <f t="shared" ca="1" si="17"/>
        <v>--</v>
      </c>
      <c r="P98" s="53" t="str">
        <f t="shared" ca="1" si="11"/>
        <v>--</v>
      </c>
      <c r="Q98" s="53"/>
      <c r="R98" s="53"/>
      <c r="S98" s="58" t="str">
        <f t="shared" ca="1" si="14"/>
        <v>--</v>
      </c>
      <c r="T98" s="59" t="str">
        <f t="shared" ca="1" si="18"/>
        <v>--</v>
      </c>
      <c r="U98" s="53" t="str">
        <f t="shared" ca="1" si="15"/>
        <v>--</v>
      </c>
    </row>
    <row r="99" spans="11:21" x14ac:dyDescent="0.25">
      <c r="K99" s="51">
        <f t="shared" si="19"/>
        <v>76</v>
      </c>
      <c r="L99" s="52" t="str">
        <f t="shared" ca="1" si="16"/>
        <v>--</v>
      </c>
      <c r="M99" s="57" t="str">
        <f t="shared" ca="1" si="12"/>
        <v>--</v>
      </c>
      <c r="N99" s="53" t="str">
        <f t="shared" ca="1" si="13"/>
        <v>--</v>
      </c>
      <c r="O99" s="57" t="str">
        <f t="shared" ca="1" si="17"/>
        <v>--</v>
      </c>
      <c r="P99" s="53" t="str">
        <f t="shared" ca="1" si="11"/>
        <v>--</v>
      </c>
      <c r="Q99" s="53"/>
      <c r="R99" s="53"/>
      <c r="S99" s="58" t="str">
        <f t="shared" ca="1" si="14"/>
        <v>--</v>
      </c>
      <c r="T99" s="59" t="str">
        <f t="shared" ca="1" si="18"/>
        <v>--</v>
      </c>
      <c r="U99" s="53" t="str">
        <f t="shared" ca="1" si="15"/>
        <v>--</v>
      </c>
    </row>
    <row r="100" spans="11:21" x14ac:dyDescent="0.25">
      <c r="K100" s="51">
        <f t="shared" si="19"/>
        <v>77</v>
      </c>
      <c r="L100" s="52" t="str">
        <f t="shared" ca="1" si="16"/>
        <v>--</v>
      </c>
      <c r="M100" s="57" t="str">
        <f t="shared" ca="1" si="12"/>
        <v>--</v>
      </c>
      <c r="N100" s="53" t="str">
        <f t="shared" ca="1" si="13"/>
        <v>--</v>
      </c>
      <c r="O100" s="57" t="str">
        <f t="shared" ca="1" si="17"/>
        <v>--</v>
      </c>
      <c r="P100" s="53" t="str">
        <f t="shared" ca="1" si="11"/>
        <v>--</v>
      </c>
      <c r="Q100" s="53"/>
      <c r="R100" s="53"/>
      <c r="S100" s="58" t="str">
        <f t="shared" ca="1" si="14"/>
        <v>--</v>
      </c>
      <c r="T100" s="59" t="str">
        <f t="shared" ca="1" si="18"/>
        <v>--</v>
      </c>
      <c r="U100" s="53" t="str">
        <f t="shared" ca="1" si="15"/>
        <v>--</v>
      </c>
    </row>
    <row r="101" spans="11:21" x14ac:dyDescent="0.25">
      <c r="K101" s="51">
        <f t="shared" si="19"/>
        <v>78</v>
      </c>
      <c r="L101" s="52" t="str">
        <f t="shared" ca="1" si="16"/>
        <v>--</v>
      </c>
      <c r="M101" s="57" t="str">
        <f t="shared" ca="1" si="12"/>
        <v>--</v>
      </c>
      <c r="N101" s="53" t="str">
        <f t="shared" ca="1" si="13"/>
        <v>--</v>
      </c>
      <c r="O101" s="57" t="str">
        <f t="shared" ca="1" si="17"/>
        <v>--</v>
      </c>
      <c r="P101" s="53" t="str">
        <f t="shared" ca="1" si="11"/>
        <v>--</v>
      </c>
      <c r="Q101" s="53"/>
      <c r="R101" s="53"/>
      <c r="S101" s="58" t="str">
        <f t="shared" ca="1" si="14"/>
        <v>--</v>
      </c>
      <c r="T101" s="59" t="str">
        <f t="shared" ca="1" si="18"/>
        <v>--</v>
      </c>
      <c r="U101" s="53" t="str">
        <f t="shared" ca="1" si="15"/>
        <v>--</v>
      </c>
    </row>
    <row r="102" spans="11:21" x14ac:dyDescent="0.25">
      <c r="K102" s="51">
        <f t="shared" si="19"/>
        <v>79</v>
      </c>
      <c r="L102" s="52" t="str">
        <f t="shared" ca="1" si="16"/>
        <v>--</v>
      </c>
      <c r="M102" s="57" t="str">
        <f t="shared" ca="1" si="12"/>
        <v>--</v>
      </c>
      <c r="N102" s="53" t="str">
        <f t="shared" ca="1" si="13"/>
        <v>--</v>
      </c>
      <c r="O102" s="57" t="str">
        <f t="shared" ca="1" si="17"/>
        <v>--</v>
      </c>
      <c r="P102" s="53" t="str">
        <f t="shared" ca="1" si="11"/>
        <v>--</v>
      </c>
      <c r="Q102" s="53"/>
      <c r="R102" s="53"/>
      <c r="S102" s="58" t="str">
        <f t="shared" ca="1" si="14"/>
        <v>--</v>
      </c>
      <c r="T102" s="59" t="str">
        <f t="shared" ca="1" si="18"/>
        <v>--</v>
      </c>
      <c r="U102" s="53" t="str">
        <f t="shared" ca="1" si="15"/>
        <v>--</v>
      </c>
    </row>
    <row r="103" spans="11:21" x14ac:dyDescent="0.25">
      <c r="K103" s="51">
        <f t="shared" si="19"/>
        <v>80</v>
      </c>
      <c r="L103" s="52" t="str">
        <f t="shared" ca="1" si="16"/>
        <v>--</v>
      </c>
      <c r="M103" s="57" t="str">
        <f t="shared" ca="1" si="12"/>
        <v>--</v>
      </c>
      <c r="N103" s="53" t="str">
        <f t="shared" ca="1" si="13"/>
        <v>--</v>
      </c>
      <c r="O103" s="57" t="str">
        <f t="shared" ca="1" si="17"/>
        <v>--</v>
      </c>
      <c r="P103" s="53" t="str">
        <f t="shared" ca="1" si="11"/>
        <v>--</v>
      </c>
      <c r="Q103" s="53"/>
      <c r="R103" s="53"/>
      <c r="S103" s="58" t="str">
        <f t="shared" ca="1" si="14"/>
        <v>--</v>
      </c>
      <c r="T103" s="59" t="str">
        <f t="shared" ca="1" si="18"/>
        <v>--</v>
      </c>
      <c r="U103" s="53" t="str">
        <f t="shared" ca="1" si="15"/>
        <v>--</v>
      </c>
    </row>
    <row r="104" spans="11:21" x14ac:dyDescent="0.25">
      <c r="K104" s="51">
        <f t="shared" si="19"/>
        <v>81</v>
      </c>
      <c r="L104" s="52" t="str">
        <f t="shared" ca="1" si="16"/>
        <v>--</v>
      </c>
      <c r="M104" s="57" t="str">
        <f t="shared" ca="1" si="12"/>
        <v>--</v>
      </c>
      <c r="N104" s="53" t="str">
        <f t="shared" ca="1" si="13"/>
        <v>--</v>
      </c>
      <c r="O104" s="57" t="str">
        <f t="shared" ca="1" si="17"/>
        <v>--</v>
      </c>
      <c r="P104" s="53" t="str">
        <f t="shared" ca="1" si="11"/>
        <v>--</v>
      </c>
      <c r="Q104" s="53"/>
      <c r="R104" s="53"/>
      <c r="S104" s="58" t="str">
        <f t="shared" ca="1" si="14"/>
        <v>--</v>
      </c>
      <c r="T104" s="59" t="str">
        <f t="shared" ca="1" si="18"/>
        <v>--</v>
      </c>
      <c r="U104" s="53" t="str">
        <f t="shared" ca="1" si="15"/>
        <v>--</v>
      </c>
    </row>
    <row r="105" spans="11:21" x14ac:dyDescent="0.25">
      <c r="K105" s="51">
        <f t="shared" si="19"/>
        <v>82</v>
      </c>
      <c r="L105" s="52" t="str">
        <f t="shared" ca="1" si="16"/>
        <v>--</v>
      </c>
      <c r="M105" s="57" t="str">
        <f t="shared" ca="1" si="12"/>
        <v>--</v>
      </c>
      <c r="N105" s="53" t="str">
        <f t="shared" ca="1" si="13"/>
        <v>--</v>
      </c>
      <c r="O105" s="57" t="str">
        <f t="shared" ca="1" si="17"/>
        <v>--</v>
      </c>
      <c r="P105" s="53" t="str">
        <f t="shared" ca="1" si="11"/>
        <v>--</v>
      </c>
      <c r="Q105" s="53"/>
      <c r="R105" s="53"/>
      <c r="S105" s="58" t="str">
        <f t="shared" ca="1" si="14"/>
        <v>--</v>
      </c>
      <c r="T105" s="59" t="str">
        <f t="shared" ca="1" si="18"/>
        <v>--</v>
      </c>
      <c r="U105" s="53" t="str">
        <f t="shared" ca="1" si="15"/>
        <v>--</v>
      </c>
    </row>
    <row r="106" spans="11:21" x14ac:dyDescent="0.25">
      <c r="K106" s="51">
        <f t="shared" si="19"/>
        <v>83</v>
      </c>
      <c r="L106" s="52" t="str">
        <f t="shared" ca="1" si="16"/>
        <v>--</v>
      </c>
      <c r="M106" s="57" t="str">
        <f t="shared" ca="1" si="12"/>
        <v>--</v>
      </c>
      <c r="N106" s="53" t="str">
        <f t="shared" ca="1" si="13"/>
        <v>--</v>
      </c>
      <c r="O106" s="57" t="str">
        <f t="shared" ca="1" si="17"/>
        <v>--</v>
      </c>
      <c r="P106" s="53" t="str">
        <f t="shared" ca="1" si="11"/>
        <v>--</v>
      </c>
      <c r="Q106" s="53"/>
      <c r="R106" s="53"/>
      <c r="S106" s="58" t="str">
        <f t="shared" ca="1" si="14"/>
        <v>--</v>
      </c>
      <c r="T106" s="59" t="str">
        <f t="shared" ca="1" si="18"/>
        <v>--</v>
      </c>
      <c r="U106" s="53" t="str">
        <f t="shared" ca="1" si="15"/>
        <v>--</v>
      </c>
    </row>
    <row r="107" spans="11:21" x14ac:dyDescent="0.25">
      <c r="K107" s="51">
        <f t="shared" si="19"/>
        <v>84</v>
      </c>
      <c r="L107" s="52" t="str">
        <f t="shared" ca="1" si="16"/>
        <v>--</v>
      </c>
      <c r="M107" s="57" t="str">
        <f t="shared" ca="1" si="12"/>
        <v>--</v>
      </c>
      <c r="N107" s="53" t="str">
        <f t="shared" ca="1" si="13"/>
        <v>--</v>
      </c>
      <c r="O107" s="57" t="str">
        <f t="shared" ca="1" si="17"/>
        <v>--</v>
      </c>
      <c r="P107" s="53" t="str">
        <f t="shared" ca="1" si="11"/>
        <v>--</v>
      </c>
      <c r="Q107" s="53"/>
      <c r="R107" s="53"/>
      <c r="S107" s="58" t="str">
        <f t="shared" ca="1" si="14"/>
        <v>--</v>
      </c>
      <c r="T107" s="59" t="str">
        <f t="shared" ca="1" si="18"/>
        <v>--</v>
      </c>
      <c r="U107" s="53" t="str">
        <f t="shared" ca="1" si="15"/>
        <v>--</v>
      </c>
    </row>
    <row r="108" spans="11:21" x14ac:dyDescent="0.25">
      <c r="K108" s="51">
        <f t="shared" si="19"/>
        <v>85</v>
      </c>
      <c r="L108" s="52" t="str">
        <f t="shared" ca="1" si="16"/>
        <v>--</v>
      </c>
      <c r="M108" s="57" t="str">
        <f t="shared" ca="1" si="12"/>
        <v>--</v>
      </c>
      <c r="N108" s="53" t="str">
        <f t="shared" ca="1" si="13"/>
        <v>--</v>
      </c>
      <c r="O108" s="57" t="str">
        <f t="shared" ca="1" si="17"/>
        <v>--</v>
      </c>
      <c r="P108" s="53" t="str">
        <f t="shared" ca="1" si="11"/>
        <v>--</v>
      </c>
      <c r="Q108" s="53"/>
      <c r="R108" s="53"/>
      <c r="S108" s="58" t="str">
        <f t="shared" ca="1" si="14"/>
        <v>--</v>
      </c>
      <c r="T108" s="59" t="str">
        <f t="shared" ca="1" si="18"/>
        <v>--</v>
      </c>
      <c r="U108" s="53" t="str">
        <f t="shared" ca="1" si="15"/>
        <v>--</v>
      </c>
    </row>
    <row r="109" spans="11:21" x14ac:dyDescent="0.25">
      <c r="K109" s="51">
        <f t="shared" si="19"/>
        <v>86</v>
      </c>
      <c r="L109" s="52" t="str">
        <f t="shared" ca="1" si="16"/>
        <v>--</v>
      </c>
      <c r="M109" s="57" t="str">
        <f t="shared" ca="1" si="12"/>
        <v>--</v>
      </c>
      <c r="N109" s="53" t="str">
        <f t="shared" ca="1" si="13"/>
        <v>--</v>
      </c>
      <c r="O109" s="57" t="str">
        <f t="shared" ca="1" si="17"/>
        <v>--</v>
      </c>
      <c r="P109" s="53" t="str">
        <f t="shared" ca="1" si="11"/>
        <v>--</v>
      </c>
      <c r="Q109" s="53"/>
      <c r="R109" s="53"/>
      <c r="S109" s="58" t="str">
        <f t="shared" ca="1" si="14"/>
        <v>--</v>
      </c>
      <c r="T109" s="59" t="str">
        <f t="shared" ca="1" si="18"/>
        <v>--</v>
      </c>
      <c r="U109" s="53" t="str">
        <f t="shared" ca="1" si="15"/>
        <v>--</v>
      </c>
    </row>
    <row r="110" spans="11:21" x14ac:dyDescent="0.25">
      <c r="K110" s="51">
        <f t="shared" si="19"/>
        <v>87</v>
      </c>
      <c r="L110" s="52" t="str">
        <f t="shared" ca="1" si="16"/>
        <v>--</v>
      </c>
      <c r="M110" s="57" t="str">
        <f t="shared" ca="1" si="12"/>
        <v>--</v>
      </c>
      <c r="N110" s="53" t="str">
        <f t="shared" ca="1" si="13"/>
        <v>--</v>
      </c>
      <c r="O110" s="57" t="str">
        <f t="shared" ca="1" si="17"/>
        <v>--</v>
      </c>
      <c r="P110" s="53" t="str">
        <f t="shared" ca="1" si="11"/>
        <v>--</v>
      </c>
      <c r="Q110" s="53"/>
      <c r="R110" s="53"/>
      <c r="S110" s="58" t="str">
        <f t="shared" ca="1" si="14"/>
        <v>--</v>
      </c>
      <c r="T110" s="59" t="str">
        <f t="shared" ca="1" si="18"/>
        <v>--</v>
      </c>
      <c r="U110" s="53" t="str">
        <f t="shared" ca="1" si="15"/>
        <v>--</v>
      </c>
    </row>
    <row r="111" spans="11:21" x14ac:dyDescent="0.25">
      <c r="K111" s="51">
        <f t="shared" si="19"/>
        <v>88</v>
      </c>
      <c r="L111" s="52" t="str">
        <f t="shared" ca="1" si="16"/>
        <v>--</v>
      </c>
      <c r="M111" s="57" t="str">
        <f t="shared" ca="1" si="12"/>
        <v>--</v>
      </c>
      <c r="N111" s="53" t="str">
        <f t="shared" ca="1" si="13"/>
        <v>--</v>
      </c>
      <c r="O111" s="57" t="str">
        <f t="shared" ca="1" si="17"/>
        <v>--</v>
      </c>
      <c r="P111" s="53" t="str">
        <f t="shared" ca="1" si="11"/>
        <v>--</v>
      </c>
      <c r="Q111" s="53"/>
      <c r="R111" s="53"/>
      <c r="S111" s="58" t="str">
        <f t="shared" ca="1" si="14"/>
        <v>--</v>
      </c>
      <c r="T111" s="59" t="str">
        <f t="shared" ca="1" si="18"/>
        <v>--</v>
      </c>
      <c r="U111" s="53" t="str">
        <f t="shared" ca="1" si="15"/>
        <v>--</v>
      </c>
    </row>
    <row r="112" spans="11:21" x14ac:dyDescent="0.25">
      <c r="K112" s="51">
        <f t="shared" si="19"/>
        <v>89</v>
      </c>
      <c r="L112" s="52" t="str">
        <f t="shared" ca="1" si="16"/>
        <v>--</v>
      </c>
      <c r="M112" s="57" t="str">
        <f t="shared" ca="1" si="12"/>
        <v>--</v>
      </c>
      <c r="N112" s="53" t="str">
        <f t="shared" ca="1" si="13"/>
        <v>--</v>
      </c>
      <c r="O112" s="57" t="str">
        <f t="shared" ca="1" si="17"/>
        <v>--</v>
      </c>
      <c r="P112" s="53" t="str">
        <f t="shared" ca="1" si="11"/>
        <v>--</v>
      </c>
      <c r="Q112" s="53"/>
      <c r="R112" s="53"/>
      <c r="S112" s="58" t="str">
        <f t="shared" ca="1" si="14"/>
        <v>--</v>
      </c>
      <c r="T112" s="59" t="str">
        <f t="shared" ca="1" si="18"/>
        <v>--</v>
      </c>
      <c r="U112" s="53" t="str">
        <f t="shared" ca="1" si="15"/>
        <v>--</v>
      </c>
    </row>
    <row r="113" spans="11:21" x14ac:dyDescent="0.25">
      <c r="K113" s="51">
        <f t="shared" si="19"/>
        <v>90</v>
      </c>
      <c r="L113" s="52" t="str">
        <f t="shared" ca="1" si="16"/>
        <v>--</v>
      </c>
      <c r="M113" s="57" t="str">
        <f t="shared" ca="1" si="12"/>
        <v>--</v>
      </c>
      <c r="N113" s="53" t="str">
        <f t="shared" ca="1" si="13"/>
        <v>--</v>
      </c>
      <c r="O113" s="57" t="str">
        <f t="shared" ca="1" si="17"/>
        <v>--</v>
      </c>
      <c r="P113" s="53" t="str">
        <f t="shared" ca="1" si="11"/>
        <v>--</v>
      </c>
      <c r="Q113" s="53"/>
      <c r="R113" s="53"/>
      <c r="S113" s="58" t="str">
        <f t="shared" ca="1" si="14"/>
        <v>--</v>
      </c>
      <c r="T113" s="59" t="str">
        <f t="shared" ca="1" si="18"/>
        <v>--</v>
      </c>
      <c r="U113" s="53" t="str">
        <f t="shared" ca="1" si="15"/>
        <v>--</v>
      </c>
    </row>
    <row r="114" spans="11:21" x14ac:dyDescent="0.25">
      <c r="K114" s="51">
        <f t="shared" si="19"/>
        <v>91</v>
      </c>
      <c r="L114" s="52" t="str">
        <f t="shared" ca="1" si="16"/>
        <v>--</v>
      </c>
      <c r="M114" s="57" t="str">
        <f t="shared" ca="1" si="12"/>
        <v>--</v>
      </c>
      <c r="N114" s="53" t="str">
        <f t="shared" ca="1" si="13"/>
        <v>--</v>
      </c>
      <c r="O114" s="57" t="str">
        <f t="shared" ca="1" si="17"/>
        <v>--</v>
      </c>
      <c r="P114" s="53" t="str">
        <f t="shared" ca="1" si="11"/>
        <v>--</v>
      </c>
      <c r="Q114" s="53"/>
      <c r="R114" s="53"/>
      <c r="S114" s="58" t="str">
        <f t="shared" ca="1" si="14"/>
        <v>--</v>
      </c>
      <c r="T114" s="59" t="str">
        <f t="shared" ca="1" si="18"/>
        <v>--</v>
      </c>
      <c r="U114" s="53" t="str">
        <f t="shared" ca="1" si="15"/>
        <v>--</v>
      </c>
    </row>
    <row r="115" spans="11:21" x14ac:dyDescent="0.25">
      <c r="K115" s="51">
        <f t="shared" si="19"/>
        <v>92</v>
      </c>
      <c r="L115" s="52" t="str">
        <f t="shared" ca="1" si="16"/>
        <v>--</v>
      </c>
      <c r="M115" s="57" t="str">
        <f t="shared" ca="1" si="12"/>
        <v>--</v>
      </c>
      <c r="N115" s="53" t="str">
        <f t="shared" ca="1" si="13"/>
        <v>--</v>
      </c>
      <c r="O115" s="57" t="str">
        <f t="shared" ca="1" si="17"/>
        <v>--</v>
      </c>
      <c r="P115" s="53" t="str">
        <f t="shared" ca="1" si="11"/>
        <v>--</v>
      </c>
      <c r="Q115" s="53"/>
      <c r="R115" s="53"/>
      <c r="S115" s="58" t="str">
        <f t="shared" ca="1" si="14"/>
        <v>--</v>
      </c>
      <c r="T115" s="59" t="str">
        <f t="shared" ca="1" si="18"/>
        <v>--</v>
      </c>
      <c r="U115" s="53" t="str">
        <f t="shared" ca="1" si="15"/>
        <v>--</v>
      </c>
    </row>
    <row r="116" spans="11:21" x14ac:dyDescent="0.25">
      <c r="K116" s="51">
        <f t="shared" si="19"/>
        <v>93</v>
      </c>
      <c r="L116" s="52" t="str">
        <f t="shared" ca="1" si="16"/>
        <v>--</v>
      </c>
      <c r="M116" s="57" t="str">
        <f t="shared" ca="1" si="12"/>
        <v>--</v>
      </c>
      <c r="N116" s="53" t="str">
        <f t="shared" ca="1" si="13"/>
        <v>--</v>
      </c>
      <c r="O116" s="57" t="str">
        <f t="shared" ca="1" si="17"/>
        <v>--</v>
      </c>
      <c r="P116" s="53" t="str">
        <f t="shared" ca="1" si="11"/>
        <v>--</v>
      </c>
      <c r="Q116" s="53"/>
      <c r="R116" s="53"/>
      <c r="S116" s="58" t="str">
        <f t="shared" ca="1" si="14"/>
        <v>--</v>
      </c>
      <c r="T116" s="59" t="str">
        <f t="shared" ca="1" si="18"/>
        <v>--</v>
      </c>
      <c r="U116" s="53" t="str">
        <f t="shared" ca="1" si="15"/>
        <v>--</v>
      </c>
    </row>
    <row r="117" spans="11:21" x14ac:dyDescent="0.25">
      <c r="K117" s="51">
        <f t="shared" si="19"/>
        <v>94</v>
      </c>
      <c r="L117" s="52" t="str">
        <f t="shared" ca="1" si="16"/>
        <v>--</v>
      </c>
      <c r="M117" s="57" t="str">
        <f t="shared" ca="1" si="12"/>
        <v>--</v>
      </c>
      <c r="N117" s="53" t="str">
        <f t="shared" ca="1" si="13"/>
        <v>--</v>
      </c>
      <c r="O117" s="57" t="str">
        <f t="shared" ca="1" si="17"/>
        <v>--</v>
      </c>
      <c r="P117" s="53" t="str">
        <f t="shared" ca="1" si="11"/>
        <v>--</v>
      </c>
      <c r="Q117" s="53"/>
      <c r="R117" s="53"/>
      <c r="S117" s="58" t="str">
        <f t="shared" ca="1" si="14"/>
        <v>--</v>
      </c>
      <c r="T117" s="59" t="str">
        <f t="shared" ca="1" si="18"/>
        <v>--</v>
      </c>
      <c r="U117" s="53" t="str">
        <f t="shared" ca="1" si="15"/>
        <v>--</v>
      </c>
    </row>
    <row r="118" spans="11:21" x14ac:dyDescent="0.25">
      <c r="K118" s="51">
        <f t="shared" si="19"/>
        <v>95</v>
      </c>
      <c r="L118" s="52" t="str">
        <f t="shared" ca="1" si="16"/>
        <v>--</v>
      </c>
      <c r="M118" s="57" t="str">
        <f t="shared" ca="1" si="12"/>
        <v>--</v>
      </c>
      <c r="N118" s="53" t="str">
        <f t="shared" ca="1" si="13"/>
        <v>--</v>
      </c>
      <c r="O118" s="57" t="str">
        <f t="shared" ca="1" si="17"/>
        <v>--</v>
      </c>
      <c r="P118" s="53" t="str">
        <f t="shared" ca="1" si="11"/>
        <v>--</v>
      </c>
      <c r="Q118" s="53"/>
      <c r="R118" s="53"/>
      <c r="S118" s="58" t="str">
        <f t="shared" ca="1" si="14"/>
        <v>--</v>
      </c>
      <c r="T118" s="59" t="str">
        <f t="shared" ca="1" si="18"/>
        <v>--</v>
      </c>
      <c r="U118" s="53" t="str">
        <f t="shared" ca="1" si="15"/>
        <v>--</v>
      </c>
    </row>
    <row r="119" spans="11:21" x14ac:dyDescent="0.25">
      <c r="K119" s="51">
        <f t="shared" si="19"/>
        <v>96</v>
      </c>
      <c r="L119" s="52" t="str">
        <f t="shared" ca="1" si="16"/>
        <v>--</v>
      </c>
      <c r="M119" s="57" t="str">
        <f t="shared" ca="1" si="12"/>
        <v>--</v>
      </c>
      <c r="N119" s="53" t="str">
        <f t="shared" ca="1" si="13"/>
        <v>--</v>
      </c>
      <c r="O119" s="57" t="str">
        <f t="shared" ca="1" si="17"/>
        <v>--</v>
      </c>
      <c r="P119" s="53" t="str">
        <f t="shared" ca="1" si="11"/>
        <v>--</v>
      </c>
      <c r="Q119" s="53"/>
      <c r="R119" s="53"/>
      <c r="S119" s="58" t="str">
        <f t="shared" ca="1" si="14"/>
        <v>--</v>
      </c>
      <c r="T119" s="59" t="str">
        <f t="shared" ca="1" si="18"/>
        <v>--</v>
      </c>
      <c r="U119" s="53" t="str">
        <f t="shared" ca="1" si="15"/>
        <v>--</v>
      </c>
    </row>
    <row r="120" spans="11:21" x14ac:dyDescent="0.25">
      <c r="K120" s="51">
        <f t="shared" si="19"/>
        <v>97</v>
      </c>
      <c r="L120" s="52" t="str">
        <f t="shared" ca="1" si="16"/>
        <v>--</v>
      </c>
      <c r="M120" s="57" t="str">
        <f t="shared" ca="1" si="12"/>
        <v>--</v>
      </c>
      <c r="N120" s="53" t="str">
        <f t="shared" ca="1" si="13"/>
        <v>--</v>
      </c>
      <c r="O120" s="57" t="str">
        <f t="shared" ca="1" si="17"/>
        <v>--</v>
      </c>
      <c r="P120" s="53" t="str">
        <f t="shared" ca="1" si="11"/>
        <v>--</v>
      </c>
      <c r="Q120" s="53"/>
      <c r="R120" s="53"/>
      <c r="S120" s="58" t="str">
        <f t="shared" ca="1" si="14"/>
        <v>--</v>
      </c>
      <c r="T120" s="59" t="str">
        <f t="shared" ca="1" si="18"/>
        <v>--</v>
      </c>
      <c r="U120" s="53" t="str">
        <f t="shared" ca="1" si="15"/>
        <v>--</v>
      </c>
    </row>
    <row r="121" spans="11:21" x14ac:dyDescent="0.25">
      <c r="K121" s="51">
        <f t="shared" si="19"/>
        <v>98</v>
      </c>
      <c r="L121" s="52" t="str">
        <f t="shared" ca="1" si="16"/>
        <v>--</v>
      </c>
      <c r="M121" s="57" t="str">
        <f t="shared" ca="1" si="12"/>
        <v>--</v>
      </c>
      <c r="N121" s="53" t="str">
        <f t="shared" ca="1" si="13"/>
        <v>--</v>
      </c>
      <c r="O121" s="57" t="str">
        <f t="shared" ca="1" si="17"/>
        <v>--</v>
      </c>
      <c r="P121" s="53" t="str">
        <f t="shared" ca="1" si="11"/>
        <v>--</v>
      </c>
      <c r="Q121" s="53"/>
      <c r="R121" s="53"/>
      <c r="S121" s="58" t="str">
        <f t="shared" ca="1" si="14"/>
        <v>--</v>
      </c>
      <c r="T121" s="59" t="str">
        <f t="shared" ca="1" si="18"/>
        <v>--</v>
      </c>
      <c r="U121" s="53" t="str">
        <f t="shared" ca="1" si="15"/>
        <v>--</v>
      </c>
    </row>
    <row r="122" spans="11:21" x14ac:dyDescent="0.25">
      <c r="K122" s="51">
        <f t="shared" si="19"/>
        <v>99</v>
      </c>
      <c r="L122" s="52" t="str">
        <f t="shared" ca="1" si="16"/>
        <v>--</v>
      </c>
      <c r="M122" s="57" t="str">
        <f t="shared" ca="1" si="12"/>
        <v>--</v>
      </c>
      <c r="N122" s="53" t="str">
        <f t="shared" ca="1" si="13"/>
        <v>--</v>
      </c>
      <c r="O122" s="57" t="str">
        <f t="shared" ca="1" si="17"/>
        <v>--</v>
      </c>
      <c r="P122" s="53" t="str">
        <f t="shared" ca="1" si="11"/>
        <v>--</v>
      </c>
      <c r="Q122" s="53"/>
      <c r="R122" s="53"/>
      <c r="S122" s="58" t="str">
        <f t="shared" ca="1" si="14"/>
        <v>--</v>
      </c>
      <c r="T122" s="59" t="str">
        <f t="shared" ca="1" si="18"/>
        <v>--</v>
      </c>
      <c r="U122" s="53" t="str">
        <f t="shared" ca="1" si="15"/>
        <v>--</v>
      </c>
    </row>
    <row r="123" spans="11:21" x14ac:dyDescent="0.25">
      <c r="K123" s="51">
        <f t="shared" si="19"/>
        <v>100</v>
      </c>
      <c r="L123" s="52" t="str">
        <f t="shared" ca="1" si="16"/>
        <v>--</v>
      </c>
      <c r="M123" s="57" t="str">
        <f t="shared" ca="1" si="12"/>
        <v>--</v>
      </c>
      <c r="N123" s="53" t="str">
        <f t="shared" ca="1" si="13"/>
        <v>--</v>
      </c>
      <c r="O123" s="57" t="str">
        <f t="shared" ca="1" si="17"/>
        <v>--</v>
      </c>
      <c r="P123" s="53" t="str">
        <f t="shared" ca="1" si="11"/>
        <v>--</v>
      </c>
      <c r="Q123" s="53"/>
      <c r="R123" s="53"/>
      <c r="S123" s="58" t="str">
        <f t="shared" ca="1" si="14"/>
        <v>--</v>
      </c>
      <c r="T123" s="59" t="str">
        <f t="shared" ca="1" si="18"/>
        <v>--</v>
      </c>
      <c r="U123" s="53" t="str">
        <f t="shared" ca="1" si="15"/>
        <v>--</v>
      </c>
    </row>
    <row r="124" spans="11:21" x14ac:dyDescent="0.25">
      <c r="K124" s="51">
        <f t="shared" si="19"/>
        <v>101</v>
      </c>
      <c r="L124" s="52" t="str">
        <f t="shared" ca="1" si="16"/>
        <v>--</v>
      </c>
      <c r="M124" s="57" t="str">
        <f t="shared" ca="1" si="12"/>
        <v>--</v>
      </c>
      <c r="N124" s="53" t="str">
        <f t="shared" ca="1" si="13"/>
        <v>--</v>
      </c>
      <c r="O124" s="57" t="str">
        <f t="shared" ca="1" si="17"/>
        <v>--</v>
      </c>
      <c r="P124" s="53" t="str">
        <f t="shared" ca="1" si="11"/>
        <v>--</v>
      </c>
      <c r="Q124" s="53"/>
      <c r="R124" s="53"/>
      <c r="S124" s="58" t="str">
        <f t="shared" ca="1" si="14"/>
        <v>--</v>
      </c>
      <c r="T124" s="59" t="str">
        <f t="shared" ca="1" si="18"/>
        <v>--</v>
      </c>
      <c r="U124" s="53" t="str">
        <f t="shared" ca="1" si="15"/>
        <v>--</v>
      </c>
    </row>
    <row r="125" spans="11:21" x14ac:dyDescent="0.25">
      <c r="K125" s="51">
        <f t="shared" si="19"/>
        <v>102</v>
      </c>
      <c r="L125" s="52" t="str">
        <f t="shared" ca="1" si="16"/>
        <v>--</v>
      </c>
      <c r="M125" s="57" t="str">
        <f t="shared" ca="1" si="12"/>
        <v>--</v>
      </c>
      <c r="N125" s="53" t="str">
        <f t="shared" ca="1" si="13"/>
        <v>--</v>
      </c>
      <c r="O125" s="57" t="str">
        <f t="shared" ca="1" si="17"/>
        <v>--</v>
      </c>
      <c r="P125" s="53" t="str">
        <f t="shared" ca="1" si="11"/>
        <v>--</v>
      </c>
      <c r="Q125" s="53"/>
      <c r="R125" s="53"/>
      <c r="S125" s="58" t="str">
        <f t="shared" ca="1" si="14"/>
        <v>--</v>
      </c>
      <c r="T125" s="59" t="str">
        <f t="shared" ca="1" si="18"/>
        <v>--</v>
      </c>
      <c r="U125" s="53" t="str">
        <f t="shared" ca="1" si="15"/>
        <v>--</v>
      </c>
    </row>
    <row r="126" spans="11:21" x14ac:dyDescent="0.25">
      <c r="K126" s="51">
        <f t="shared" si="19"/>
        <v>103</v>
      </c>
      <c r="L126" s="52" t="str">
        <f t="shared" ca="1" si="16"/>
        <v>--</v>
      </c>
      <c r="M126" s="57" t="str">
        <f t="shared" ca="1" si="12"/>
        <v>--</v>
      </c>
      <c r="N126" s="53" t="str">
        <f t="shared" ca="1" si="13"/>
        <v>--</v>
      </c>
      <c r="O126" s="57" t="str">
        <f t="shared" ca="1" si="17"/>
        <v>--</v>
      </c>
      <c r="P126" s="53" t="str">
        <f t="shared" ca="1" si="11"/>
        <v>--</v>
      </c>
      <c r="Q126" s="53"/>
      <c r="R126" s="53"/>
      <c r="S126" s="58" t="str">
        <f t="shared" ca="1" si="14"/>
        <v>--</v>
      </c>
      <c r="T126" s="59" t="str">
        <f t="shared" ca="1" si="18"/>
        <v>--</v>
      </c>
      <c r="U126" s="53" t="str">
        <f t="shared" ca="1" si="15"/>
        <v>--</v>
      </c>
    </row>
    <row r="127" spans="11:21" x14ac:dyDescent="0.25">
      <c r="K127" s="51">
        <f t="shared" si="19"/>
        <v>104</v>
      </c>
      <c r="L127" s="52" t="str">
        <f t="shared" ca="1" si="16"/>
        <v>--</v>
      </c>
      <c r="M127" s="57" t="str">
        <f t="shared" ca="1" si="12"/>
        <v>--</v>
      </c>
      <c r="N127" s="53" t="str">
        <f t="shared" ca="1" si="13"/>
        <v>--</v>
      </c>
      <c r="O127" s="57" t="str">
        <f t="shared" ca="1" si="17"/>
        <v>--</v>
      </c>
      <c r="P127" s="53" t="str">
        <f t="shared" ca="1" si="11"/>
        <v>--</v>
      </c>
      <c r="Q127" s="53"/>
      <c r="R127" s="53"/>
      <c r="S127" s="58" t="str">
        <f t="shared" ca="1" si="14"/>
        <v>--</v>
      </c>
      <c r="T127" s="59" t="str">
        <f t="shared" ca="1" si="18"/>
        <v>--</v>
      </c>
      <c r="U127" s="53" t="str">
        <f t="shared" ca="1" si="15"/>
        <v>--</v>
      </c>
    </row>
    <row r="128" spans="11:21" x14ac:dyDescent="0.25">
      <c r="K128" s="51">
        <f t="shared" si="19"/>
        <v>105</v>
      </c>
      <c r="L128" s="52" t="str">
        <f t="shared" ca="1" si="16"/>
        <v>--</v>
      </c>
      <c r="M128" s="57" t="str">
        <f t="shared" ca="1" si="12"/>
        <v>--</v>
      </c>
      <c r="N128" s="53" t="str">
        <f t="shared" ca="1" si="13"/>
        <v>--</v>
      </c>
      <c r="O128" s="57" t="str">
        <f t="shared" ca="1" si="17"/>
        <v>--</v>
      </c>
      <c r="P128" s="53" t="str">
        <f t="shared" ca="1" si="11"/>
        <v>--</v>
      </c>
      <c r="Q128" s="53"/>
      <c r="R128" s="53"/>
      <c r="S128" s="58" t="str">
        <f t="shared" ca="1" si="14"/>
        <v>--</v>
      </c>
      <c r="T128" s="59" t="str">
        <f t="shared" ca="1" si="18"/>
        <v>--</v>
      </c>
      <c r="U128" s="53" t="str">
        <f t="shared" ca="1" si="15"/>
        <v>--</v>
      </c>
    </row>
    <row r="129" spans="11:21" x14ac:dyDescent="0.25">
      <c r="K129" s="51">
        <f t="shared" si="19"/>
        <v>106</v>
      </c>
      <c r="L129" s="52" t="str">
        <f t="shared" ca="1" si="16"/>
        <v>--</v>
      </c>
      <c r="M129" s="57" t="str">
        <f t="shared" ca="1" si="12"/>
        <v>--</v>
      </c>
      <c r="N129" s="53" t="str">
        <f t="shared" ca="1" si="13"/>
        <v>--</v>
      </c>
      <c r="O129" s="57" t="str">
        <f t="shared" ca="1" si="17"/>
        <v>--</v>
      </c>
      <c r="P129" s="53" t="str">
        <f t="shared" ca="1" si="11"/>
        <v>--</v>
      </c>
      <c r="Q129" s="53"/>
      <c r="R129" s="53"/>
      <c r="S129" s="58" t="str">
        <f t="shared" ca="1" si="14"/>
        <v>--</v>
      </c>
      <c r="T129" s="59" t="str">
        <f t="shared" ca="1" si="18"/>
        <v>--</v>
      </c>
      <c r="U129" s="53" t="str">
        <f t="shared" ca="1" si="15"/>
        <v>--</v>
      </c>
    </row>
    <row r="130" spans="11:21" x14ac:dyDescent="0.25">
      <c r="K130" s="51">
        <f t="shared" si="19"/>
        <v>107</v>
      </c>
      <c r="L130" s="52" t="str">
        <f t="shared" ca="1" si="16"/>
        <v>--</v>
      </c>
      <c r="M130" s="57" t="str">
        <f t="shared" ca="1" si="12"/>
        <v>--</v>
      </c>
      <c r="N130" s="53" t="str">
        <f t="shared" ca="1" si="13"/>
        <v>--</v>
      </c>
      <c r="O130" s="57" t="str">
        <f t="shared" ca="1" si="17"/>
        <v>--</v>
      </c>
      <c r="P130" s="53" t="str">
        <f t="shared" ca="1" si="11"/>
        <v>--</v>
      </c>
      <c r="Q130" s="53"/>
      <c r="R130" s="53"/>
      <c r="S130" s="58" t="str">
        <f t="shared" ca="1" si="14"/>
        <v>--</v>
      </c>
      <c r="T130" s="59" t="str">
        <f t="shared" ca="1" si="18"/>
        <v>--</v>
      </c>
      <c r="U130" s="53" t="str">
        <f t="shared" ca="1" si="15"/>
        <v>--</v>
      </c>
    </row>
    <row r="131" spans="11:21" x14ac:dyDescent="0.25">
      <c r="K131" s="51">
        <f t="shared" si="19"/>
        <v>108</v>
      </c>
      <c r="L131" s="52" t="str">
        <f t="shared" ca="1" si="16"/>
        <v>--</v>
      </c>
      <c r="M131" s="57" t="str">
        <f t="shared" ca="1" si="12"/>
        <v>--</v>
      </c>
      <c r="N131" s="53" t="str">
        <f t="shared" ca="1" si="13"/>
        <v>--</v>
      </c>
      <c r="O131" s="57" t="str">
        <f t="shared" ca="1" si="17"/>
        <v>--</v>
      </c>
      <c r="P131" s="53" t="str">
        <f t="shared" ca="1" si="11"/>
        <v>--</v>
      </c>
      <c r="Q131" s="53"/>
      <c r="R131" s="53"/>
      <c r="S131" s="58" t="str">
        <f t="shared" ca="1" si="14"/>
        <v>--</v>
      </c>
      <c r="T131" s="59" t="str">
        <f t="shared" ca="1" si="18"/>
        <v>--</v>
      </c>
      <c r="U131" s="53" t="str">
        <f t="shared" ca="1" si="15"/>
        <v>--</v>
      </c>
    </row>
    <row r="132" spans="11:21" x14ac:dyDescent="0.25">
      <c r="K132" s="51">
        <f t="shared" si="19"/>
        <v>109</v>
      </c>
      <c r="L132" s="52" t="str">
        <f t="shared" ca="1" si="16"/>
        <v>--</v>
      </c>
      <c r="M132" s="57" t="str">
        <f t="shared" ca="1" si="12"/>
        <v>--</v>
      </c>
      <c r="N132" s="53" t="str">
        <f t="shared" ca="1" si="13"/>
        <v>--</v>
      </c>
      <c r="O132" s="57" t="str">
        <f t="shared" ca="1" si="17"/>
        <v>--</v>
      </c>
      <c r="P132" s="53" t="str">
        <f t="shared" ca="1" si="11"/>
        <v>--</v>
      </c>
      <c r="Q132" s="53"/>
      <c r="R132" s="53"/>
      <c r="S132" s="58" t="str">
        <f t="shared" ca="1" si="14"/>
        <v>--</v>
      </c>
      <c r="T132" s="59" t="str">
        <f t="shared" ca="1" si="18"/>
        <v>--</v>
      </c>
      <c r="U132" s="53" t="str">
        <f t="shared" ca="1" si="15"/>
        <v>--</v>
      </c>
    </row>
    <row r="133" spans="11:21" x14ac:dyDescent="0.25">
      <c r="K133" s="51">
        <f t="shared" si="19"/>
        <v>110</v>
      </c>
      <c r="L133" s="52" t="str">
        <f t="shared" ca="1" si="16"/>
        <v>--</v>
      </c>
      <c r="M133" s="57" t="str">
        <f t="shared" ca="1" si="12"/>
        <v>--</v>
      </c>
      <c r="N133" s="53" t="str">
        <f t="shared" ca="1" si="13"/>
        <v>--</v>
      </c>
      <c r="O133" s="57" t="str">
        <f t="shared" ca="1" si="17"/>
        <v>--</v>
      </c>
      <c r="P133" s="53" t="str">
        <f t="shared" ca="1" si="11"/>
        <v>--</v>
      </c>
      <c r="Q133" s="53"/>
      <c r="R133" s="53"/>
      <c r="S133" s="58" t="str">
        <f t="shared" ca="1" si="14"/>
        <v>--</v>
      </c>
      <c r="T133" s="59" t="str">
        <f t="shared" ca="1" si="18"/>
        <v>--</v>
      </c>
      <c r="U133" s="53" t="str">
        <f t="shared" ca="1" si="15"/>
        <v>--</v>
      </c>
    </row>
    <row r="134" spans="11:21" x14ac:dyDescent="0.25">
      <c r="K134" s="51">
        <f t="shared" si="19"/>
        <v>111</v>
      </c>
      <c r="L134" s="52" t="str">
        <f t="shared" ca="1" si="16"/>
        <v>--</v>
      </c>
      <c r="M134" s="57" t="str">
        <f t="shared" ca="1" si="12"/>
        <v>--</v>
      </c>
      <c r="N134" s="53" t="str">
        <f t="shared" ca="1" si="13"/>
        <v>--</v>
      </c>
      <c r="O134" s="57" t="str">
        <f t="shared" ca="1" si="17"/>
        <v>--</v>
      </c>
      <c r="P134" s="53" t="str">
        <f t="shared" ca="1" si="11"/>
        <v>--</v>
      </c>
      <c r="Q134" s="53"/>
      <c r="R134" s="53"/>
      <c r="S134" s="58" t="str">
        <f t="shared" ca="1" si="14"/>
        <v>--</v>
      </c>
      <c r="T134" s="59" t="str">
        <f t="shared" ca="1" si="18"/>
        <v>--</v>
      </c>
      <c r="U134" s="53" t="str">
        <f t="shared" ca="1" si="15"/>
        <v>--</v>
      </c>
    </row>
    <row r="135" spans="11:21" x14ac:dyDescent="0.25">
      <c r="K135" s="51">
        <f t="shared" si="19"/>
        <v>112</v>
      </c>
      <c r="L135" s="52" t="str">
        <f t="shared" ca="1" si="16"/>
        <v>--</v>
      </c>
      <c r="M135" s="57" t="str">
        <f t="shared" ca="1" si="12"/>
        <v>--</v>
      </c>
      <c r="N135" s="53" t="str">
        <f t="shared" ca="1" si="13"/>
        <v>--</v>
      </c>
      <c r="O135" s="57" t="str">
        <f t="shared" ca="1" si="17"/>
        <v>--</v>
      </c>
      <c r="P135" s="53" t="str">
        <f t="shared" ca="1" si="11"/>
        <v>--</v>
      </c>
      <c r="Q135" s="53"/>
      <c r="R135" s="53"/>
      <c r="S135" s="58" t="str">
        <f t="shared" ca="1" si="14"/>
        <v>--</v>
      </c>
      <c r="T135" s="59" t="str">
        <f t="shared" ca="1" si="18"/>
        <v>--</v>
      </c>
      <c r="U135" s="53" t="str">
        <f t="shared" ca="1" si="15"/>
        <v>--</v>
      </c>
    </row>
    <row r="136" spans="11:21" x14ac:dyDescent="0.25">
      <c r="K136" s="51"/>
    </row>
    <row r="137" spans="11:21" x14ac:dyDescent="0.25">
      <c r="K137" s="51"/>
    </row>
    <row r="138" spans="11:21" x14ac:dyDescent="0.25">
      <c r="K138" s="51"/>
    </row>
    <row r="139" spans="11:21" x14ac:dyDescent="0.25">
      <c r="K139" s="51"/>
    </row>
    <row r="140" spans="11:21" x14ac:dyDescent="0.25">
      <c r="K140" s="51"/>
    </row>
    <row r="141" spans="11:21" x14ac:dyDescent="0.25">
      <c r="K141" s="51"/>
    </row>
    <row r="142" spans="11:21" x14ac:dyDescent="0.25">
      <c r="K142" s="51"/>
    </row>
    <row r="143" spans="11:21" x14ac:dyDescent="0.25">
      <c r="K143" s="51"/>
    </row>
    <row r="144" spans="11:21" x14ac:dyDescent="0.25">
      <c r="K144" s="51"/>
    </row>
    <row r="145" spans="11:11" x14ac:dyDescent="0.25">
      <c r="K145" s="51"/>
    </row>
    <row r="146" spans="11:11" x14ac:dyDescent="0.25">
      <c r="K146" s="51"/>
    </row>
    <row r="147" spans="11:11" x14ac:dyDescent="0.25">
      <c r="K147" s="51"/>
    </row>
    <row r="148" spans="11:11" x14ac:dyDescent="0.25">
      <c r="K148" s="51"/>
    </row>
    <row r="149" spans="11:11" x14ac:dyDescent="0.25">
      <c r="K149" s="51"/>
    </row>
    <row r="150" spans="11:11" x14ac:dyDescent="0.25">
      <c r="K150" s="51"/>
    </row>
    <row r="151" spans="11:11" x14ac:dyDescent="0.25">
      <c r="K151" s="51"/>
    </row>
    <row r="152" spans="11:11" x14ac:dyDescent="0.25">
      <c r="K152" s="51"/>
    </row>
    <row r="153" spans="11:11" x14ac:dyDescent="0.25">
      <c r="K153" s="51"/>
    </row>
    <row r="154" spans="11:11" x14ac:dyDescent="0.25">
      <c r="K154" s="51"/>
    </row>
    <row r="155" spans="11:11" x14ac:dyDescent="0.25">
      <c r="K155" s="51"/>
    </row>
    <row r="156" spans="11:11" x14ac:dyDescent="0.25">
      <c r="K156" s="51"/>
    </row>
    <row r="157" spans="11:11" x14ac:dyDescent="0.25">
      <c r="K157" s="51"/>
    </row>
    <row r="158" spans="11:11" x14ac:dyDescent="0.25">
      <c r="K158" s="51"/>
    </row>
    <row r="159" spans="11:11" x14ac:dyDescent="0.25">
      <c r="K159" s="51"/>
    </row>
    <row r="160" spans="11:11" x14ac:dyDescent="0.25">
      <c r="K160" s="51"/>
    </row>
    <row r="161" spans="11:11" x14ac:dyDescent="0.25">
      <c r="K161" s="51"/>
    </row>
    <row r="162" spans="11:11" x14ac:dyDescent="0.25">
      <c r="K162" s="51"/>
    </row>
    <row r="163" spans="11:11" x14ac:dyDescent="0.25">
      <c r="K163" s="51"/>
    </row>
    <row r="164" spans="11:11" x14ac:dyDescent="0.25">
      <c r="K164" s="51"/>
    </row>
    <row r="165" spans="11:11" x14ac:dyDescent="0.25">
      <c r="K165" s="51"/>
    </row>
    <row r="166" spans="11:11" x14ac:dyDescent="0.25">
      <c r="K166" s="51"/>
    </row>
  </sheetData>
  <sheetProtection selectLockedCells="1"/>
  <pageMargins left="0.75" right="0.75" top="1" bottom="1" header="0.3" footer="0.3"/>
  <pageSetup orientation="portrait" r:id="rId1"/>
  <headerFooter>
    <oddHeader>&amp;L&amp;"Arial"&amp;9&amp;KA80000CONFIDENTIAL&amp;1#</oddHeader>
    <oddFooter>&amp;LPUBLIC</oddFooter>
    <evenFooter>&amp;LPUBLIC</evenFooter>
    <firstFooter>&amp;LPUBLIC</first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0A8502-39D5-463F-AD17-B41764EA24D5}">
  <sheetPr>
    <tabColor rgb="FF92D050"/>
  </sheetPr>
  <dimension ref="B12:AB166"/>
  <sheetViews>
    <sheetView showGridLines="0" topLeftCell="A10" zoomScale="115" zoomScaleNormal="115" workbookViewId="0">
      <selection activeCell="C32" sqref="C32"/>
    </sheetView>
  </sheetViews>
  <sheetFormatPr defaultColWidth="11.42578125" defaultRowHeight="15" x14ac:dyDescent="0.25"/>
  <cols>
    <col min="1" max="1" width="4.140625" style="5" customWidth="1"/>
    <col min="2" max="2" width="35.5703125" style="5" customWidth="1"/>
    <col min="3" max="3" width="18.42578125" style="5" bestFit="1" customWidth="1"/>
    <col min="4" max="7" width="10.42578125" style="5" customWidth="1"/>
    <col min="8" max="8" width="12.85546875" style="4" bestFit="1" customWidth="1"/>
    <col min="9" max="9" width="20.42578125" style="5" bestFit="1" customWidth="1"/>
    <col min="10" max="11" width="11.42578125" style="5" customWidth="1"/>
    <col min="12" max="12" width="10.42578125" style="5" bestFit="1" customWidth="1"/>
    <col min="13" max="13" width="11.42578125" style="5" bestFit="1" customWidth="1"/>
    <col min="14" max="14" width="18.85546875" style="5" customWidth="1"/>
    <col min="15" max="15" width="18.85546875" style="5" bestFit="1" customWidth="1"/>
    <col min="16" max="16" width="20.42578125" style="5" bestFit="1" customWidth="1"/>
    <col min="17" max="18" width="20.42578125" style="5" hidden="1" customWidth="1"/>
    <col min="19" max="19" width="15.42578125" style="5" bestFit="1" customWidth="1"/>
    <col min="20" max="20" width="28.42578125" style="5" bestFit="1" customWidth="1"/>
    <col min="21" max="21" width="13.5703125" style="5" bestFit="1" customWidth="1"/>
    <col min="22" max="22" width="11.42578125" style="5" customWidth="1"/>
    <col min="23" max="23" width="13.5703125" style="5" hidden="1" customWidth="1"/>
    <col min="24" max="24" width="18.42578125" style="5" hidden="1" customWidth="1"/>
    <col min="25" max="27" width="11.42578125" style="5" customWidth="1"/>
    <col min="28" max="28" width="13.140625" style="5" bestFit="1" customWidth="1"/>
    <col min="29" max="256" width="11.42578125" style="5"/>
    <col min="257" max="257" width="4.140625" style="5" customWidth="1"/>
    <col min="258" max="258" width="35.5703125" style="5" customWidth="1"/>
    <col min="259" max="259" width="18.42578125" style="5" bestFit="1" customWidth="1"/>
    <col min="260" max="263" width="10.42578125" style="5" customWidth="1"/>
    <col min="264" max="264" width="12.85546875" style="5" bestFit="1" customWidth="1"/>
    <col min="265" max="265" width="20.42578125" style="5" bestFit="1" customWidth="1"/>
    <col min="266" max="267" width="11.42578125" style="5" customWidth="1"/>
    <col min="268" max="268" width="10.42578125" style="5" bestFit="1" customWidth="1"/>
    <col min="269" max="269" width="11.42578125" style="5" bestFit="1" customWidth="1"/>
    <col min="270" max="270" width="18.85546875" style="5" customWidth="1"/>
    <col min="271" max="271" width="18.85546875" style="5" bestFit="1" customWidth="1"/>
    <col min="272" max="272" width="20.42578125" style="5" bestFit="1" customWidth="1"/>
    <col min="273" max="274" width="0" style="5" hidden="1" customWidth="1"/>
    <col min="275" max="275" width="15.42578125" style="5" bestFit="1" customWidth="1"/>
    <col min="276" max="276" width="28.42578125" style="5" bestFit="1" customWidth="1"/>
    <col min="277" max="277" width="13.5703125" style="5" bestFit="1" customWidth="1"/>
    <col min="278" max="278" width="11.42578125" style="5" customWidth="1"/>
    <col min="279" max="280" width="0" style="5" hidden="1" customWidth="1"/>
    <col min="281" max="283" width="11.42578125" style="5" customWidth="1"/>
    <col min="284" max="284" width="13.140625" style="5" bestFit="1" customWidth="1"/>
    <col min="285" max="512" width="11.42578125" style="5"/>
    <col min="513" max="513" width="4.140625" style="5" customWidth="1"/>
    <col min="514" max="514" width="35.5703125" style="5" customWidth="1"/>
    <col min="515" max="515" width="18.42578125" style="5" bestFit="1" customWidth="1"/>
    <col min="516" max="519" width="10.42578125" style="5" customWidth="1"/>
    <col min="520" max="520" width="12.85546875" style="5" bestFit="1" customWidth="1"/>
    <col min="521" max="521" width="20.42578125" style="5" bestFit="1" customWidth="1"/>
    <col min="522" max="523" width="11.42578125" style="5" customWidth="1"/>
    <col min="524" max="524" width="10.42578125" style="5" bestFit="1" customWidth="1"/>
    <col min="525" max="525" width="11.42578125" style="5" bestFit="1" customWidth="1"/>
    <col min="526" max="526" width="18.85546875" style="5" customWidth="1"/>
    <col min="527" max="527" width="18.85546875" style="5" bestFit="1" customWidth="1"/>
    <col min="528" max="528" width="20.42578125" style="5" bestFit="1" customWidth="1"/>
    <col min="529" max="530" width="0" style="5" hidden="1" customWidth="1"/>
    <col min="531" max="531" width="15.42578125" style="5" bestFit="1" customWidth="1"/>
    <col min="532" max="532" width="28.42578125" style="5" bestFit="1" customWidth="1"/>
    <col min="533" max="533" width="13.5703125" style="5" bestFit="1" customWidth="1"/>
    <col min="534" max="534" width="11.42578125" style="5" customWidth="1"/>
    <col min="535" max="536" width="0" style="5" hidden="1" customWidth="1"/>
    <col min="537" max="539" width="11.42578125" style="5" customWidth="1"/>
    <col min="540" max="540" width="13.140625" style="5" bestFit="1" customWidth="1"/>
    <col min="541" max="768" width="11.42578125" style="5"/>
    <col min="769" max="769" width="4.140625" style="5" customWidth="1"/>
    <col min="770" max="770" width="35.5703125" style="5" customWidth="1"/>
    <col min="771" max="771" width="18.42578125" style="5" bestFit="1" customWidth="1"/>
    <col min="772" max="775" width="10.42578125" style="5" customWidth="1"/>
    <col min="776" max="776" width="12.85546875" style="5" bestFit="1" customWidth="1"/>
    <col min="777" max="777" width="20.42578125" style="5" bestFit="1" customWidth="1"/>
    <col min="778" max="779" width="11.42578125" style="5" customWidth="1"/>
    <col min="780" max="780" width="10.42578125" style="5" bestFit="1" customWidth="1"/>
    <col min="781" max="781" width="11.42578125" style="5" bestFit="1" customWidth="1"/>
    <col min="782" max="782" width="18.85546875" style="5" customWidth="1"/>
    <col min="783" max="783" width="18.85546875" style="5" bestFit="1" customWidth="1"/>
    <col min="784" max="784" width="20.42578125" style="5" bestFit="1" customWidth="1"/>
    <col min="785" max="786" width="0" style="5" hidden="1" customWidth="1"/>
    <col min="787" max="787" width="15.42578125" style="5" bestFit="1" customWidth="1"/>
    <col min="788" max="788" width="28.42578125" style="5" bestFit="1" customWidth="1"/>
    <col min="789" max="789" width="13.5703125" style="5" bestFit="1" customWidth="1"/>
    <col min="790" max="790" width="11.42578125" style="5" customWidth="1"/>
    <col min="791" max="792" width="0" style="5" hidden="1" customWidth="1"/>
    <col min="793" max="795" width="11.42578125" style="5" customWidth="1"/>
    <col min="796" max="796" width="13.140625" style="5" bestFit="1" customWidth="1"/>
    <col min="797" max="1024" width="11.42578125" style="5"/>
    <col min="1025" max="1025" width="4.140625" style="5" customWidth="1"/>
    <col min="1026" max="1026" width="35.5703125" style="5" customWidth="1"/>
    <col min="1027" max="1027" width="18.42578125" style="5" bestFit="1" customWidth="1"/>
    <col min="1028" max="1031" width="10.42578125" style="5" customWidth="1"/>
    <col min="1032" max="1032" width="12.85546875" style="5" bestFit="1" customWidth="1"/>
    <col min="1033" max="1033" width="20.42578125" style="5" bestFit="1" customWidth="1"/>
    <col min="1034" max="1035" width="11.42578125" style="5" customWidth="1"/>
    <col min="1036" max="1036" width="10.42578125" style="5" bestFit="1" customWidth="1"/>
    <col min="1037" max="1037" width="11.42578125" style="5" bestFit="1" customWidth="1"/>
    <col min="1038" max="1038" width="18.85546875" style="5" customWidth="1"/>
    <col min="1039" max="1039" width="18.85546875" style="5" bestFit="1" customWidth="1"/>
    <col min="1040" max="1040" width="20.42578125" style="5" bestFit="1" customWidth="1"/>
    <col min="1041" max="1042" width="0" style="5" hidden="1" customWidth="1"/>
    <col min="1043" max="1043" width="15.42578125" style="5" bestFit="1" customWidth="1"/>
    <col min="1044" max="1044" width="28.42578125" style="5" bestFit="1" customWidth="1"/>
    <col min="1045" max="1045" width="13.5703125" style="5" bestFit="1" customWidth="1"/>
    <col min="1046" max="1046" width="11.42578125" style="5" customWidth="1"/>
    <col min="1047" max="1048" width="0" style="5" hidden="1" customWidth="1"/>
    <col min="1049" max="1051" width="11.42578125" style="5" customWidth="1"/>
    <col min="1052" max="1052" width="13.140625" style="5" bestFit="1" customWidth="1"/>
    <col min="1053" max="1280" width="11.42578125" style="5"/>
    <col min="1281" max="1281" width="4.140625" style="5" customWidth="1"/>
    <col min="1282" max="1282" width="35.5703125" style="5" customWidth="1"/>
    <col min="1283" max="1283" width="18.42578125" style="5" bestFit="1" customWidth="1"/>
    <col min="1284" max="1287" width="10.42578125" style="5" customWidth="1"/>
    <col min="1288" max="1288" width="12.85546875" style="5" bestFit="1" customWidth="1"/>
    <col min="1289" max="1289" width="20.42578125" style="5" bestFit="1" customWidth="1"/>
    <col min="1290" max="1291" width="11.42578125" style="5" customWidth="1"/>
    <col min="1292" max="1292" width="10.42578125" style="5" bestFit="1" customWidth="1"/>
    <col min="1293" max="1293" width="11.42578125" style="5" bestFit="1" customWidth="1"/>
    <col min="1294" max="1294" width="18.85546875" style="5" customWidth="1"/>
    <col min="1295" max="1295" width="18.85546875" style="5" bestFit="1" customWidth="1"/>
    <col min="1296" max="1296" width="20.42578125" style="5" bestFit="1" customWidth="1"/>
    <col min="1297" max="1298" width="0" style="5" hidden="1" customWidth="1"/>
    <col min="1299" max="1299" width="15.42578125" style="5" bestFit="1" customWidth="1"/>
    <col min="1300" max="1300" width="28.42578125" style="5" bestFit="1" customWidth="1"/>
    <col min="1301" max="1301" width="13.5703125" style="5" bestFit="1" customWidth="1"/>
    <col min="1302" max="1302" width="11.42578125" style="5" customWidth="1"/>
    <col min="1303" max="1304" width="0" style="5" hidden="1" customWidth="1"/>
    <col min="1305" max="1307" width="11.42578125" style="5" customWidth="1"/>
    <col min="1308" max="1308" width="13.140625" style="5" bestFit="1" customWidth="1"/>
    <col min="1309" max="1536" width="11.42578125" style="5"/>
    <col min="1537" max="1537" width="4.140625" style="5" customWidth="1"/>
    <col min="1538" max="1538" width="35.5703125" style="5" customWidth="1"/>
    <col min="1539" max="1539" width="18.42578125" style="5" bestFit="1" customWidth="1"/>
    <col min="1540" max="1543" width="10.42578125" style="5" customWidth="1"/>
    <col min="1544" max="1544" width="12.85546875" style="5" bestFit="1" customWidth="1"/>
    <col min="1545" max="1545" width="20.42578125" style="5" bestFit="1" customWidth="1"/>
    <col min="1546" max="1547" width="11.42578125" style="5" customWidth="1"/>
    <col min="1548" max="1548" width="10.42578125" style="5" bestFit="1" customWidth="1"/>
    <col min="1549" max="1549" width="11.42578125" style="5" bestFit="1" customWidth="1"/>
    <col min="1550" max="1550" width="18.85546875" style="5" customWidth="1"/>
    <col min="1551" max="1551" width="18.85546875" style="5" bestFit="1" customWidth="1"/>
    <col min="1552" max="1552" width="20.42578125" style="5" bestFit="1" customWidth="1"/>
    <col min="1553" max="1554" width="0" style="5" hidden="1" customWidth="1"/>
    <col min="1555" max="1555" width="15.42578125" style="5" bestFit="1" customWidth="1"/>
    <col min="1556" max="1556" width="28.42578125" style="5" bestFit="1" customWidth="1"/>
    <col min="1557" max="1557" width="13.5703125" style="5" bestFit="1" customWidth="1"/>
    <col min="1558" max="1558" width="11.42578125" style="5" customWidth="1"/>
    <col min="1559" max="1560" width="0" style="5" hidden="1" customWidth="1"/>
    <col min="1561" max="1563" width="11.42578125" style="5" customWidth="1"/>
    <col min="1564" max="1564" width="13.140625" style="5" bestFit="1" customWidth="1"/>
    <col min="1565" max="1792" width="11.42578125" style="5"/>
    <col min="1793" max="1793" width="4.140625" style="5" customWidth="1"/>
    <col min="1794" max="1794" width="35.5703125" style="5" customWidth="1"/>
    <col min="1795" max="1795" width="18.42578125" style="5" bestFit="1" customWidth="1"/>
    <col min="1796" max="1799" width="10.42578125" style="5" customWidth="1"/>
    <col min="1800" max="1800" width="12.85546875" style="5" bestFit="1" customWidth="1"/>
    <col min="1801" max="1801" width="20.42578125" style="5" bestFit="1" customWidth="1"/>
    <col min="1802" max="1803" width="11.42578125" style="5" customWidth="1"/>
    <col min="1804" max="1804" width="10.42578125" style="5" bestFit="1" customWidth="1"/>
    <col min="1805" max="1805" width="11.42578125" style="5" bestFit="1" customWidth="1"/>
    <col min="1806" max="1806" width="18.85546875" style="5" customWidth="1"/>
    <col min="1807" max="1807" width="18.85546875" style="5" bestFit="1" customWidth="1"/>
    <col min="1808" max="1808" width="20.42578125" style="5" bestFit="1" customWidth="1"/>
    <col min="1809" max="1810" width="0" style="5" hidden="1" customWidth="1"/>
    <col min="1811" max="1811" width="15.42578125" style="5" bestFit="1" customWidth="1"/>
    <col min="1812" max="1812" width="28.42578125" style="5" bestFit="1" customWidth="1"/>
    <col min="1813" max="1813" width="13.5703125" style="5" bestFit="1" customWidth="1"/>
    <col min="1814" max="1814" width="11.42578125" style="5" customWidth="1"/>
    <col min="1815" max="1816" width="0" style="5" hidden="1" customWidth="1"/>
    <col min="1817" max="1819" width="11.42578125" style="5" customWidth="1"/>
    <col min="1820" max="1820" width="13.140625" style="5" bestFit="1" customWidth="1"/>
    <col min="1821" max="2048" width="11.42578125" style="5"/>
    <col min="2049" max="2049" width="4.140625" style="5" customWidth="1"/>
    <col min="2050" max="2050" width="35.5703125" style="5" customWidth="1"/>
    <col min="2051" max="2051" width="18.42578125" style="5" bestFit="1" customWidth="1"/>
    <col min="2052" max="2055" width="10.42578125" style="5" customWidth="1"/>
    <col min="2056" max="2056" width="12.85546875" style="5" bestFit="1" customWidth="1"/>
    <col min="2057" max="2057" width="20.42578125" style="5" bestFit="1" customWidth="1"/>
    <col min="2058" max="2059" width="11.42578125" style="5" customWidth="1"/>
    <col min="2060" max="2060" width="10.42578125" style="5" bestFit="1" customWidth="1"/>
    <col min="2061" max="2061" width="11.42578125" style="5" bestFit="1" customWidth="1"/>
    <col min="2062" max="2062" width="18.85546875" style="5" customWidth="1"/>
    <col min="2063" max="2063" width="18.85546875" style="5" bestFit="1" customWidth="1"/>
    <col min="2064" max="2064" width="20.42578125" style="5" bestFit="1" customWidth="1"/>
    <col min="2065" max="2066" width="0" style="5" hidden="1" customWidth="1"/>
    <col min="2067" max="2067" width="15.42578125" style="5" bestFit="1" customWidth="1"/>
    <col min="2068" max="2068" width="28.42578125" style="5" bestFit="1" customWidth="1"/>
    <col min="2069" max="2069" width="13.5703125" style="5" bestFit="1" customWidth="1"/>
    <col min="2070" max="2070" width="11.42578125" style="5" customWidth="1"/>
    <col min="2071" max="2072" width="0" style="5" hidden="1" customWidth="1"/>
    <col min="2073" max="2075" width="11.42578125" style="5" customWidth="1"/>
    <col min="2076" max="2076" width="13.140625" style="5" bestFit="1" customWidth="1"/>
    <col min="2077" max="2304" width="11.42578125" style="5"/>
    <col min="2305" max="2305" width="4.140625" style="5" customWidth="1"/>
    <col min="2306" max="2306" width="35.5703125" style="5" customWidth="1"/>
    <col min="2307" max="2307" width="18.42578125" style="5" bestFit="1" customWidth="1"/>
    <col min="2308" max="2311" width="10.42578125" style="5" customWidth="1"/>
    <col min="2312" max="2312" width="12.85546875" style="5" bestFit="1" customWidth="1"/>
    <col min="2313" max="2313" width="20.42578125" style="5" bestFit="1" customWidth="1"/>
    <col min="2314" max="2315" width="11.42578125" style="5" customWidth="1"/>
    <col min="2316" max="2316" width="10.42578125" style="5" bestFit="1" customWidth="1"/>
    <col min="2317" max="2317" width="11.42578125" style="5" bestFit="1" customWidth="1"/>
    <col min="2318" max="2318" width="18.85546875" style="5" customWidth="1"/>
    <col min="2319" max="2319" width="18.85546875" style="5" bestFit="1" customWidth="1"/>
    <col min="2320" max="2320" width="20.42578125" style="5" bestFit="1" customWidth="1"/>
    <col min="2321" max="2322" width="0" style="5" hidden="1" customWidth="1"/>
    <col min="2323" max="2323" width="15.42578125" style="5" bestFit="1" customWidth="1"/>
    <col min="2324" max="2324" width="28.42578125" style="5" bestFit="1" customWidth="1"/>
    <col min="2325" max="2325" width="13.5703125" style="5" bestFit="1" customWidth="1"/>
    <col min="2326" max="2326" width="11.42578125" style="5" customWidth="1"/>
    <col min="2327" max="2328" width="0" style="5" hidden="1" customWidth="1"/>
    <col min="2329" max="2331" width="11.42578125" style="5" customWidth="1"/>
    <col min="2332" max="2332" width="13.140625" style="5" bestFit="1" customWidth="1"/>
    <col min="2333" max="2560" width="11.42578125" style="5"/>
    <col min="2561" max="2561" width="4.140625" style="5" customWidth="1"/>
    <col min="2562" max="2562" width="35.5703125" style="5" customWidth="1"/>
    <col min="2563" max="2563" width="18.42578125" style="5" bestFit="1" customWidth="1"/>
    <col min="2564" max="2567" width="10.42578125" style="5" customWidth="1"/>
    <col min="2568" max="2568" width="12.85546875" style="5" bestFit="1" customWidth="1"/>
    <col min="2569" max="2569" width="20.42578125" style="5" bestFit="1" customWidth="1"/>
    <col min="2570" max="2571" width="11.42578125" style="5" customWidth="1"/>
    <col min="2572" max="2572" width="10.42578125" style="5" bestFit="1" customWidth="1"/>
    <col min="2573" max="2573" width="11.42578125" style="5" bestFit="1" customWidth="1"/>
    <col min="2574" max="2574" width="18.85546875" style="5" customWidth="1"/>
    <col min="2575" max="2575" width="18.85546875" style="5" bestFit="1" customWidth="1"/>
    <col min="2576" max="2576" width="20.42578125" style="5" bestFit="1" customWidth="1"/>
    <col min="2577" max="2578" width="0" style="5" hidden="1" customWidth="1"/>
    <col min="2579" max="2579" width="15.42578125" style="5" bestFit="1" customWidth="1"/>
    <col min="2580" max="2580" width="28.42578125" style="5" bestFit="1" customWidth="1"/>
    <col min="2581" max="2581" width="13.5703125" style="5" bestFit="1" customWidth="1"/>
    <col min="2582" max="2582" width="11.42578125" style="5" customWidth="1"/>
    <col min="2583" max="2584" width="0" style="5" hidden="1" customWidth="1"/>
    <col min="2585" max="2587" width="11.42578125" style="5" customWidth="1"/>
    <col min="2588" max="2588" width="13.140625" style="5" bestFit="1" customWidth="1"/>
    <col min="2589" max="2816" width="11.42578125" style="5"/>
    <col min="2817" max="2817" width="4.140625" style="5" customWidth="1"/>
    <col min="2818" max="2818" width="35.5703125" style="5" customWidth="1"/>
    <col min="2819" max="2819" width="18.42578125" style="5" bestFit="1" customWidth="1"/>
    <col min="2820" max="2823" width="10.42578125" style="5" customWidth="1"/>
    <col min="2824" max="2824" width="12.85546875" style="5" bestFit="1" customWidth="1"/>
    <col min="2825" max="2825" width="20.42578125" style="5" bestFit="1" customWidth="1"/>
    <col min="2826" max="2827" width="11.42578125" style="5" customWidth="1"/>
    <col min="2828" max="2828" width="10.42578125" style="5" bestFit="1" customWidth="1"/>
    <col min="2829" max="2829" width="11.42578125" style="5" bestFit="1" customWidth="1"/>
    <col min="2830" max="2830" width="18.85546875" style="5" customWidth="1"/>
    <col min="2831" max="2831" width="18.85546875" style="5" bestFit="1" customWidth="1"/>
    <col min="2832" max="2832" width="20.42578125" style="5" bestFit="1" customWidth="1"/>
    <col min="2833" max="2834" width="0" style="5" hidden="1" customWidth="1"/>
    <col min="2835" max="2835" width="15.42578125" style="5" bestFit="1" customWidth="1"/>
    <col min="2836" max="2836" width="28.42578125" style="5" bestFit="1" customWidth="1"/>
    <col min="2837" max="2837" width="13.5703125" style="5" bestFit="1" customWidth="1"/>
    <col min="2838" max="2838" width="11.42578125" style="5" customWidth="1"/>
    <col min="2839" max="2840" width="0" style="5" hidden="1" customWidth="1"/>
    <col min="2841" max="2843" width="11.42578125" style="5" customWidth="1"/>
    <col min="2844" max="2844" width="13.140625" style="5" bestFit="1" customWidth="1"/>
    <col min="2845" max="3072" width="11.42578125" style="5"/>
    <col min="3073" max="3073" width="4.140625" style="5" customWidth="1"/>
    <col min="3074" max="3074" width="35.5703125" style="5" customWidth="1"/>
    <col min="3075" max="3075" width="18.42578125" style="5" bestFit="1" customWidth="1"/>
    <col min="3076" max="3079" width="10.42578125" style="5" customWidth="1"/>
    <col min="3080" max="3080" width="12.85546875" style="5" bestFit="1" customWidth="1"/>
    <col min="3081" max="3081" width="20.42578125" style="5" bestFit="1" customWidth="1"/>
    <col min="3082" max="3083" width="11.42578125" style="5" customWidth="1"/>
    <col min="3084" max="3084" width="10.42578125" style="5" bestFit="1" customWidth="1"/>
    <col min="3085" max="3085" width="11.42578125" style="5" bestFit="1" customWidth="1"/>
    <col min="3086" max="3086" width="18.85546875" style="5" customWidth="1"/>
    <col min="3087" max="3087" width="18.85546875" style="5" bestFit="1" customWidth="1"/>
    <col min="3088" max="3088" width="20.42578125" style="5" bestFit="1" customWidth="1"/>
    <col min="3089" max="3090" width="0" style="5" hidden="1" customWidth="1"/>
    <col min="3091" max="3091" width="15.42578125" style="5" bestFit="1" customWidth="1"/>
    <col min="3092" max="3092" width="28.42578125" style="5" bestFit="1" customWidth="1"/>
    <col min="3093" max="3093" width="13.5703125" style="5" bestFit="1" customWidth="1"/>
    <col min="3094" max="3094" width="11.42578125" style="5" customWidth="1"/>
    <col min="3095" max="3096" width="0" style="5" hidden="1" customWidth="1"/>
    <col min="3097" max="3099" width="11.42578125" style="5" customWidth="1"/>
    <col min="3100" max="3100" width="13.140625" style="5" bestFit="1" customWidth="1"/>
    <col min="3101" max="3328" width="11.42578125" style="5"/>
    <col min="3329" max="3329" width="4.140625" style="5" customWidth="1"/>
    <col min="3330" max="3330" width="35.5703125" style="5" customWidth="1"/>
    <col min="3331" max="3331" width="18.42578125" style="5" bestFit="1" customWidth="1"/>
    <col min="3332" max="3335" width="10.42578125" style="5" customWidth="1"/>
    <col min="3336" max="3336" width="12.85546875" style="5" bestFit="1" customWidth="1"/>
    <col min="3337" max="3337" width="20.42578125" style="5" bestFit="1" customWidth="1"/>
    <col min="3338" max="3339" width="11.42578125" style="5" customWidth="1"/>
    <col min="3340" max="3340" width="10.42578125" style="5" bestFit="1" customWidth="1"/>
    <col min="3341" max="3341" width="11.42578125" style="5" bestFit="1" customWidth="1"/>
    <col min="3342" max="3342" width="18.85546875" style="5" customWidth="1"/>
    <col min="3343" max="3343" width="18.85546875" style="5" bestFit="1" customWidth="1"/>
    <col min="3344" max="3344" width="20.42578125" style="5" bestFit="1" customWidth="1"/>
    <col min="3345" max="3346" width="0" style="5" hidden="1" customWidth="1"/>
    <col min="3347" max="3347" width="15.42578125" style="5" bestFit="1" customWidth="1"/>
    <col min="3348" max="3348" width="28.42578125" style="5" bestFit="1" customWidth="1"/>
    <col min="3349" max="3349" width="13.5703125" style="5" bestFit="1" customWidth="1"/>
    <col min="3350" max="3350" width="11.42578125" style="5" customWidth="1"/>
    <col min="3351" max="3352" width="0" style="5" hidden="1" customWidth="1"/>
    <col min="3353" max="3355" width="11.42578125" style="5" customWidth="1"/>
    <col min="3356" max="3356" width="13.140625" style="5" bestFit="1" customWidth="1"/>
    <col min="3357" max="3584" width="11.42578125" style="5"/>
    <col min="3585" max="3585" width="4.140625" style="5" customWidth="1"/>
    <col min="3586" max="3586" width="35.5703125" style="5" customWidth="1"/>
    <col min="3587" max="3587" width="18.42578125" style="5" bestFit="1" customWidth="1"/>
    <col min="3588" max="3591" width="10.42578125" style="5" customWidth="1"/>
    <col min="3592" max="3592" width="12.85546875" style="5" bestFit="1" customWidth="1"/>
    <col min="3593" max="3593" width="20.42578125" style="5" bestFit="1" customWidth="1"/>
    <col min="3594" max="3595" width="11.42578125" style="5" customWidth="1"/>
    <col min="3596" max="3596" width="10.42578125" style="5" bestFit="1" customWidth="1"/>
    <col min="3597" max="3597" width="11.42578125" style="5" bestFit="1" customWidth="1"/>
    <col min="3598" max="3598" width="18.85546875" style="5" customWidth="1"/>
    <col min="3599" max="3599" width="18.85546875" style="5" bestFit="1" customWidth="1"/>
    <col min="3600" max="3600" width="20.42578125" style="5" bestFit="1" customWidth="1"/>
    <col min="3601" max="3602" width="0" style="5" hidden="1" customWidth="1"/>
    <col min="3603" max="3603" width="15.42578125" style="5" bestFit="1" customWidth="1"/>
    <col min="3604" max="3604" width="28.42578125" style="5" bestFit="1" customWidth="1"/>
    <col min="3605" max="3605" width="13.5703125" style="5" bestFit="1" customWidth="1"/>
    <col min="3606" max="3606" width="11.42578125" style="5" customWidth="1"/>
    <col min="3607" max="3608" width="0" style="5" hidden="1" customWidth="1"/>
    <col min="3609" max="3611" width="11.42578125" style="5" customWidth="1"/>
    <col min="3612" max="3612" width="13.140625" style="5" bestFit="1" customWidth="1"/>
    <col min="3613" max="3840" width="11.42578125" style="5"/>
    <col min="3841" max="3841" width="4.140625" style="5" customWidth="1"/>
    <col min="3842" max="3842" width="35.5703125" style="5" customWidth="1"/>
    <col min="3843" max="3843" width="18.42578125" style="5" bestFit="1" customWidth="1"/>
    <col min="3844" max="3847" width="10.42578125" style="5" customWidth="1"/>
    <col min="3848" max="3848" width="12.85546875" style="5" bestFit="1" customWidth="1"/>
    <col min="3849" max="3849" width="20.42578125" style="5" bestFit="1" customWidth="1"/>
    <col min="3850" max="3851" width="11.42578125" style="5" customWidth="1"/>
    <col min="3852" max="3852" width="10.42578125" style="5" bestFit="1" customWidth="1"/>
    <col min="3853" max="3853" width="11.42578125" style="5" bestFit="1" customWidth="1"/>
    <col min="3854" max="3854" width="18.85546875" style="5" customWidth="1"/>
    <col min="3855" max="3855" width="18.85546875" style="5" bestFit="1" customWidth="1"/>
    <col min="3856" max="3856" width="20.42578125" style="5" bestFit="1" customWidth="1"/>
    <col min="3857" max="3858" width="0" style="5" hidden="1" customWidth="1"/>
    <col min="3859" max="3859" width="15.42578125" style="5" bestFit="1" customWidth="1"/>
    <col min="3860" max="3860" width="28.42578125" style="5" bestFit="1" customWidth="1"/>
    <col min="3861" max="3861" width="13.5703125" style="5" bestFit="1" customWidth="1"/>
    <col min="3862" max="3862" width="11.42578125" style="5" customWidth="1"/>
    <col min="3863" max="3864" width="0" style="5" hidden="1" customWidth="1"/>
    <col min="3865" max="3867" width="11.42578125" style="5" customWidth="1"/>
    <col min="3868" max="3868" width="13.140625" style="5" bestFit="1" customWidth="1"/>
    <col min="3869" max="4096" width="11.42578125" style="5"/>
    <col min="4097" max="4097" width="4.140625" style="5" customWidth="1"/>
    <col min="4098" max="4098" width="35.5703125" style="5" customWidth="1"/>
    <col min="4099" max="4099" width="18.42578125" style="5" bestFit="1" customWidth="1"/>
    <col min="4100" max="4103" width="10.42578125" style="5" customWidth="1"/>
    <col min="4104" max="4104" width="12.85546875" style="5" bestFit="1" customWidth="1"/>
    <col min="4105" max="4105" width="20.42578125" style="5" bestFit="1" customWidth="1"/>
    <col min="4106" max="4107" width="11.42578125" style="5" customWidth="1"/>
    <col min="4108" max="4108" width="10.42578125" style="5" bestFit="1" customWidth="1"/>
    <col min="4109" max="4109" width="11.42578125" style="5" bestFit="1" customWidth="1"/>
    <col min="4110" max="4110" width="18.85546875" style="5" customWidth="1"/>
    <col min="4111" max="4111" width="18.85546875" style="5" bestFit="1" customWidth="1"/>
    <col min="4112" max="4112" width="20.42578125" style="5" bestFit="1" customWidth="1"/>
    <col min="4113" max="4114" width="0" style="5" hidden="1" customWidth="1"/>
    <col min="4115" max="4115" width="15.42578125" style="5" bestFit="1" customWidth="1"/>
    <col min="4116" max="4116" width="28.42578125" style="5" bestFit="1" customWidth="1"/>
    <col min="4117" max="4117" width="13.5703125" style="5" bestFit="1" customWidth="1"/>
    <col min="4118" max="4118" width="11.42578125" style="5" customWidth="1"/>
    <col min="4119" max="4120" width="0" style="5" hidden="1" customWidth="1"/>
    <col min="4121" max="4123" width="11.42578125" style="5" customWidth="1"/>
    <col min="4124" max="4124" width="13.140625" style="5" bestFit="1" customWidth="1"/>
    <col min="4125" max="4352" width="11.42578125" style="5"/>
    <col min="4353" max="4353" width="4.140625" style="5" customWidth="1"/>
    <col min="4354" max="4354" width="35.5703125" style="5" customWidth="1"/>
    <col min="4355" max="4355" width="18.42578125" style="5" bestFit="1" customWidth="1"/>
    <col min="4356" max="4359" width="10.42578125" style="5" customWidth="1"/>
    <col min="4360" max="4360" width="12.85546875" style="5" bestFit="1" customWidth="1"/>
    <col min="4361" max="4361" width="20.42578125" style="5" bestFit="1" customWidth="1"/>
    <col min="4362" max="4363" width="11.42578125" style="5" customWidth="1"/>
    <col min="4364" max="4364" width="10.42578125" style="5" bestFit="1" customWidth="1"/>
    <col min="4365" max="4365" width="11.42578125" style="5" bestFit="1" customWidth="1"/>
    <col min="4366" max="4366" width="18.85546875" style="5" customWidth="1"/>
    <col min="4367" max="4367" width="18.85546875" style="5" bestFit="1" customWidth="1"/>
    <col min="4368" max="4368" width="20.42578125" style="5" bestFit="1" customWidth="1"/>
    <col min="4369" max="4370" width="0" style="5" hidden="1" customWidth="1"/>
    <col min="4371" max="4371" width="15.42578125" style="5" bestFit="1" customWidth="1"/>
    <col min="4372" max="4372" width="28.42578125" style="5" bestFit="1" customWidth="1"/>
    <col min="4373" max="4373" width="13.5703125" style="5" bestFit="1" customWidth="1"/>
    <col min="4374" max="4374" width="11.42578125" style="5" customWidth="1"/>
    <col min="4375" max="4376" width="0" style="5" hidden="1" customWidth="1"/>
    <col min="4377" max="4379" width="11.42578125" style="5" customWidth="1"/>
    <col min="4380" max="4380" width="13.140625" style="5" bestFit="1" customWidth="1"/>
    <col min="4381" max="4608" width="11.42578125" style="5"/>
    <col min="4609" max="4609" width="4.140625" style="5" customWidth="1"/>
    <col min="4610" max="4610" width="35.5703125" style="5" customWidth="1"/>
    <col min="4611" max="4611" width="18.42578125" style="5" bestFit="1" customWidth="1"/>
    <col min="4612" max="4615" width="10.42578125" style="5" customWidth="1"/>
    <col min="4616" max="4616" width="12.85546875" style="5" bestFit="1" customWidth="1"/>
    <col min="4617" max="4617" width="20.42578125" style="5" bestFit="1" customWidth="1"/>
    <col min="4618" max="4619" width="11.42578125" style="5" customWidth="1"/>
    <col min="4620" max="4620" width="10.42578125" style="5" bestFit="1" customWidth="1"/>
    <col min="4621" max="4621" width="11.42578125" style="5" bestFit="1" customWidth="1"/>
    <col min="4622" max="4622" width="18.85546875" style="5" customWidth="1"/>
    <col min="4623" max="4623" width="18.85546875" style="5" bestFit="1" customWidth="1"/>
    <col min="4624" max="4624" width="20.42578125" style="5" bestFit="1" customWidth="1"/>
    <col min="4625" max="4626" width="0" style="5" hidden="1" customWidth="1"/>
    <col min="4627" max="4627" width="15.42578125" style="5" bestFit="1" customWidth="1"/>
    <col min="4628" max="4628" width="28.42578125" style="5" bestFit="1" customWidth="1"/>
    <col min="4629" max="4629" width="13.5703125" style="5" bestFit="1" customWidth="1"/>
    <col min="4630" max="4630" width="11.42578125" style="5" customWidth="1"/>
    <col min="4631" max="4632" width="0" style="5" hidden="1" customWidth="1"/>
    <col min="4633" max="4635" width="11.42578125" style="5" customWidth="1"/>
    <col min="4636" max="4636" width="13.140625" style="5" bestFit="1" customWidth="1"/>
    <col min="4637" max="4864" width="11.42578125" style="5"/>
    <col min="4865" max="4865" width="4.140625" style="5" customWidth="1"/>
    <col min="4866" max="4866" width="35.5703125" style="5" customWidth="1"/>
    <col min="4867" max="4867" width="18.42578125" style="5" bestFit="1" customWidth="1"/>
    <col min="4868" max="4871" width="10.42578125" style="5" customWidth="1"/>
    <col min="4872" max="4872" width="12.85546875" style="5" bestFit="1" customWidth="1"/>
    <col min="4873" max="4873" width="20.42578125" style="5" bestFit="1" customWidth="1"/>
    <col min="4874" max="4875" width="11.42578125" style="5" customWidth="1"/>
    <col min="4876" max="4876" width="10.42578125" style="5" bestFit="1" customWidth="1"/>
    <col min="4877" max="4877" width="11.42578125" style="5" bestFit="1" customWidth="1"/>
    <col min="4878" max="4878" width="18.85546875" style="5" customWidth="1"/>
    <col min="4879" max="4879" width="18.85546875" style="5" bestFit="1" customWidth="1"/>
    <col min="4880" max="4880" width="20.42578125" style="5" bestFit="1" customWidth="1"/>
    <col min="4881" max="4882" width="0" style="5" hidden="1" customWidth="1"/>
    <col min="4883" max="4883" width="15.42578125" style="5" bestFit="1" customWidth="1"/>
    <col min="4884" max="4884" width="28.42578125" style="5" bestFit="1" customWidth="1"/>
    <col min="4885" max="4885" width="13.5703125" style="5" bestFit="1" customWidth="1"/>
    <col min="4886" max="4886" width="11.42578125" style="5" customWidth="1"/>
    <col min="4887" max="4888" width="0" style="5" hidden="1" customWidth="1"/>
    <col min="4889" max="4891" width="11.42578125" style="5" customWidth="1"/>
    <col min="4892" max="4892" width="13.140625" style="5" bestFit="1" customWidth="1"/>
    <col min="4893" max="5120" width="11.42578125" style="5"/>
    <col min="5121" max="5121" width="4.140625" style="5" customWidth="1"/>
    <col min="5122" max="5122" width="35.5703125" style="5" customWidth="1"/>
    <col min="5123" max="5123" width="18.42578125" style="5" bestFit="1" customWidth="1"/>
    <col min="5124" max="5127" width="10.42578125" style="5" customWidth="1"/>
    <col min="5128" max="5128" width="12.85546875" style="5" bestFit="1" customWidth="1"/>
    <col min="5129" max="5129" width="20.42578125" style="5" bestFit="1" customWidth="1"/>
    <col min="5130" max="5131" width="11.42578125" style="5" customWidth="1"/>
    <col min="5132" max="5132" width="10.42578125" style="5" bestFit="1" customWidth="1"/>
    <col min="5133" max="5133" width="11.42578125" style="5" bestFit="1" customWidth="1"/>
    <col min="5134" max="5134" width="18.85546875" style="5" customWidth="1"/>
    <col min="5135" max="5135" width="18.85546875" style="5" bestFit="1" customWidth="1"/>
    <col min="5136" max="5136" width="20.42578125" style="5" bestFit="1" customWidth="1"/>
    <col min="5137" max="5138" width="0" style="5" hidden="1" customWidth="1"/>
    <col min="5139" max="5139" width="15.42578125" style="5" bestFit="1" customWidth="1"/>
    <col min="5140" max="5140" width="28.42578125" style="5" bestFit="1" customWidth="1"/>
    <col min="5141" max="5141" width="13.5703125" style="5" bestFit="1" customWidth="1"/>
    <col min="5142" max="5142" width="11.42578125" style="5" customWidth="1"/>
    <col min="5143" max="5144" width="0" style="5" hidden="1" customWidth="1"/>
    <col min="5145" max="5147" width="11.42578125" style="5" customWidth="1"/>
    <col min="5148" max="5148" width="13.140625" style="5" bestFit="1" customWidth="1"/>
    <col min="5149" max="5376" width="11.42578125" style="5"/>
    <col min="5377" max="5377" width="4.140625" style="5" customWidth="1"/>
    <col min="5378" max="5378" width="35.5703125" style="5" customWidth="1"/>
    <col min="5379" max="5379" width="18.42578125" style="5" bestFit="1" customWidth="1"/>
    <col min="5380" max="5383" width="10.42578125" style="5" customWidth="1"/>
    <col min="5384" max="5384" width="12.85546875" style="5" bestFit="1" customWidth="1"/>
    <col min="5385" max="5385" width="20.42578125" style="5" bestFit="1" customWidth="1"/>
    <col min="5386" max="5387" width="11.42578125" style="5" customWidth="1"/>
    <col min="5388" max="5388" width="10.42578125" style="5" bestFit="1" customWidth="1"/>
    <col min="5389" max="5389" width="11.42578125" style="5" bestFit="1" customWidth="1"/>
    <col min="5390" max="5390" width="18.85546875" style="5" customWidth="1"/>
    <col min="5391" max="5391" width="18.85546875" style="5" bestFit="1" customWidth="1"/>
    <col min="5392" max="5392" width="20.42578125" style="5" bestFit="1" customWidth="1"/>
    <col min="5393" max="5394" width="0" style="5" hidden="1" customWidth="1"/>
    <col min="5395" max="5395" width="15.42578125" style="5" bestFit="1" customWidth="1"/>
    <col min="5396" max="5396" width="28.42578125" style="5" bestFit="1" customWidth="1"/>
    <col min="5397" max="5397" width="13.5703125" style="5" bestFit="1" customWidth="1"/>
    <col min="5398" max="5398" width="11.42578125" style="5" customWidth="1"/>
    <col min="5399" max="5400" width="0" style="5" hidden="1" customWidth="1"/>
    <col min="5401" max="5403" width="11.42578125" style="5" customWidth="1"/>
    <col min="5404" max="5404" width="13.140625" style="5" bestFit="1" customWidth="1"/>
    <col min="5405" max="5632" width="11.42578125" style="5"/>
    <col min="5633" max="5633" width="4.140625" style="5" customWidth="1"/>
    <col min="5634" max="5634" width="35.5703125" style="5" customWidth="1"/>
    <col min="5635" max="5635" width="18.42578125" style="5" bestFit="1" customWidth="1"/>
    <col min="5636" max="5639" width="10.42578125" style="5" customWidth="1"/>
    <col min="5640" max="5640" width="12.85546875" style="5" bestFit="1" customWidth="1"/>
    <col min="5641" max="5641" width="20.42578125" style="5" bestFit="1" customWidth="1"/>
    <col min="5642" max="5643" width="11.42578125" style="5" customWidth="1"/>
    <col min="5644" max="5644" width="10.42578125" style="5" bestFit="1" customWidth="1"/>
    <col min="5645" max="5645" width="11.42578125" style="5" bestFit="1" customWidth="1"/>
    <col min="5646" max="5646" width="18.85546875" style="5" customWidth="1"/>
    <col min="5647" max="5647" width="18.85546875" style="5" bestFit="1" customWidth="1"/>
    <col min="5648" max="5648" width="20.42578125" style="5" bestFit="1" customWidth="1"/>
    <col min="5649" max="5650" width="0" style="5" hidden="1" customWidth="1"/>
    <col min="5651" max="5651" width="15.42578125" style="5" bestFit="1" customWidth="1"/>
    <col min="5652" max="5652" width="28.42578125" style="5" bestFit="1" customWidth="1"/>
    <col min="5653" max="5653" width="13.5703125" style="5" bestFit="1" customWidth="1"/>
    <col min="5654" max="5654" width="11.42578125" style="5" customWidth="1"/>
    <col min="5655" max="5656" width="0" style="5" hidden="1" customWidth="1"/>
    <col min="5657" max="5659" width="11.42578125" style="5" customWidth="1"/>
    <col min="5660" max="5660" width="13.140625" style="5" bestFit="1" customWidth="1"/>
    <col min="5661" max="5888" width="11.42578125" style="5"/>
    <col min="5889" max="5889" width="4.140625" style="5" customWidth="1"/>
    <col min="5890" max="5890" width="35.5703125" style="5" customWidth="1"/>
    <col min="5891" max="5891" width="18.42578125" style="5" bestFit="1" customWidth="1"/>
    <col min="5892" max="5895" width="10.42578125" style="5" customWidth="1"/>
    <col min="5896" max="5896" width="12.85546875" style="5" bestFit="1" customWidth="1"/>
    <col min="5897" max="5897" width="20.42578125" style="5" bestFit="1" customWidth="1"/>
    <col min="5898" max="5899" width="11.42578125" style="5" customWidth="1"/>
    <col min="5900" max="5900" width="10.42578125" style="5" bestFit="1" customWidth="1"/>
    <col min="5901" max="5901" width="11.42578125" style="5" bestFit="1" customWidth="1"/>
    <col min="5902" max="5902" width="18.85546875" style="5" customWidth="1"/>
    <col min="5903" max="5903" width="18.85546875" style="5" bestFit="1" customWidth="1"/>
    <col min="5904" max="5904" width="20.42578125" style="5" bestFit="1" customWidth="1"/>
    <col min="5905" max="5906" width="0" style="5" hidden="1" customWidth="1"/>
    <col min="5907" max="5907" width="15.42578125" style="5" bestFit="1" customWidth="1"/>
    <col min="5908" max="5908" width="28.42578125" style="5" bestFit="1" customWidth="1"/>
    <col min="5909" max="5909" width="13.5703125" style="5" bestFit="1" customWidth="1"/>
    <col min="5910" max="5910" width="11.42578125" style="5" customWidth="1"/>
    <col min="5911" max="5912" width="0" style="5" hidden="1" customWidth="1"/>
    <col min="5913" max="5915" width="11.42578125" style="5" customWidth="1"/>
    <col min="5916" max="5916" width="13.140625" style="5" bestFit="1" customWidth="1"/>
    <col min="5917" max="6144" width="11.42578125" style="5"/>
    <col min="6145" max="6145" width="4.140625" style="5" customWidth="1"/>
    <col min="6146" max="6146" width="35.5703125" style="5" customWidth="1"/>
    <col min="6147" max="6147" width="18.42578125" style="5" bestFit="1" customWidth="1"/>
    <col min="6148" max="6151" width="10.42578125" style="5" customWidth="1"/>
    <col min="6152" max="6152" width="12.85546875" style="5" bestFit="1" customWidth="1"/>
    <col min="6153" max="6153" width="20.42578125" style="5" bestFit="1" customWidth="1"/>
    <col min="6154" max="6155" width="11.42578125" style="5" customWidth="1"/>
    <col min="6156" max="6156" width="10.42578125" style="5" bestFit="1" customWidth="1"/>
    <col min="6157" max="6157" width="11.42578125" style="5" bestFit="1" customWidth="1"/>
    <col min="6158" max="6158" width="18.85546875" style="5" customWidth="1"/>
    <col min="6159" max="6159" width="18.85546875" style="5" bestFit="1" customWidth="1"/>
    <col min="6160" max="6160" width="20.42578125" style="5" bestFit="1" customWidth="1"/>
    <col min="6161" max="6162" width="0" style="5" hidden="1" customWidth="1"/>
    <col min="6163" max="6163" width="15.42578125" style="5" bestFit="1" customWidth="1"/>
    <col min="6164" max="6164" width="28.42578125" style="5" bestFit="1" customWidth="1"/>
    <col min="6165" max="6165" width="13.5703125" style="5" bestFit="1" customWidth="1"/>
    <col min="6166" max="6166" width="11.42578125" style="5" customWidth="1"/>
    <col min="6167" max="6168" width="0" style="5" hidden="1" customWidth="1"/>
    <col min="6169" max="6171" width="11.42578125" style="5" customWidth="1"/>
    <col min="6172" max="6172" width="13.140625" style="5" bestFit="1" customWidth="1"/>
    <col min="6173" max="6400" width="11.42578125" style="5"/>
    <col min="6401" max="6401" width="4.140625" style="5" customWidth="1"/>
    <col min="6402" max="6402" width="35.5703125" style="5" customWidth="1"/>
    <col min="6403" max="6403" width="18.42578125" style="5" bestFit="1" customWidth="1"/>
    <col min="6404" max="6407" width="10.42578125" style="5" customWidth="1"/>
    <col min="6408" max="6408" width="12.85546875" style="5" bestFit="1" customWidth="1"/>
    <col min="6409" max="6409" width="20.42578125" style="5" bestFit="1" customWidth="1"/>
    <col min="6410" max="6411" width="11.42578125" style="5" customWidth="1"/>
    <col min="6412" max="6412" width="10.42578125" style="5" bestFit="1" customWidth="1"/>
    <col min="6413" max="6413" width="11.42578125" style="5" bestFit="1" customWidth="1"/>
    <col min="6414" max="6414" width="18.85546875" style="5" customWidth="1"/>
    <col min="6415" max="6415" width="18.85546875" style="5" bestFit="1" customWidth="1"/>
    <col min="6416" max="6416" width="20.42578125" style="5" bestFit="1" customWidth="1"/>
    <col min="6417" max="6418" width="0" style="5" hidden="1" customWidth="1"/>
    <col min="6419" max="6419" width="15.42578125" style="5" bestFit="1" customWidth="1"/>
    <col min="6420" max="6420" width="28.42578125" style="5" bestFit="1" customWidth="1"/>
    <col min="6421" max="6421" width="13.5703125" style="5" bestFit="1" customWidth="1"/>
    <col min="6422" max="6422" width="11.42578125" style="5" customWidth="1"/>
    <col min="6423" max="6424" width="0" style="5" hidden="1" customWidth="1"/>
    <col min="6425" max="6427" width="11.42578125" style="5" customWidth="1"/>
    <col min="6428" max="6428" width="13.140625" style="5" bestFit="1" customWidth="1"/>
    <col min="6429" max="6656" width="11.42578125" style="5"/>
    <col min="6657" max="6657" width="4.140625" style="5" customWidth="1"/>
    <col min="6658" max="6658" width="35.5703125" style="5" customWidth="1"/>
    <col min="6659" max="6659" width="18.42578125" style="5" bestFit="1" customWidth="1"/>
    <col min="6660" max="6663" width="10.42578125" style="5" customWidth="1"/>
    <col min="6664" max="6664" width="12.85546875" style="5" bestFit="1" customWidth="1"/>
    <col min="6665" max="6665" width="20.42578125" style="5" bestFit="1" customWidth="1"/>
    <col min="6666" max="6667" width="11.42578125" style="5" customWidth="1"/>
    <col min="6668" max="6668" width="10.42578125" style="5" bestFit="1" customWidth="1"/>
    <col min="6669" max="6669" width="11.42578125" style="5" bestFit="1" customWidth="1"/>
    <col min="6670" max="6670" width="18.85546875" style="5" customWidth="1"/>
    <col min="6671" max="6671" width="18.85546875" style="5" bestFit="1" customWidth="1"/>
    <col min="6672" max="6672" width="20.42578125" style="5" bestFit="1" customWidth="1"/>
    <col min="6673" max="6674" width="0" style="5" hidden="1" customWidth="1"/>
    <col min="6675" max="6675" width="15.42578125" style="5" bestFit="1" customWidth="1"/>
    <col min="6676" max="6676" width="28.42578125" style="5" bestFit="1" customWidth="1"/>
    <col min="6677" max="6677" width="13.5703125" style="5" bestFit="1" customWidth="1"/>
    <col min="6678" max="6678" width="11.42578125" style="5" customWidth="1"/>
    <col min="6679" max="6680" width="0" style="5" hidden="1" customWidth="1"/>
    <col min="6681" max="6683" width="11.42578125" style="5" customWidth="1"/>
    <col min="6684" max="6684" width="13.140625" style="5" bestFit="1" customWidth="1"/>
    <col min="6685" max="6912" width="11.42578125" style="5"/>
    <col min="6913" max="6913" width="4.140625" style="5" customWidth="1"/>
    <col min="6914" max="6914" width="35.5703125" style="5" customWidth="1"/>
    <col min="6915" max="6915" width="18.42578125" style="5" bestFit="1" customWidth="1"/>
    <col min="6916" max="6919" width="10.42578125" style="5" customWidth="1"/>
    <col min="6920" max="6920" width="12.85546875" style="5" bestFit="1" customWidth="1"/>
    <col min="6921" max="6921" width="20.42578125" style="5" bestFit="1" customWidth="1"/>
    <col min="6922" max="6923" width="11.42578125" style="5" customWidth="1"/>
    <col min="6924" max="6924" width="10.42578125" style="5" bestFit="1" customWidth="1"/>
    <col min="6925" max="6925" width="11.42578125" style="5" bestFit="1" customWidth="1"/>
    <col min="6926" max="6926" width="18.85546875" style="5" customWidth="1"/>
    <col min="6927" max="6927" width="18.85546875" style="5" bestFit="1" customWidth="1"/>
    <col min="6928" max="6928" width="20.42578125" style="5" bestFit="1" customWidth="1"/>
    <col min="6929" max="6930" width="0" style="5" hidden="1" customWidth="1"/>
    <col min="6931" max="6931" width="15.42578125" style="5" bestFit="1" customWidth="1"/>
    <col min="6932" max="6932" width="28.42578125" style="5" bestFit="1" customWidth="1"/>
    <col min="6933" max="6933" width="13.5703125" style="5" bestFit="1" customWidth="1"/>
    <col min="6934" max="6934" width="11.42578125" style="5" customWidth="1"/>
    <col min="6935" max="6936" width="0" style="5" hidden="1" customWidth="1"/>
    <col min="6937" max="6939" width="11.42578125" style="5" customWidth="1"/>
    <col min="6940" max="6940" width="13.140625" style="5" bestFit="1" customWidth="1"/>
    <col min="6941" max="7168" width="11.42578125" style="5"/>
    <col min="7169" max="7169" width="4.140625" style="5" customWidth="1"/>
    <col min="7170" max="7170" width="35.5703125" style="5" customWidth="1"/>
    <col min="7171" max="7171" width="18.42578125" style="5" bestFit="1" customWidth="1"/>
    <col min="7172" max="7175" width="10.42578125" style="5" customWidth="1"/>
    <col min="7176" max="7176" width="12.85546875" style="5" bestFit="1" customWidth="1"/>
    <col min="7177" max="7177" width="20.42578125" style="5" bestFit="1" customWidth="1"/>
    <col min="7178" max="7179" width="11.42578125" style="5" customWidth="1"/>
    <col min="7180" max="7180" width="10.42578125" style="5" bestFit="1" customWidth="1"/>
    <col min="7181" max="7181" width="11.42578125" style="5" bestFit="1" customWidth="1"/>
    <col min="7182" max="7182" width="18.85546875" style="5" customWidth="1"/>
    <col min="7183" max="7183" width="18.85546875" style="5" bestFit="1" customWidth="1"/>
    <col min="7184" max="7184" width="20.42578125" style="5" bestFit="1" customWidth="1"/>
    <col min="7185" max="7186" width="0" style="5" hidden="1" customWidth="1"/>
    <col min="7187" max="7187" width="15.42578125" style="5" bestFit="1" customWidth="1"/>
    <col min="7188" max="7188" width="28.42578125" style="5" bestFit="1" customWidth="1"/>
    <col min="7189" max="7189" width="13.5703125" style="5" bestFit="1" customWidth="1"/>
    <col min="7190" max="7190" width="11.42578125" style="5" customWidth="1"/>
    <col min="7191" max="7192" width="0" style="5" hidden="1" customWidth="1"/>
    <col min="7193" max="7195" width="11.42578125" style="5" customWidth="1"/>
    <col min="7196" max="7196" width="13.140625" style="5" bestFit="1" customWidth="1"/>
    <col min="7197" max="7424" width="11.42578125" style="5"/>
    <col min="7425" max="7425" width="4.140625" style="5" customWidth="1"/>
    <col min="7426" max="7426" width="35.5703125" style="5" customWidth="1"/>
    <col min="7427" max="7427" width="18.42578125" style="5" bestFit="1" customWidth="1"/>
    <col min="7428" max="7431" width="10.42578125" style="5" customWidth="1"/>
    <col min="7432" max="7432" width="12.85546875" style="5" bestFit="1" customWidth="1"/>
    <col min="7433" max="7433" width="20.42578125" style="5" bestFit="1" customWidth="1"/>
    <col min="7434" max="7435" width="11.42578125" style="5" customWidth="1"/>
    <col min="7436" max="7436" width="10.42578125" style="5" bestFit="1" customWidth="1"/>
    <col min="7437" max="7437" width="11.42578125" style="5" bestFit="1" customWidth="1"/>
    <col min="7438" max="7438" width="18.85546875" style="5" customWidth="1"/>
    <col min="7439" max="7439" width="18.85546875" style="5" bestFit="1" customWidth="1"/>
    <col min="7440" max="7440" width="20.42578125" style="5" bestFit="1" customWidth="1"/>
    <col min="7441" max="7442" width="0" style="5" hidden="1" customWidth="1"/>
    <col min="7443" max="7443" width="15.42578125" style="5" bestFit="1" customWidth="1"/>
    <col min="7444" max="7444" width="28.42578125" style="5" bestFit="1" customWidth="1"/>
    <col min="7445" max="7445" width="13.5703125" style="5" bestFit="1" customWidth="1"/>
    <col min="7446" max="7446" width="11.42578125" style="5" customWidth="1"/>
    <col min="7447" max="7448" width="0" style="5" hidden="1" customWidth="1"/>
    <col min="7449" max="7451" width="11.42578125" style="5" customWidth="1"/>
    <col min="7452" max="7452" width="13.140625" style="5" bestFit="1" customWidth="1"/>
    <col min="7453" max="7680" width="11.42578125" style="5"/>
    <col min="7681" max="7681" width="4.140625" style="5" customWidth="1"/>
    <col min="7682" max="7682" width="35.5703125" style="5" customWidth="1"/>
    <col min="7683" max="7683" width="18.42578125" style="5" bestFit="1" customWidth="1"/>
    <col min="7684" max="7687" width="10.42578125" style="5" customWidth="1"/>
    <col min="7688" max="7688" width="12.85546875" style="5" bestFit="1" customWidth="1"/>
    <col min="7689" max="7689" width="20.42578125" style="5" bestFit="1" customWidth="1"/>
    <col min="7690" max="7691" width="11.42578125" style="5" customWidth="1"/>
    <col min="7692" max="7692" width="10.42578125" style="5" bestFit="1" customWidth="1"/>
    <col min="7693" max="7693" width="11.42578125" style="5" bestFit="1" customWidth="1"/>
    <col min="7694" max="7694" width="18.85546875" style="5" customWidth="1"/>
    <col min="7695" max="7695" width="18.85546875" style="5" bestFit="1" customWidth="1"/>
    <col min="7696" max="7696" width="20.42578125" style="5" bestFit="1" customWidth="1"/>
    <col min="7697" max="7698" width="0" style="5" hidden="1" customWidth="1"/>
    <col min="7699" max="7699" width="15.42578125" style="5" bestFit="1" customWidth="1"/>
    <col min="7700" max="7700" width="28.42578125" style="5" bestFit="1" customWidth="1"/>
    <col min="7701" max="7701" width="13.5703125" style="5" bestFit="1" customWidth="1"/>
    <col min="7702" max="7702" width="11.42578125" style="5" customWidth="1"/>
    <col min="7703" max="7704" width="0" style="5" hidden="1" customWidth="1"/>
    <col min="7705" max="7707" width="11.42578125" style="5" customWidth="1"/>
    <col min="7708" max="7708" width="13.140625" style="5" bestFit="1" customWidth="1"/>
    <col min="7709" max="7936" width="11.42578125" style="5"/>
    <col min="7937" max="7937" width="4.140625" style="5" customWidth="1"/>
    <col min="7938" max="7938" width="35.5703125" style="5" customWidth="1"/>
    <col min="7939" max="7939" width="18.42578125" style="5" bestFit="1" customWidth="1"/>
    <col min="7940" max="7943" width="10.42578125" style="5" customWidth="1"/>
    <col min="7944" max="7944" width="12.85546875" style="5" bestFit="1" customWidth="1"/>
    <col min="7945" max="7945" width="20.42578125" style="5" bestFit="1" customWidth="1"/>
    <col min="7946" max="7947" width="11.42578125" style="5" customWidth="1"/>
    <col min="7948" max="7948" width="10.42578125" style="5" bestFit="1" customWidth="1"/>
    <col min="7949" max="7949" width="11.42578125" style="5" bestFit="1" customWidth="1"/>
    <col min="7950" max="7950" width="18.85546875" style="5" customWidth="1"/>
    <col min="7951" max="7951" width="18.85546875" style="5" bestFit="1" customWidth="1"/>
    <col min="7952" max="7952" width="20.42578125" style="5" bestFit="1" customWidth="1"/>
    <col min="7953" max="7954" width="0" style="5" hidden="1" customWidth="1"/>
    <col min="7955" max="7955" width="15.42578125" style="5" bestFit="1" customWidth="1"/>
    <col min="7956" max="7956" width="28.42578125" style="5" bestFit="1" customWidth="1"/>
    <col min="7957" max="7957" width="13.5703125" style="5" bestFit="1" customWidth="1"/>
    <col min="7958" max="7958" width="11.42578125" style="5" customWidth="1"/>
    <col min="7959" max="7960" width="0" style="5" hidden="1" customWidth="1"/>
    <col min="7961" max="7963" width="11.42578125" style="5" customWidth="1"/>
    <col min="7964" max="7964" width="13.140625" style="5" bestFit="1" customWidth="1"/>
    <col min="7965" max="8192" width="11.42578125" style="5"/>
    <col min="8193" max="8193" width="4.140625" style="5" customWidth="1"/>
    <col min="8194" max="8194" width="35.5703125" style="5" customWidth="1"/>
    <col min="8195" max="8195" width="18.42578125" style="5" bestFit="1" customWidth="1"/>
    <col min="8196" max="8199" width="10.42578125" style="5" customWidth="1"/>
    <col min="8200" max="8200" width="12.85546875" style="5" bestFit="1" customWidth="1"/>
    <col min="8201" max="8201" width="20.42578125" style="5" bestFit="1" customWidth="1"/>
    <col min="8202" max="8203" width="11.42578125" style="5" customWidth="1"/>
    <col min="8204" max="8204" width="10.42578125" style="5" bestFit="1" customWidth="1"/>
    <col min="8205" max="8205" width="11.42578125" style="5" bestFit="1" customWidth="1"/>
    <col min="8206" max="8206" width="18.85546875" style="5" customWidth="1"/>
    <col min="8207" max="8207" width="18.85546875" style="5" bestFit="1" customWidth="1"/>
    <col min="8208" max="8208" width="20.42578125" style="5" bestFit="1" customWidth="1"/>
    <col min="8209" max="8210" width="0" style="5" hidden="1" customWidth="1"/>
    <col min="8211" max="8211" width="15.42578125" style="5" bestFit="1" customWidth="1"/>
    <col min="8212" max="8212" width="28.42578125" style="5" bestFit="1" customWidth="1"/>
    <col min="8213" max="8213" width="13.5703125" style="5" bestFit="1" customWidth="1"/>
    <col min="8214" max="8214" width="11.42578125" style="5" customWidth="1"/>
    <col min="8215" max="8216" width="0" style="5" hidden="1" customWidth="1"/>
    <col min="8217" max="8219" width="11.42578125" style="5" customWidth="1"/>
    <col min="8220" max="8220" width="13.140625" style="5" bestFit="1" customWidth="1"/>
    <col min="8221" max="8448" width="11.42578125" style="5"/>
    <col min="8449" max="8449" width="4.140625" style="5" customWidth="1"/>
    <col min="8450" max="8450" width="35.5703125" style="5" customWidth="1"/>
    <col min="8451" max="8451" width="18.42578125" style="5" bestFit="1" customWidth="1"/>
    <col min="8452" max="8455" width="10.42578125" style="5" customWidth="1"/>
    <col min="8456" max="8456" width="12.85546875" style="5" bestFit="1" customWidth="1"/>
    <col min="8457" max="8457" width="20.42578125" style="5" bestFit="1" customWidth="1"/>
    <col min="8458" max="8459" width="11.42578125" style="5" customWidth="1"/>
    <col min="8460" max="8460" width="10.42578125" style="5" bestFit="1" customWidth="1"/>
    <col min="8461" max="8461" width="11.42578125" style="5" bestFit="1" customWidth="1"/>
    <col min="8462" max="8462" width="18.85546875" style="5" customWidth="1"/>
    <col min="8463" max="8463" width="18.85546875" style="5" bestFit="1" customWidth="1"/>
    <col min="8464" max="8464" width="20.42578125" style="5" bestFit="1" customWidth="1"/>
    <col min="8465" max="8466" width="0" style="5" hidden="1" customWidth="1"/>
    <col min="8467" max="8467" width="15.42578125" style="5" bestFit="1" customWidth="1"/>
    <col min="8468" max="8468" width="28.42578125" style="5" bestFit="1" customWidth="1"/>
    <col min="8469" max="8469" width="13.5703125" style="5" bestFit="1" customWidth="1"/>
    <col min="8470" max="8470" width="11.42578125" style="5" customWidth="1"/>
    <col min="8471" max="8472" width="0" style="5" hidden="1" customWidth="1"/>
    <col min="8473" max="8475" width="11.42578125" style="5" customWidth="1"/>
    <col min="8476" max="8476" width="13.140625" style="5" bestFit="1" customWidth="1"/>
    <col min="8477" max="8704" width="11.42578125" style="5"/>
    <col min="8705" max="8705" width="4.140625" style="5" customWidth="1"/>
    <col min="8706" max="8706" width="35.5703125" style="5" customWidth="1"/>
    <col min="8707" max="8707" width="18.42578125" style="5" bestFit="1" customWidth="1"/>
    <col min="8708" max="8711" width="10.42578125" style="5" customWidth="1"/>
    <col min="8712" max="8712" width="12.85546875" style="5" bestFit="1" customWidth="1"/>
    <col min="8713" max="8713" width="20.42578125" style="5" bestFit="1" customWidth="1"/>
    <col min="8714" max="8715" width="11.42578125" style="5" customWidth="1"/>
    <col min="8716" max="8716" width="10.42578125" style="5" bestFit="1" customWidth="1"/>
    <col min="8717" max="8717" width="11.42578125" style="5" bestFit="1" customWidth="1"/>
    <col min="8718" max="8718" width="18.85546875" style="5" customWidth="1"/>
    <col min="8719" max="8719" width="18.85546875" style="5" bestFit="1" customWidth="1"/>
    <col min="8720" max="8720" width="20.42578125" style="5" bestFit="1" customWidth="1"/>
    <col min="8721" max="8722" width="0" style="5" hidden="1" customWidth="1"/>
    <col min="8723" max="8723" width="15.42578125" style="5" bestFit="1" customWidth="1"/>
    <col min="8724" max="8724" width="28.42578125" style="5" bestFit="1" customWidth="1"/>
    <col min="8725" max="8725" width="13.5703125" style="5" bestFit="1" customWidth="1"/>
    <col min="8726" max="8726" width="11.42578125" style="5" customWidth="1"/>
    <col min="8727" max="8728" width="0" style="5" hidden="1" customWidth="1"/>
    <col min="8729" max="8731" width="11.42578125" style="5" customWidth="1"/>
    <col min="8732" max="8732" width="13.140625" style="5" bestFit="1" customWidth="1"/>
    <col min="8733" max="8960" width="11.42578125" style="5"/>
    <col min="8961" max="8961" width="4.140625" style="5" customWidth="1"/>
    <col min="8962" max="8962" width="35.5703125" style="5" customWidth="1"/>
    <col min="8963" max="8963" width="18.42578125" style="5" bestFit="1" customWidth="1"/>
    <col min="8964" max="8967" width="10.42578125" style="5" customWidth="1"/>
    <col min="8968" max="8968" width="12.85546875" style="5" bestFit="1" customWidth="1"/>
    <col min="8969" max="8969" width="20.42578125" style="5" bestFit="1" customWidth="1"/>
    <col min="8970" max="8971" width="11.42578125" style="5" customWidth="1"/>
    <col min="8972" max="8972" width="10.42578125" style="5" bestFit="1" customWidth="1"/>
    <col min="8973" max="8973" width="11.42578125" style="5" bestFit="1" customWidth="1"/>
    <col min="8974" max="8974" width="18.85546875" style="5" customWidth="1"/>
    <col min="8975" max="8975" width="18.85546875" style="5" bestFit="1" customWidth="1"/>
    <col min="8976" max="8976" width="20.42578125" style="5" bestFit="1" customWidth="1"/>
    <col min="8977" max="8978" width="0" style="5" hidden="1" customWidth="1"/>
    <col min="8979" max="8979" width="15.42578125" style="5" bestFit="1" customWidth="1"/>
    <col min="8980" max="8980" width="28.42578125" style="5" bestFit="1" customWidth="1"/>
    <col min="8981" max="8981" width="13.5703125" style="5" bestFit="1" customWidth="1"/>
    <col min="8982" max="8982" width="11.42578125" style="5" customWidth="1"/>
    <col min="8983" max="8984" width="0" style="5" hidden="1" customWidth="1"/>
    <col min="8985" max="8987" width="11.42578125" style="5" customWidth="1"/>
    <col min="8988" max="8988" width="13.140625" style="5" bestFit="1" customWidth="1"/>
    <col min="8989" max="9216" width="11.42578125" style="5"/>
    <col min="9217" max="9217" width="4.140625" style="5" customWidth="1"/>
    <col min="9218" max="9218" width="35.5703125" style="5" customWidth="1"/>
    <col min="9219" max="9219" width="18.42578125" style="5" bestFit="1" customWidth="1"/>
    <col min="9220" max="9223" width="10.42578125" style="5" customWidth="1"/>
    <col min="9224" max="9224" width="12.85546875" style="5" bestFit="1" customWidth="1"/>
    <col min="9225" max="9225" width="20.42578125" style="5" bestFit="1" customWidth="1"/>
    <col min="9226" max="9227" width="11.42578125" style="5" customWidth="1"/>
    <col min="9228" max="9228" width="10.42578125" style="5" bestFit="1" customWidth="1"/>
    <col min="9229" max="9229" width="11.42578125" style="5" bestFit="1" customWidth="1"/>
    <col min="9230" max="9230" width="18.85546875" style="5" customWidth="1"/>
    <col min="9231" max="9231" width="18.85546875" style="5" bestFit="1" customWidth="1"/>
    <col min="9232" max="9232" width="20.42578125" style="5" bestFit="1" customWidth="1"/>
    <col min="9233" max="9234" width="0" style="5" hidden="1" customWidth="1"/>
    <col min="9235" max="9235" width="15.42578125" style="5" bestFit="1" customWidth="1"/>
    <col min="9236" max="9236" width="28.42578125" style="5" bestFit="1" customWidth="1"/>
    <col min="9237" max="9237" width="13.5703125" style="5" bestFit="1" customWidth="1"/>
    <col min="9238" max="9238" width="11.42578125" style="5" customWidth="1"/>
    <col min="9239" max="9240" width="0" style="5" hidden="1" customWidth="1"/>
    <col min="9241" max="9243" width="11.42578125" style="5" customWidth="1"/>
    <col min="9244" max="9244" width="13.140625" style="5" bestFit="1" customWidth="1"/>
    <col min="9245" max="9472" width="11.42578125" style="5"/>
    <col min="9473" max="9473" width="4.140625" style="5" customWidth="1"/>
    <col min="9474" max="9474" width="35.5703125" style="5" customWidth="1"/>
    <col min="9475" max="9475" width="18.42578125" style="5" bestFit="1" customWidth="1"/>
    <col min="9476" max="9479" width="10.42578125" style="5" customWidth="1"/>
    <col min="9480" max="9480" width="12.85546875" style="5" bestFit="1" customWidth="1"/>
    <col min="9481" max="9481" width="20.42578125" style="5" bestFit="1" customWidth="1"/>
    <col min="9482" max="9483" width="11.42578125" style="5" customWidth="1"/>
    <col min="9484" max="9484" width="10.42578125" style="5" bestFit="1" customWidth="1"/>
    <col min="9485" max="9485" width="11.42578125" style="5" bestFit="1" customWidth="1"/>
    <col min="9486" max="9486" width="18.85546875" style="5" customWidth="1"/>
    <col min="9487" max="9487" width="18.85546875" style="5" bestFit="1" customWidth="1"/>
    <col min="9488" max="9488" width="20.42578125" style="5" bestFit="1" customWidth="1"/>
    <col min="9489" max="9490" width="0" style="5" hidden="1" customWidth="1"/>
    <col min="9491" max="9491" width="15.42578125" style="5" bestFit="1" customWidth="1"/>
    <col min="9492" max="9492" width="28.42578125" style="5" bestFit="1" customWidth="1"/>
    <col min="9493" max="9493" width="13.5703125" style="5" bestFit="1" customWidth="1"/>
    <col min="9494" max="9494" width="11.42578125" style="5" customWidth="1"/>
    <col min="9495" max="9496" width="0" style="5" hidden="1" customWidth="1"/>
    <col min="9497" max="9499" width="11.42578125" style="5" customWidth="1"/>
    <col min="9500" max="9500" width="13.140625" style="5" bestFit="1" customWidth="1"/>
    <col min="9501" max="9728" width="11.42578125" style="5"/>
    <col min="9729" max="9729" width="4.140625" style="5" customWidth="1"/>
    <col min="9730" max="9730" width="35.5703125" style="5" customWidth="1"/>
    <col min="9731" max="9731" width="18.42578125" style="5" bestFit="1" customWidth="1"/>
    <col min="9732" max="9735" width="10.42578125" style="5" customWidth="1"/>
    <col min="9736" max="9736" width="12.85546875" style="5" bestFit="1" customWidth="1"/>
    <col min="9737" max="9737" width="20.42578125" style="5" bestFit="1" customWidth="1"/>
    <col min="9738" max="9739" width="11.42578125" style="5" customWidth="1"/>
    <col min="9740" max="9740" width="10.42578125" style="5" bestFit="1" customWidth="1"/>
    <col min="9741" max="9741" width="11.42578125" style="5" bestFit="1" customWidth="1"/>
    <col min="9742" max="9742" width="18.85546875" style="5" customWidth="1"/>
    <col min="9743" max="9743" width="18.85546875" style="5" bestFit="1" customWidth="1"/>
    <col min="9744" max="9744" width="20.42578125" style="5" bestFit="1" customWidth="1"/>
    <col min="9745" max="9746" width="0" style="5" hidden="1" customWidth="1"/>
    <col min="9747" max="9747" width="15.42578125" style="5" bestFit="1" customWidth="1"/>
    <col min="9748" max="9748" width="28.42578125" style="5" bestFit="1" customWidth="1"/>
    <col min="9749" max="9749" width="13.5703125" style="5" bestFit="1" customWidth="1"/>
    <col min="9750" max="9750" width="11.42578125" style="5" customWidth="1"/>
    <col min="9751" max="9752" width="0" style="5" hidden="1" customWidth="1"/>
    <col min="9753" max="9755" width="11.42578125" style="5" customWidth="1"/>
    <col min="9756" max="9756" width="13.140625" style="5" bestFit="1" customWidth="1"/>
    <col min="9757" max="9984" width="11.42578125" style="5"/>
    <col min="9985" max="9985" width="4.140625" style="5" customWidth="1"/>
    <col min="9986" max="9986" width="35.5703125" style="5" customWidth="1"/>
    <col min="9987" max="9987" width="18.42578125" style="5" bestFit="1" customWidth="1"/>
    <col min="9988" max="9991" width="10.42578125" style="5" customWidth="1"/>
    <col min="9992" max="9992" width="12.85546875" style="5" bestFit="1" customWidth="1"/>
    <col min="9993" max="9993" width="20.42578125" style="5" bestFit="1" customWidth="1"/>
    <col min="9994" max="9995" width="11.42578125" style="5" customWidth="1"/>
    <col min="9996" max="9996" width="10.42578125" style="5" bestFit="1" customWidth="1"/>
    <col min="9997" max="9997" width="11.42578125" style="5" bestFit="1" customWidth="1"/>
    <col min="9998" max="9998" width="18.85546875" style="5" customWidth="1"/>
    <col min="9999" max="9999" width="18.85546875" style="5" bestFit="1" customWidth="1"/>
    <col min="10000" max="10000" width="20.42578125" style="5" bestFit="1" customWidth="1"/>
    <col min="10001" max="10002" width="0" style="5" hidden="1" customWidth="1"/>
    <col min="10003" max="10003" width="15.42578125" style="5" bestFit="1" customWidth="1"/>
    <col min="10004" max="10004" width="28.42578125" style="5" bestFit="1" customWidth="1"/>
    <col min="10005" max="10005" width="13.5703125" style="5" bestFit="1" customWidth="1"/>
    <col min="10006" max="10006" width="11.42578125" style="5" customWidth="1"/>
    <col min="10007" max="10008" width="0" style="5" hidden="1" customWidth="1"/>
    <col min="10009" max="10011" width="11.42578125" style="5" customWidth="1"/>
    <col min="10012" max="10012" width="13.140625" style="5" bestFit="1" customWidth="1"/>
    <col min="10013" max="10240" width="11.42578125" style="5"/>
    <col min="10241" max="10241" width="4.140625" style="5" customWidth="1"/>
    <col min="10242" max="10242" width="35.5703125" style="5" customWidth="1"/>
    <col min="10243" max="10243" width="18.42578125" style="5" bestFit="1" customWidth="1"/>
    <col min="10244" max="10247" width="10.42578125" style="5" customWidth="1"/>
    <col min="10248" max="10248" width="12.85546875" style="5" bestFit="1" customWidth="1"/>
    <col min="10249" max="10249" width="20.42578125" style="5" bestFit="1" customWidth="1"/>
    <col min="10250" max="10251" width="11.42578125" style="5" customWidth="1"/>
    <col min="10252" max="10252" width="10.42578125" style="5" bestFit="1" customWidth="1"/>
    <col min="10253" max="10253" width="11.42578125" style="5" bestFit="1" customWidth="1"/>
    <col min="10254" max="10254" width="18.85546875" style="5" customWidth="1"/>
    <col min="10255" max="10255" width="18.85546875" style="5" bestFit="1" customWidth="1"/>
    <col min="10256" max="10256" width="20.42578125" style="5" bestFit="1" customWidth="1"/>
    <col min="10257" max="10258" width="0" style="5" hidden="1" customWidth="1"/>
    <col min="10259" max="10259" width="15.42578125" style="5" bestFit="1" customWidth="1"/>
    <col min="10260" max="10260" width="28.42578125" style="5" bestFit="1" customWidth="1"/>
    <col min="10261" max="10261" width="13.5703125" style="5" bestFit="1" customWidth="1"/>
    <col min="10262" max="10262" width="11.42578125" style="5" customWidth="1"/>
    <col min="10263" max="10264" width="0" style="5" hidden="1" customWidth="1"/>
    <col min="10265" max="10267" width="11.42578125" style="5" customWidth="1"/>
    <col min="10268" max="10268" width="13.140625" style="5" bestFit="1" customWidth="1"/>
    <col min="10269" max="10496" width="11.42578125" style="5"/>
    <col min="10497" max="10497" width="4.140625" style="5" customWidth="1"/>
    <col min="10498" max="10498" width="35.5703125" style="5" customWidth="1"/>
    <col min="10499" max="10499" width="18.42578125" style="5" bestFit="1" customWidth="1"/>
    <col min="10500" max="10503" width="10.42578125" style="5" customWidth="1"/>
    <col min="10504" max="10504" width="12.85546875" style="5" bestFit="1" customWidth="1"/>
    <col min="10505" max="10505" width="20.42578125" style="5" bestFit="1" customWidth="1"/>
    <col min="10506" max="10507" width="11.42578125" style="5" customWidth="1"/>
    <col min="10508" max="10508" width="10.42578125" style="5" bestFit="1" customWidth="1"/>
    <col min="10509" max="10509" width="11.42578125" style="5" bestFit="1" customWidth="1"/>
    <col min="10510" max="10510" width="18.85546875" style="5" customWidth="1"/>
    <col min="10511" max="10511" width="18.85546875" style="5" bestFit="1" customWidth="1"/>
    <col min="10512" max="10512" width="20.42578125" style="5" bestFit="1" customWidth="1"/>
    <col min="10513" max="10514" width="0" style="5" hidden="1" customWidth="1"/>
    <col min="10515" max="10515" width="15.42578125" style="5" bestFit="1" customWidth="1"/>
    <col min="10516" max="10516" width="28.42578125" style="5" bestFit="1" customWidth="1"/>
    <col min="10517" max="10517" width="13.5703125" style="5" bestFit="1" customWidth="1"/>
    <col min="10518" max="10518" width="11.42578125" style="5" customWidth="1"/>
    <col min="10519" max="10520" width="0" style="5" hidden="1" customWidth="1"/>
    <col min="10521" max="10523" width="11.42578125" style="5" customWidth="1"/>
    <col min="10524" max="10524" width="13.140625" style="5" bestFit="1" customWidth="1"/>
    <col min="10525" max="10752" width="11.42578125" style="5"/>
    <col min="10753" max="10753" width="4.140625" style="5" customWidth="1"/>
    <col min="10754" max="10754" width="35.5703125" style="5" customWidth="1"/>
    <col min="10755" max="10755" width="18.42578125" style="5" bestFit="1" customWidth="1"/>
    <col min="10756" max="10759" width="10.42578125" style="5" customWidth="1"/>
    <col min="10760" max="10760" width="12.85546875" style="5" bestFit="1" customWidth="1"/>
    <col min="10761" max="10761" width="20.42578125" style="5" bestFit="1" customWidth="1"/>
    <col min="10762" max="10763" width="11.42578125" style="5" customWidth="1"/>
    <col min="10764" max="10764" width="10.42578125" style="5" bestFit="1" customWidth="1"/>
    <col min="10765" max="10765" width="11.42578125" style="5" bestFit="1" customWidth="1"/>
    <col min="10766" max="10766" width="18.85546875" style="5" customWidth="1"/>
    <col min="10767" max="10767" width="18.85546875" style="5" bestFit="1" customWidth="1"/>
    <col min="10768" max="10768" width="20.42578125" style="5" bestFit="1" customWidth="1"/>
    <col min="10769" max="10770" width="0" style="5" hidden="1" customWidth="1"/>
    <col min="10771" max="10771" width="15.42578125" style="5" bestFit="1" customWidth="1"/>
    <col min="10772" max="10772" width="28.42578125" style="5" bestFit="1" customWidth="1"/>
    <col min="10773" max="10773" width="13.5703125" style="5" bestFit="1" customWidth="1"/>
    <col min="10774" max="10774" width="11.42578125" style="5" customWidth="1"/>
    <col min="10775" max="10776" width="0" style="5" hidden="1" customWidth="1"/>
    <col min="10777" max="10779" width="11.42578125" style="5" customWidth="1"/>
    <col min="10780" max="10780" width="13.140625" style="5" bestFit="1" customWidth="1"/>
    <col min="10781" max="11008" width="11.42578125" style="5"/>
    <col min="11009" max="11009" width="4.140625" style="5" customWidth="1"/>
    <col min="11010" max="11010" width="35.5703125" style="5" customWidth="1"/>
    <col min="11011" max="11011" width="18.42578125" style="5" bestFit="1" customWidth="1"/>
    <col min="11012" max="11015" width="10.42578125" style="5" customWidth="1"/>
    <col min="11016" max="11016" width="12.85546875" style="5" bestFit="1" customWidth="1"/>
    <col min="11017" max="11017" width="20.42578125" style="5" bestFit="1" customWidth="1"/>
    <col min="11018" max="11019" width="11.42578125" style="5" customWidth="1"/>
    <col min="11020" max="11020" width="10.42578125" style="5" bestFit="1" customWidth="1"/>
    <col min="11021" max="11021" width="11.42578125" style="5" bestFit="1" customWidth="1"/>
    <col min="11022" max="11022" width="18.85546875" style="5" customWidth="1"/>
    <col min="11023" max="11023" width="18.85546875" style="5" bestFit="1" customWidth="1"/>
    <col min="11024" max="11024" width="20.42578125" style="5" bestFit="1" customWidth="1"/>
    <col min="11025" max="11026" width="0" style="5" hidden="1" customWidth="1"/>
    <col min="11027" max="11027" width="15.42578125" style="5" bestFit="1" customWidth="1"/>
    <col min="11028" max="11028" width="28.42578125" style="5" bestFit="1" customWidth="1"/>
    <col min="11029" max="11029" width="13.5703125" style="5" bestFit="1" customWidth="1"/>
    <col min="11030" max="11030" width="11.42578125" style="5" customWidth="1"/>
    <col min="11031" max="11032" width="0" style="5" hidden="1" customWidth="1"/>
    <col min="11033" max="11035" width="11.42578125" style="5" customWidth="1"/>
    <col min="11036" max="11036" width="13.140625" style="5" bestFit="1" customWidth="1"/>
    <col min="11037" max="11264" width="11.42578125" style="5"/>
    <col min="11265" max="11265" width="4.140625" style="5" customWidth="1"/>
    <col min="11266" max="11266" width="35.5703125" style="5" customWidth="1"/>
    <col min="11267" max="11267" width="18.42578125" style="5" bestFit="1" customWidth="1"/>
    <col min="11268" max="11271" width="10.42578125" style="5" customWidth="1"/>
    <col min="11272" max="11272" width="12.85546875" style="5" bestFit="1" customWidth="1"/>
    <col min="11273" max="11273" width="20.42578125" style="5" bestFit="1" customWidth="1"/>
    <col min="11274" max="11275" width="11.42578125" style="5" customWidth="1"/>
    <col min="11276" max="11276" width="10.42578125" style="5" bestFit="1" customWidth="1"/>
    <col min="11277" max="11277" width="11.42578125" style="5" bestFit="1" customWidth="1"/>
    <col min="11278" max="11278" width="18.85546875" style="5" customWidth="1"/>
    <col min="11279" max="11279" width="18.85546875" style="5" bestFit="1" customWidth="1"/>
    <col min="11280" max="11280" width="20.42578125" style="5" bestFit="1" customWidth="1"/>
    <col min="11281" max="11282" width="0" style="5" hidden="1" customWidth="1"/>
    <col min="11283" max="11283" width="15.42578125" style="5" bestFit="1" customWidth="1"/>
    <col min="11284" max="11284" width="28.42578125" style="5" bestFit="1" customWidth="1"/>
    <col min="11285" max="11285" width="13.5703125" style="5" bestFit="1" customWidth="1"/>
    <col min="11286" max="11286" width="11.42578125" style="5" customWidth="1"/>
    <col min="11287" max="11288" width="0" style="5" hidden="1" customWidth="1"/>
    <col min="11289" max="11291" width="11.42578125" style="5" customWidth="1"/>
    <col min="11292" max="11292" width="13.140625" style="5" bestFit="1" customWidth="1"/>
    <col min="11293" max="11520" width="11.42578125" style="5"/>
    <col min="11521" max="11521" width="4.140625" style="5" customWidth="1"/>
    <col min="11522" max="11522" width="35.5703125" style="5" customWidth="1"/>
    <col min="11523" max="11523" width="18.42578125" style="5" bestFit="1" customWidth="1"/>
    <col min="11524" max="11527" width="10.42578125" style="5" customWidth="1"/>
    <col min="11528" max="11528" width="12.85546875" style="5" bestFit="1" customWidth="1"/>
    <col min="11529" max="11529" width="20.42578125" style="5" bestFit="1" customWidth="1"/>
    <col min="11530" max="11531" width="11.42578125" style="5" customWidth="1"/>
    <col min="11532" max="11532" width="10.42578125" style="5" bestFit="1" customWidth="1"/>
    <col min="11533" max="11533" width="11.42578125" style="5" bestFit="1" customWidth="1"/>
    <col min="11534" max="11534" width="18.85546875" style="5" customWidth="1"/>
    <col min="11535" max="11535" width="18.85546875" style="5" bestFit="1" customWidth="1"/>
    <col min="11536" max="11536" width="20.42578125" style="5" bestFit="1" customWidth="1"/>
    <col min="11537" max="11538" width="0" style="5" hidden="1" customWidth="1"/>
    <col min="11539" max="11539" width="15.42578125" style="5" bestFit="1" customWidth="1"/>
    <col min="11540" max="11540" width="28.42578125" style="5" bestFit="1" customWidth="1"/>
    <col min="11541" max="11541" width="13.5703125" style="5" bestFit="1" customWidth="1"/>
    <col min="11542" max="11542" width="11.42578125" style="5" customWidth="1"/>
    <col min="11543" max="11544" width="0" style="5" hidden="1" customWidth="1"/>
    <col min="11545" max="11547" width="11.42578125" style="5" customWidth="1"/>
    <col min="11548" max="11548" width="13.140625" style="5" bestFit="1" customWidth="1"/>
    <col min="11549" max="11776" width="11.42578125" style="5"/>
    <col min="11777" max="11777" width="4.140625" style="5" customWidth="1"/>
    <col min="11778" max="11778" width="35.5703125" style="5" customWidth="1"/>
    <col min="11779" max="11779" width="18.42578125" style="5" bestFit="1" customWidth="1"/>
    <col min="11780" max="11783" width="10.42578125" style="5" customWidth="1"/>
    <col min="11784" max="11784" width="12.85546875" style="5" bestFit="1" customWidth="1"/>
    <col min="11785" max="11785" width="20.42578125" style="5" bestFit="1" customWidth="1"/>
    <col min="11786" max="11787" width="11.42578125" style="5" customWidth="1"/>
    <col min="11788" max="11788" width="10.42578125" style="5" bestFit="1" customWidth="1"/>
    <col min="11789" max="11789" width="11.42578125" style="5" bestFit="1" customWidth="1"/>
    <col min="11790" max="11790" width="18.85546875" style="5" customWidth="1"/>
    <col min="11791" max="11791" width="18.85546875" style="5" bestFit="1" customWidth="1"/>
    <col min="11792" max="11792" width="20.42578125" style="5" bestFit="1" customWidth="1"/>
    <col min="11793" max="11794" width="0" style="5" hidden="1" customWidth="1"/>
    <col min="11795" max="11795" width="15.42578125" style="5" bestFit="1" customWidth="1"/>
    <col min="11796" max="11796" width="28.42578125" style="5" bestFit="1" customWidth="1"/>
    <col min="11797" max="11797" width="13.5703125" style="5" bestFit="1" customWidth="1"/>
    <col min="11798" max="11798" width="11.42578125" style="5" customWidth="1"/>
    <col min="11799" max="11800" width="0" style="5" hidden="1" customWidth="1"/>
    <col min="11801" max="11803" width="11.42578125" style="5" customWidth="1"/>
    <col min="11804" max="11804" width="13.140625" style="5" bestFit="1" customWidth="1"/>
    <col min="11805" max="12032" width="11.42578125" style="5"/>
    <col min="12033" max="12033" width="4.140625" style="5" customWidth="1"/>
    <col min="12034" max="12034" width="35.5703125" style="5" customWidth="1"/>
    <col min="12035" max="12035" width="18.42578125" style="5" bestFit="1" customWidth="1"/>
    <col min="12036" max="12039" width="10.42578125" style="5" customWidth="1"/>
    <col min="12040" max="12040" width="12.85546875" style="5" bestFit="1" customWidth="1"/>
    <col min="12041" max="12041" width="20.42578125" style="5" bestFit="1" customWidth="1"/>
    <col min="12042" max="12043" width="11.42578125" style="5" customWidth="1"/>
    <col min="12044" max="12044" width="10.42578125" style="5" bestFit="1" customWidth="1"/>
    <col min="12045" max="12045" width="11.42578125" style="5" bestFit="1" customWidth="1"/>
    <col min="12046" max="12046" width="18.85546875" style="5" customWidth="1"/>
    <col min="12047" max="12047" width="18.85546875" style="5" bestFit="1" customWidth="1"/>
    <col min="12048" max="12048" width="20.42578125" style="5" bestFit="1" customWidth="1"/>
    <col min="12049" max="12050" width="0" style="5" hidden="1" customWidth="1"/>
    <col min="12051" max="12051" width="15.42578125" style="5" bestFit="1" customWidth="1"/>
    <col min="12052" max="12052" width="28.42578125" style="5" bestFit="1" customWidth="1"/>
    <col min="12053" max="12053" width="13.5703125" style="5" bestFit="1" customWidth="1"/>
    <col min="12054" max="12054" width="11.42578125" style="5" customWidth="1"/>
    <col min="12055" max="12056" width="0" style="5" hidden="1" customWidth="1"/>
    <col min="12057" max="12059" width="11.42578125" style="5" customWidth="1"/>
    <col min="12060" max="12060" width="13.140625" style="5" bestFit="1" customWidth="1"/>
    <col min="12061" max="12288" width="11.42578125" style="5"/>
    <col min="12289" max="12289" width="4.140625" style="5" customWidth="1"/>
    <col min="12290" max="12290" width="35.5703125" style="5" customWidth="1"/>
    <col min="12291" max="12291" width="18.42578125" style="5" bestFit="1" customWidth="1"/>
    <col min="12292" max="12295" width="10.42578125" style="5" customWidth="1"/>
    <col min="12296" max="12296" width="12.85546875" style="5" bestFit="1" customWidth="1"/>
    <col min="12297" max="12297" width="20.42578125" style="5" bestFit="1" customWidth="1"/>
    <col min="12298" max="12299" width="11.42578125" style="5" customWidth="1"/>
    <col min="12300" max="12300" width="10.42578125" style="5" bestFit="1" customWidth="1"/>
    <col min="12301" max="12301" width="11.42578125" style="5" bestFit="1" customWidth="1"/>
    <col min="12302" max="12302" width="18.85546875" style="5" customWidth="1"/>
    <col min="12303" max="12303" width="18.85546875" style="5" bestFit="1" customWidth="1"/>
    <col min="12304" max="12304" width="20.42578125" style="5" bestFit="1" customWidth="1"/>
    <col min="12305" max="12306" width="0" style="5" hidden="1" customWidth="1"/>
    <col min="12307" max="12307" width="15.42578125" style="5" bestFit="1" customWidth="1"/>
    <col min="12308" max="12308" width="28.42578125" style="5" bestFit="1" customWidth="1"/>
    <col min="12309" max="12309" width="13.5703125" style="5" bestFit="1" customWidth="1"/>
    <col min="12310" max="12310" width="11.42578125" style="5" customWidth="1"/>
    <col min="12311" max="12312" width="0" style="5" hidden="1" customWidth="1"/>
    <col min="12313" max="12315" width="11.42578125" style="5" customWidth="1"/>
    <col min="12316" max="12316" width="13.140625" style="5" bestFit="1" customWidth="1"/>
    <col min="12317" max="12544" width="11.42578125" style="5"/>
    <col min="12545" max="12545" width="4.140625" style="5" customWidth="1"/>
    <col min="12546" max="12546" width="35.5703125" style="5" customWidth="1"/>
    <col min="12547" max="12547" width="18.42578125" style="5" bestFit="1" customWidth="1"/>
    <col min="12548" max="12551" width="10.42578125" style="5" customWidth="1"/>
    <col min="12552" max="12552" width="12.85546875" style="5" bestFit="1" customWidth="1"/>
    <col min="12553" max="12553" width="20.42578125" style="5" bestFit="1" customWidth="1"/>
    <col min="12554" max="12555" width="11.42578125" style="5" customWidth="1"/>
    <col min="12556" max="12556" width="10.42578125" style="5" bestFit="1" customWidth="1"/>
    <col min="12557" max="12557" width="11.42578125" style="5" bestFit="1" customWidth="1"/>
    <col min="12558" max="12558" width="18.85546875" style="5" customWidth="1"/>
    <col min="12559" max="12559" width="18.85546875" style="5" bestFit="1" customWidth="1"/>
    <col min="12560" max="12560" width="20.42578125" style="5" bestFit="1" customWidth="1"/>
    <col min="12561" max="12562" width="0" style="5" hidden="1" customWidth="1"/>
    <col min="12563" max="12563" width="15.42578125" style="5" bestFit="1" customWidth="1"/>
    <col min="12564" max="12564" width="28.42578125" style="5" bestFit="1" customWidth="1"/>
    <col min="12565" max="12565" width="13.5703125" style="5" bestFit="1" customWidth="1"/>
    <col min="12566" max="12566" width="11.42578125" style="5" customWidth="1"/>
    <col min="12567" max="12568" width="0" style="5" hidden="1" customWidth="1"/>
    <col min="12569" max="12571" width="11.42578125" style="5" customWidth="1"/>
    <col min="12572" max="12572" width="13.140625" style="5" bestFit="1" customWidth="1"/>
    <col min="12573" max="12800" width="11.42578125" style="5"/>
    <col min="12801" max="12801" width="4.140625" style="5" customWidth="1"/>
    <col min="12802" max="12802" width="35.5703125" style="5" customWidth="1"/>
    <col min="12803" max="12803" width="18.42578125" style="5" bestFit="1" customWidth="1"/>
    <col min="12804" max="12807" width="10.42578125" style="5" customWidth="1"/>
    <col min="12808" max="12808" width="12.85546875" style="5" bestFit="1" customWidth="1"/>
    <col min="12809" max="12809" width="20.42578125" style="5" bestFit="1" customWidth="1"/>
    <col min="12810" max="12811" width="11.42578125" style="5" customWidth="1"/>
    <col min="12812" max="12812" width="10.42578125" style="5" bestFit="1" customWidth="1"/>
    <col min="12813" max="12813" width="11.42578125" style="5" bestFit="1" customWidth="1"/>
    <col min="12814" max="12814" width="18.85546875" style="5" customWidth="1"/>
    <col min="12815" max="12815" width="18.85546875" style="5" bestFit="1" customWidth="1"/>
    <col min="12816" max="12816" width="20.42578125" style="5" bestFit="1" customWidth="1"/>
    <col min="12817" max="12818" width="0" style="5" hidden="1" customWidth="1"/>
    <col min="12819" max="12819" width="15.42578125" style="5" bestFit="1" customWidth="1"/>
    <col min="12820" max="12820" width="28.42578125" style="5" bestFit="1" customWidth="1"/>
    <col min="12821" max="12821" width="13.5703125" style="5" bestFit="1" customWidth="1"/>
    <col min="12822" max="12822" width="11.42578125" style="5" customWidth="1"/>
    <col min="12823" max="12824" width="0" style="5" hidden="1" customWidth="1"/>
    <col min="12825" max="12827" width="11.42578125" style="5" customWidth="1"/>
    <col min="12828" max="12828" width="13.140625" style="5" bestFit="1" customWidth="1"/>
    <col min="12829" max="13056" width="11.42578125" style="5"/>
    <col min="13057" max="13057" width="4.140625" style="5" customWidth="1"/>
    <col min="13058" max="13058" width="35.5703125" style="5" customWidth="1"/>
    <col min="13059" max="13059" width="18.42578125" style="5" bestFit="1" customWidth="1"/>
    <col min="13060" max="13063" width="10.42578125" style="5" customWidth="1"/>
    <col min="13064" max="13064" width="12.85546875" style="5" bestFit="1" customWidth="1"/>
    <col min="13065" max="13065" width="20.42578125" style="5" bestFit="1" customWidth="1"/>
    <col min="13066" max="13067" width="11.42578125" style="5" customWidth="1"/>
    <col min="13068" max="13068" width="10.42578125" style="5" bestFit="1" customWidth="1"/>
    <col min="13069" max="13069" width="11.42578125" style="5" bestFit="1" customWidth="1"/>
    <col min="13070" max="13070" width="18.85546875" style="5" customWidth="1"/>
    <col min="13071" max="13071" width="18.85546875" style="5" bestFit="1" customWidth="1"/>
    <col min="13072" max="13072" width="20.42578125" style="5" bestFit="1" customWidth="1"/>
    <col min="13073" max="13074" width="0" style="5" hidden="1" customWidth="1"/>
    <col min="13075" max="13075" width="15.42578125" style="5" bestFit="1" customWidth="1"/>
    <col min="13076" max="13076" width="28.42578125" style="5" bestFit="1" customWidth="1"/>
    <col min="13077" max="13077" width="13.5703125" style="5" bestFit="1" customWidth="1"/>
    <col min="13078" max="13078" width="11.42578125" style="5" customWidth="1"/>
    <col min="13079" max="13080" width="0" style="5" hidden="1" customWidth="1"/>
    <col min="13081" max="13083" width="11.42578125" style="5" customWidth="1"/>
    <col min="13084" max="13084" width="13.140625" style="5" bestFit="1" customWidth="1"/>
    <col min="13085" max="13312" width="11.42578125" style="5"/>
    <col min="13313" max="13313" width="4.140625" style="5" customWidth="1"/>
    <col min="13314" max="13314" width="35.5703125" style="5" customWidth="1"/>
    <col min="13315" max="13315" width="18.42578125" style="5" bestFit="1" customWidth="1"/>
    <col min="13316" max="13319" width="10.42578125" style="5" customWidth="1"/>
    <col min="13320" max="13320" width="12.85546875" style="5" bestFit="1" customWidth="1"/>
    <col min="13321" max="13321" width="20.42578125" style="5" bestFit="1" customWidth="1"/>
    <col min="13322" max="13323" width="11.42578125" style="5" customWidth="1"/>
    <col min="13324" max="13324" width="10.42578125" style="5" bestFit="1" customWidth="1"/>
    <col min="13325" max="13325" width="11.42578125" style="5" bestFit="1" customWidth="1"/>
    <col min="13326" max="13326" width="18.85546875" style="5" customWidth="1"/>
    <col min="13327" max="13327" width="18.85546875" style="5" bestFit="1" customWidth="1"/>
    <col min="13328" max="13328" width="20.42578125" style="5" bestFit="1" customWidth="1"/>
    <col min="13329" max="13330" width="0" style="5" hidden="1" customWidth="1"/>
    <col min="13331" max="13331" width="15.42578125" style="5" bestFit="1" customWidth="1"/>
    <col min="13332" max="13332" width="28.42578125" style="5" bestFit="1" customWidth="1"/>
    <col min="13333" max="13333" width="13.5703125" style="5" bestFit="1" customWidth="1"/>
    <col min="13334" max="13334" width="11.42578125" style="5" customWidth="1"/>
    <col min="13335" max="13336" width="0" style="5" hidden="1" customWidth="1"/>
    <col min="13337" max="13339" width="11.42578125" style="5" customWidth="1"/>
    <col min="13340" max="13340" width="13.140625" style="5" bestFit="1" customWidth="1"/>
    <col min="13341" max="13568" width="11.42578125" style="5"/>
    <col min="13569" max="13569" width="4.140625" style="5" customWidth="1"/>
    <col min="13570" max="13570" width="35.5703125" style="5" customWidth="1"/>
    <col min="13571" max="13571" width="18.42578125" style="5" bestFit="1" customWidth="1"/>
    <col min="13572" max="13575" width="10.42578125" style="5" customWidth="1"/>
    <col min="13576" max="13576" width="12.85546875" style="5" bestFit="1" customWidth="1"/>
    <col min="13577" max="13577" width="20.42578125" style="5" bestFit="1" customWidth="1"/>
    <col min="13578" max="13579" width="11.42578125" style="5" customWidth="1"/>
    <col min="13580" max="13580" width="10.42578125" style="5" bestFit="1" customWidth="1"/>
    <col min="13581" max="13581" width="11.42578125" style="5" bestFit="1" customWidth="1"/>
    <col min="13582" max="13582" width="18.85546875" style="5" customWidth="1"/>
    <col min="13583" max="13583" width="18.85546875" style="5" bestFit="1" customWidth="1"/>
    <col min="13584" max="13584" width="20.42578125" style="5" bestFit="1" customWidth="1"/>
    <col min="13585" max="13586" width="0" style="5" hidden="1" customWidth="1"/>
    <col min="13587" max="13587" width="15.42578125" style="5" bestFit="1" customWidth="1"/>
    <col min="13588" max="13588" width="28.42578125" style="5" bestFit="1" customWidth="1"/>
    <col min="13589" max="13589" width="13.5703125" style="5" bestFit="1" customWidth="1"/>
    <col min="13590" max="13590" width="11.42578125" style="5" customWidth="1"/>
    <col min="13591" max="13592" width="0" style="5" hidden="1" customWidth="1"/>
    <col min="13593" max="13595" width="11.42578125" style="5" customWidth="1"/>
    <col min="13596" max="13596" width="13.140625" style="5" bestFit="1" customWidth="1"/>
    <col min="13597" max="13824" width="11.42578125" style="5"/>
    <col min="13825" max="13825" width="4.140625" style="5" customWidth="1"/>
    <col min="13826" max="13826" width="35.5703125" style="5" customWidth="1"/>
    <col min="13827" max="13827" width="18.42578125" style="5" bestFit="1" customWidth="1"/>
    <col min="13828" max="13831" width="10.42578125" style="5" customWidth="1"/>
    <col min="13832" max="13832" width="12.85546875" style="5" bestFit="1" customWidth="1"/>
    <col min="13833" max="13833" width="20.42578125" style="5" bestFit="1" customWidth="1"/>
    <col min="13834" max="13835" width="11.42578125" style="5" customWidth="1"/>
    <col min="13836" max="13836" width="10.42578125" style="5" bestFit="1" customWidth="1"/>
    <col min="13837" max="13837" width="11.42578125" style="5" bestFit="1" customWidth="1"/>
    <col min="13838" max="13838" width="18.85546875" style="5" customWidth="1"/>
    <col min="13839" max="13839" width="18.85546875" style="5" bestFit="1" customWidth="1"/>
    <col min="13840" max="13840" width="20.42578125" style="5" bestFit="1" customWidth="1"/>
    <col min="13841" max="13842" width="0" style="5" hidden="1" customWidth="1"/>
    <col min="13843" max="13843" width="15.42578125" style="5" bestFit="1" customWidth="1"/>
    <col min="13844" max="13844" width="28.42578125" style="5" bestFit="1" customWidth="1"/>
    <col min="13845" max="13845" width="13.5703125" style="5" bestFit="1" customWidth="1"/>
    <col min="13846" max="13846" width="11.42578125" style="5" customWidth="1"/>
    <col min="13847" max="13848" width="0" style="5" hidden="1" customWidth="1"/>
    <col min="13849" max="13851" width="11.42578125" style="5" customWidth="1"/>
    <col min="13852" max="13852" width="13.140625" style="5" bestFit="1" customWidth="1"/>
    <col min="13853" max="14080" width="11.42578125" style="5"/>
    <col min="14081" max="14081" width="4.140625" style="5" customWidth="1"/>
    <col min="14082" max="14082" width="35.5703125" style="5" customWidth="1"/>
    <col min="14083" max="14083" width="18.42578125" style="5" bestFit="1" customWidth="1"/>
    <col min="14084" max="14087" width="10.42578125" style="5" customWidth="1"/>
    <col min="14088" max="14088" width="12.85546875" style="5" bestFit="1" customWidth="1"/>
    <col min="14089" max="14089" width="20.42578125" style="5" bestFit="1" customWidth="1"/>
    <col min="14090" max="14091" width="11.42578125" style="5" customWidth="1"/>
    <col min="14092" max="14092" width="10.42578125" style="5" bestFit="1" customWidth="1"/>
    <col min="14093" max="14093" width="11.42578125" style="5" bestFit="1" customWidth="1"/>
    <col min="14094" max="14094" width="18.85546875" style="5" customWidth="1"/>
    <col min="14095" max="14095" width="18.85546875" style="5" bestFit="1" customWidth="1"/>
    <col min="14096" max="14096" width="20.42578125" style="5" bestFit="1" customWidth="1"/>
    <col min="14097" max="14098" width="0" style="5" hidden="1" customWidth="1"/>
    <col min="14099" max="14099" width="15.42578125" style="5" bestFit="1" customWidth="1"/>
    <col min="14100" max="14100" width="28.42578125" style="5" bestFit="1" customWidth="1"/>
    <col min="14101" max="14101" width="13.5703125" style="5" bestFit="1" customWidth="1"/>
    <col min="14102" max="14102" width="11.42578125" style="5" customWidth="1"/>
    <col min="14103" max="14104" width="0" style="5" hidden="1" customWidth="1"/>
    <col min="14105" max="14107" width="11.42578125" style="5" customWidth="1"/>
    <col min="14108" max="14108" width="13.140625" style="5" bestFit="1" customWidth="1"/>
    <col min="14109" max="14336" width="11.42578125" style="5"/>
    <col min="14337" max="14337" width="4.140625" style="5" customWidth="1"/>
    <col min="14338" max="14338" width="35.5703125" style="5" customWidth="1"/>
    <col min="14339" max="14339" width="18.42578125" style="5" bestFit="1" customWidth="1"/>
    <col min="14340" max="14343" width="10.42578125" style="5" customWidth="1"/>
    <col min="14344" max="14344" width="12.85546875" style="5" bestFit="1" customWidth="1"/>
    <col min="14345" max="14345" width="20.42578125" style="5" bestFit="1" customWidth="1"/>
    <col min="14346" max="14347" width="11.42578125" style="5" customWidth="1"/>
    <col min="14348" max="14348" width="10.42578125" style="5" bestFit="1" customWidth="1"/>
    <col min="14349" max="14349" width="11.42578125" style="5" bestFit="1" customWidth="1"/>
    <col min="14350" max="14350" width="18.85546875" style="5" customWidth="1"/>
    <col min="14351" max="14351" width="18.85546875" style="5" bestFit="1" customWidth="1"/>
    <col min="14352" max="14352" width="20.42578125" style="5" bestFit="1" customWidth="1"/>
    <col min="14353" max="14354" width="0" style="5" hidden="1" customWidth="1"/>
    <col min="14355" max="14355" width="15.42578125" style="5" bestFit="1" customWidth="1"/>
    <col min="14356" max="14356" width="28.42578125" style="5" bestFit="1" customWidth="1"/>
    <col min="14357" max="14357" width="13.5703125" style="5" bestFit="1" customWidth="1"/>
    <col min="14358" max="14358" width="11.42578125" style="5" customWidth="1"/>
    <col min="14359" max="14360" width="0" style="5" hidden="1" customWidth="1"/>
    <col min="14361" max="14363" width="11.42578125" style="5" customWidth="1"/>
    <col min="14364" max="14364" width="13.140625" style="5" bestFit="1" customWidth="1"/>
    <col min="14365" max="14592" width="11.42578125" style="5"/>
    <col min="14593" max="14593" width="4.140625" style="5" customWidth="1"/>
    <col min="14594" max="14594" width="35.5703125" style="5" customWidth="1"/>
    <col min="14595" max="14595" width="18.42578125" style="5" bestFit="1" customWidth="1"/>
    <col min="14596" max="14599" width="10.42578125" style="5" customWidth="1"/>
    <col min="14600" max="14600" width="12.85546875" style="5" bestFit="1" customWidth="1"/>
    <col min="14601" max="14601" width="20.42578125" style="5" bestFit="1" customWidth="1"/>
    <col min="14602" max="14603" width="11.42578125" style="5" customWidth="1"/>
    <col min="14604" max="14604" width="10.42578125" style="5" bestFit="1" customWidth="1"/>
    <col min="14605" max="14605" width="11.42578125" style="5" bestFit="1" customWidth="1"/>
    <col min="14606" max="14606" width="18.85546875" style="5" customWidth="1"/>
    <col min="14607" max="14607" width="18.85546875" style="5" bestFit="1" customWidth="1"/>
    <col min="14608" max="14608" width="20.42578125" style="5" bestFit="1" customWidth="1"/>
    <col min="14609" max="14610" width="0" style="5" hidden="1" customWidth="1"/>
    <col min="14611" max="14611" width="15.42578125" style="5" bestFit="1" customWidth="1"/>
    <col min="14612" max="14612" width="28.42578125" style="5" bestFit="1" customWidth="1"/>
    <col min="14613" max="14613" width="13.5703125" style="5" bestFit="1" customWidth="1"/>
    <col min="14614" max="14614" width="11.42578125" style="5" customWidth="1"/>
    <col min="14615" max="14616" width="0" style="5" hidden="1" customWidth="1"/>
    <col min="14617" max="14619" width="11.42578125" style="5" customWidth="1"/>
    <col min="14620" max="14620" width="13.140625" style="5" bestFit="1" customWidth="1"/>
    <col min="14621" max="14848" width="11.42578125" style="5"/>
    <col min="14849" max="14849" width="4.140625" style="5" customWidth="1"/>
    <col min="14850" max="14850" width="35.5703125" style="5" customWidth="1"/>
    <col min="14851" max="14851" width="18.42578125" style="5" bestFit="1" customWidth="1"/>
    <col min="14852" max="14855" width="10.42578125" style="5" customWidth="1"/>
    <col min="14856" max="14856" width="12.85546875" style="5" bestFit="1" customWidth="1"/>
    <col min="14857" max="14857" width="20.42578125" style="5" bestFit="1" customWidth="1"/>
    <col min="14858" max="14859" width="11.42578125" style="5" customWidth="1"/>
    <col min="14860" max="14860" width="10.42578125" style="5" bestFit="1" customWidth="1"/>
    <col min="14861" max="14861" width="11.42578125" style="5" bestFit="1" customWidth="1"/>
    <col min="14862" max="14862" width="18.85546875" style="5" customWidth="1"/>
    <col min="14863" max="14863" width="18.85546875" style="5" bestFit="1" customWidth="1"/>
    <col min="14864" max="14864" width="20.42578125" style="5" bestFit="1" customWidth="1"/>
    <col min="14865" max="14866" width="0" style="5" hidden="1" customWidth="1"/>
    <col min="14867" max="14867" width="15.42578125" style="5" bestFit="1" customWidth="1"/>
    <col min="14868" max="14868" width="28.42578125" style="5" bestFit="1" customWidth="1"/>
    <col min="14869" max="14869" width="13.5703125" style="5" bestFit="1" customWidth="1"/>
    <col min="14870" max="14870" width="11.42578125" style="5" customWidth="1"/>
    <col min="14871" max="14872" width="0" style="5" hidden="1" customWidth="1"/>
    <col min="14873" max="14875" width="11.42578125" style="5" customWidth="1"/>
    <col min="14876" max="14876" width="13.140625" style="5" bestFit="1" customWidth="1"/>
    <col min="14877" max="15104" width="11.42578125" style="5"/>
    <col min="15105" max="15105" width="4.140625" style="5" customWidth="1"/>
    <col min="15106" max="15106" width="35.5703125" style="5" customWidth="1"/>
    <col min="15107" max="15107" width="18.42578125" style="5" bestFit="1" customWidth="1"/>
    <col min="15108" max="15111" width="10.42578125" style="5" customWidth="1"/>
    <col min="15112" max="15112" width="12.85546875" style="5" bestFit="1" customWidth="1"/>
    <col min="15113" max="15113" width="20.42578125" style="5" bestFit="1" customWidth="1"/>
    <col min="15114" max="15115" width="11.42578125" style="5" customWidth="1"/>
    <col min="15116" max="15116" width="10.42578125" style="5" bestFit="1" customWidth="1"/>
    <col min="15117" max="15117" width="11.42578125" style="5" bestFit="1" customWidth="1"/>
    <col min="15118" max="15118" width="18.85546875" style="5" customWidth="1"/>
    <col min="15119" max="15119" width="18.85546875" style="5" bestFit="1" customWidth="1"/>
    <col min="15120" max="15120" width="20.42578125" style="5" bestFit="1" customWidth="1"/>
    <col min="15121" max="15122" width="0" style="5" hidden="1" customWidth="1"/>
    <col min="15123" max="15123" width="15.42578125" style="5" bestFit="1" customWidth="1"/>
    <col min="15124" max="15124" width="28.42578125" style="5" bestFit="1" customWidth="1"/>
    <col min="15125" max="15125" width="13.5703125" style="5" bestFit="1" customWidth="1"/>
    <col min="15126" max="15126" width="11.42578125" style="5" customWidth="1"/>
    <col min="15127" max="15128" width="0" style="5" hidden="1" customWidth="1"/>
    <col min="15129" max="15131" width="11.42578125" style="5" customWidth="1"/>
    <col min="15132" max="15132" width="13.140625" style="5" bestFit="1" customWidth="1"/>
    <col min="15133" max="15360" width="11.42578125" style="5"/>
    <col min="15361" max="15361" width="4.140625" style="5" customWidth="1"/>
    <col min="15362" max="15362" width="35.5703125" style="5" customWidth="1"/>
    <col min="15363" max="15363" width="18.42578125" style="5" bestFit="1" customWidth="1"/>
    <col min="15364" max="15367" width="10.42578125" style="5" customWidth="1"/>
    <col min="15368" max="15368" width="12.85546875" style="5" bestFit="1" customWidth="1"/>
    <col min="15369" max="15369" width="20.42578125" style="5" bestFit="1" customWidth="1"/>
    <col min="15370" max="15371" width="11.42578125" style="5" customWidth="1"/>
    <col min="15372" max="15372" width="10.42578125" style="5" bestFit="1" customWidth="1"/>
    <col min="15373" max="15373" width="11.42578125" style="5" bestFit="1" customWidth="1"/>
    <col min="15374" max="15374" width="18.85546875" style="5" customWidth="1"/>
    <col min="15375" max="15375" width="18.85546875" style="5" bestFit="1" customWidth="1"/>
    <col min="15376" max="15376" width="20.42578125" style="5" bestFit="1" customWidth="1"/>
    <col min="15377" max="15378" width="0" style="5" hidden="1" customWidth="1"/>
    <col min="15379" max="15379" width="15.42578125" style="5" bestFit="1" customWidth="1"/>
    <col min="15380" max="15380" width="28.42578125" style="5" bestFit="1" customWidth="1"/>
    <col min="15381" max="15381" width="13.5703125" style="5" bestFit="1" customWidth="1"/>
    <col min="15382" max="15382" width="11.42578125" style="5" customWidth="1"/>
    <col min="15383" max="15384" width="0" style="5" hidden="1" customWidth="1"/>
    <col min="15385" max="15387" width="11.42578125" style="5" customWidth="1"/>
    <col min="15388" max="15388" width="13.140625" style="5" bestFit="1" customWidth="1"/>
    <col min="15389" max="15616" width="11.42578125" style="5"/>
    <col min="15617" max="15617" width="4.140625" style="5" customWidth="1"/>
    <col min="15618" max="15618" width="35.5703125" style="5" customWidth="1"/>
    <col min="15619" max="15619" width="18.42578125" style="5" bestFit="1" customWidth="1"/>
    <col min="15620" max="15623" width="10.42578125" style="5" customWidth="1"/>
    <col min="15624" max="15624" width="12.85546875" style="5" bestFit="1" customWidth="1"/>
    <col min="15625" max="15625" width="20.42578125" style="5" bestFit="1" customWidth="1"/>
    <col min="15626" max="15627" width="11.42578125" style="5" customWidth="1"/>
    <col min="15628" max="15628" width="10.42578125" style="5" bestFit="1" customWidth="1"/>
    <col min="15629" max="15629" width="11.42578125" style="5" bestFit="1" customWidth="1"/>
    <col min="15630" max="15630" width="18.85546875" style="5" customWidth="1"/>
    <col min="15631" max="15631" width="18.85546875" style="5" bestFit="1" customWidth="1"/>
    <col min="15632" max="15632" width="20.42578125" style="5" bestFit="1" customWidth="1"/>
    <col min="15633" max="15634" width="0" style="5" hidden="1" customWidth="1"/>
    <col min="15635" max="15635" width="15.42578125" style="5" bestFit="1" customWidth="1"/>
    <col min="15636" max="15636" width="28.42578125" style="5" bestFit="1" customWidth="1"/>
    <col min="15637" max="15637" width="13.5703125" style="5" bestFit="1" customWidth="1"/>
    <col min="15638" max="15638" width="11.42578125" style="5" customWidth="1"/>
    <col min="15639" max="15640" width="0" style="5" hidden="1" customWidth="1"/>
    <col min="15641" max="15643" width="11.42578125" style="5" customWidth="1"/>
    <col min="15644" max="15644" width="13.140625" style="5" bestFit="1" customWidth="1"/>
    <col min="15645" max="15872" width="11.42578125" style="5"/>
    <col min="15873" max="15873" width="4.140625" style="5" customWidth="1"/>
    <col min="15874" max="15874" width="35.5703125" style="5" customWidth="1"/>
    <col min="15875" max="15875" width="18.42578125" style="5" bestFit="1" customWidth="1"/>
    <col min="15876" max="15879" width="10.42578125" style="5" customWidth="1"/>
    <col min="15880" max="15880" width="12.85546875" style="5" bestFit="1" customWidth="1"/>
    <col min="15881" max="15881" width="20.42578125" style="5" bestFit="1" customWidth="1"/>
    <col min="15882" max="15883" width="11.42578125" style="5" customWidth="1"/>
    <col min="15884" max="15884" width="10.42578125" style="5" bestFit="1" customWidth="1"/>
    <col min="15885" max="15885" width="11.42578125" style="5" bestFit="1" customWidth="1"/>
    <col min="15886" max="15886" width="18.85546875" style="5" customWidth="1"/>
    <col min="15887" max="15887" width="18.85546875" style="5" bestFit="1" customWidth="1"/>
    <col min="15888" max="15888" width="20.42578125" style="5" bestFit="1" customWidth="1"/>
    <col min="15889" max="15890" width="0" style="5" hidden="1" customWidth="1"/>
    <col min="15891" max="15891" width="15.42578125" style="5" bestFit="1" customWidth="1"/>
    <col min="15892" max="15892" width="28.42578125" style="5" bestFit="1" customWidth="1"/>
    <col min="15893" max="15893" width="13.5703125" style="5" bestFit="1" customWidth="1"/>
    <col min="15894" max="15894" width="11.42578125" style="5" customWidth="1"/>
    <col min="15895" max="15896" width="0" style="5" hidden="1" customWidth="1"/>
    <col min="15897" max="15899" width="11.42578125" style="5" customWidth="1"/>
    <col min="15900" max="15900" width="13.140625" style="5" bestFit="1" customWidth="1"/>
    <col min="15901" max="16128" width="11.42578125" style="5"/>
    <col min="16129" max="16129" width="4.140625" style="5" customWidth="1"/>
    <col min="16130" max="16130" width="35.5703125" style="5" customWidth="1"/>
    <col min="16131" max="16131" width="18.42578125" style="5" bestFit="1" customWidth="1"/>
    <col min="16132" max="16135" width="10.42578125" style="5" customWidth="1"/>
    <col min="16136" max="16136" width="12.85546875" style="5" bestFit="1" customWidth="1"/>
    <col min="16137" max="16137" width="20.42578125" style="5" bestFit="1" customWidth="1"/>
    <col min="16138" max="16139" width="11.42578125" style="5" customWidth="1"/>
    <col min="16140" max="16140" width="10.42578125" style="5" bestFit="1" customWidth="1"/>
    <col min="16141" max="16141" width="11.42578125" style="5" bestFit="1" customWidth="1"/>
    <col min="16142" max="16142" width="18.85546875" style="5" customWidth="1"/>
    <col min="16143" max="16143" width="18.85546875" style="5" bestFit="1" customWidth="1"/>
    <col min="16144" max="16144" width="20.42578125" style="5" bestFit="1" customWidth="1"/>
    <col min="16145" max="16146" width="0" style="5" hidden="1" customWidth="1"/>
    <col min="16147" max="16147" width="15.42578125" style="5" bestFit="1" customWidth="1"/>
    <col min="16148" max="16148" width="28.42578125" style="5" bestFit="1" customWidth="1"/>
    <col min="16149" max="16149" width="13.5703125" style="5" bestFit="1" customWidth="1"/>
    <col min="16150" max="16150" width="11.42578125" style="5" customWidth="1"/>
    <col min="16151" max="16152" width="0" style="5" hidden="1" customWidth="1"/>
    <col min="16153" max="16155" width="11.42578125" style="5" customWidth="1"/>
    <col min="16156" max="16156" width="13.140625" style="5" bestFit="1" customWidth="1"/>
    <col min="16157" max="16384" width="11.42578125" style="5"/>
  </cols>
  <sheetData>
    <row r="12" spans="2:21" ht="21" x14ac:dyDescent="0.25">
      <c r="B12" s="26" t="s">
        <v>91</v>
      </c>
      <c r="C12" s="27"/>
      <c r="D12" s="27"/>
      <c r="E12" s="27"/>
      <c r="F12" s="27"/>
      <c r="G12" s="27"/>
      <c r="H12" s="28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</row>
    <row r="15" spans="2:21" x14ac:dyDescent="0.25">
      <c r="B15" s="29" t="s">
        <v>92</v>
      </c>
      <c r="C15" s="30"/>
    </row>
    <row r="16" spans="2:21" x14ac:dyDescent="0.25">
      <c r="K16" s="31"/>
    </row>
    <row r="17" spans="2:28" x14ac:dyDescent="0.25">
      <c r="B17" s="32" t="s">
        <v>93</v>
      </c>
      <c r="C17" s="33">
        <f>SETTLEMENT_DATE</f>
        <v>44071</v>
      </c>
    </row>
    <row r="18" spans="2:28" x14ac:dyDescent="0.25">
      <c r="B18" s="34"/>
      <c r="C18" s="35"/>
    </row>
    <row r="19" spans="2:28" ht="15.75" thickBot="1" x14ac:dyDescent="0.3">
      <c r="C19" s="4"/>
    </row>
    <row r="20" spans="2:28" s="38" customFormat="1" ht="18" thickBot="1" x14ac:dyDescent="0.3">
      <c r="B20" s="36" t="s">
        <v>94</v>
      </c>
      <c r="C20" s="37"/>
      <c r="D20" s="37"/>
      <c r="E20" s="37"/>
      <c r="F20" s="37"/>
      <c r="G20" s="37"/>
      <c r="J20" s="5"/>
      <c r="K20" s="39" t="s">
        <v>95</v>
      </c>
      <c r="L20" s="5"/>
      <c r="P20" s="5"/>
      <c r="Q20" s="5"/>
      <c r="R20" s="5"/>
      <c r="S20" s="5"/>
      <c r="T20" s="40" t="s">
        <v>96</v>
      </c>
      <c r="U20" s="41">
        <f ca="1">SUM(U24:U135)</f>
        <v>1.0727224289351998</v>
      </c>
      <c r="W20" s="5"/>
      <c r="X20" s="5"/>
      <c r="Y20" s="5"/>
      <c r="Z20" s="5"/>
      <c r="AA20" s="5"/>
    </row>
    <row r="21" spans="2:28" s="38" customFormat="1" ht="15.75" x14ac:dyDescent="0.25">
      <c r="B21" s="42"/>
      <c r="C21" s="129" t="str">
        <f ca="1">IF(ISNA(HLOOKUP(C22,Source_Bonds_ILB,1,FALSE)),IF(ISNA(HLOOKUP(C22,Desti_bonds_ILB,1,FALSE)),"NOT FOUND","DESTINATION"),"SOURCE")</f>
        <v>DESTINATION</v>
      </c>
      <c r="D21" s="43"/>
      <c r="E21" s="43"/>
      <c r="F21" s="43"/>
      <c r="G21" s="43"/>
      <c r="H21" s="44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</row>
    <row r="22" spans="2:28" ht="15.75" x14ac:dyDescent="0.25">
      <c r="B22" s="45" t="s">
        <v>97</v>
      </c>
      <c r="C22" s="130" t="str">
        <f ca="1">MID(CELL("filename",A1),FIND("]",CELL("filename",A1))+1,255)</f>
        <v>LB26DA</v>
      </c>
      <c r="D22" s="34" t="s">
        <v>187</v>
      </c>
      <c r="E22" s="46"/>
      <c r="F22" s="46"/>
      <c r="G22" s="46"/>
      <c r="J22" s="38"/>
      <c r="K22" s="47" t="s">
        <v>98</v>
      </c>
      <c r="L22" s="47" t="s">
        <v>99</v>
      </c>
      <c r="M22" s="47" t="s">
        <v>32</v>
      </c>
      <c r="N22" s="47" t="s">
        <v>100</v>
      </c>
      <c r="O22" s="47" t="s">
        <v>101</v>
      </c>
      <c r="P22" s="47" t="s">
        <v>102</v>
      </c>
      <c r="Q22" s="47" t="s">
        <v>103</v>
      </c>
      <c r="R22" s="47" t="s">
        <v>104</v>
      </c>
      <c r="S22" s="47" t="s">
        <v>95</v>
      </c>
      <c r="T22" s="47" t="s">
        <v>105</v>
      </c>
      <c r="U22" s="47" t="s">
        <v>106</v>
      </c>
      <c r="W22" s="4"/>
      <c r="X22" s="4"/>
      <c r="Y22" s="4"/>
      <c r="Z22" s="4"/>
      <c r="AA22" s="4"/>
      <c r="AB22" s="4"/>
    </row>
    <row r="23" spans="2:28" x14ac:dyDescent="0.25">
      <c r="B23" s="48" t="s">
        <v>30</v>
      </c>
      <c r="C23" s="49">
        <f ca="1">+VLOOKUP($C$22,SBDB_Data,2,FALSE)</f>
        <v>46373</v>
      </c>
      <c r="D23" s="34"/>
      <c r="E23" s="50"/>
      <c r="F23" s="50"/>
      <c r="G23" s="50"/>
      <c r="K23" s="51">
        <v>0</v>
      </c>
      <c r="L23" s="93">
        <f>+C17</f>
        <v>44071</v>
      </c>
      <c r="M23" s="23"/>
      <c r="N23" s="23"/>
      <c r="O23" s="23"/>
      <c r="P23" s="53"/>
      <c r="Q23" s="53"/>
      <c r="R23" s="53">
        <v>1</v>
      </c>
      <c r="S23" s="53"/>
      <c r="T23" s="54"/>
      <c r="U23" s="53"/>
      <c r="W23" s="4"/>
      <c r="X23" s="53"/>
      <c r="Y23" s="53"/>
      <c r="Z23" s="53"/>
      <c r="AA23" s="54"/>
      <c r="AB23" s="53"/>
    </row>
    <row r="24" spans="2:28" x14ac:dyDescent="0.25">
      <c r="B24" s="48" t="s">
        <v>32</v>
      </c>
      <c r="C24" s="55">
        <f ca="1">+VLOOKUP($C$22,SBDB_Data,4,FALSE)</f>
        <v>2.1250000000000002E-2</v>
      </c>
      <c r="D24" s="34"/>
      <c r="E24" s="56"/>
      <c r="F24" s="56"/>
      <c r="G24" s="56"/>
      <c r="K24" s="51">
        <f>+K23+1</f>
        <v>1</v>
      </c>
      <c r="L24" s="93">
        <f ca="1">+COUPNCD(C17,C23,C25)</f>
        <v>44182</v>
      </c>
      <c r="M24" s="57">
        <f ca="1">IF(L24="--","--",IF(AND($C$27="--",K24=1),(L24-$C$26)*$C$24/365,$C$24/$C$25))</f>
        <v>1.0625000000000001E-2</v>
      </c>
      <c r="N24" s="53" t="str">
        <f ca="1">+IF(L24=$C$23, 100%, "--")</f>
        <v>--</v>
      </c>
      <c r="O24" s="57">
        <f ca="1">IFERROR(IF(K24=1,(L24-$C$27)*(Q24/100%)*$C$24/365,(L24-L23)*(Q24/100%)*$C$24/365),"--")</f>
        <v>1.0654109589041097E-2</v>
      </c>
      <c r="P24" s="53">
        <f t="shared" ref="P24:P87" ca="1" si="0">+IF(L24="--","--",IFERROR(VLOOKUP(L24,$W$41:$X$45,2,FALSE),0))</f>
        <v>0</v>
      </c>
      <c r="Q24" s="53">
        <f ca="1">R24+P24</f>
        <v>1</v>
      </c>
      <c r="R24" s="53">
        <f ca="1">IF(P24="--",R23-0,R23-P24)</f>
        <v>1</v>
      </c>
      <c r="S24" s="58">
        <f ca="1">IF(L24="--","--",ROUND(IF($C$22="LBA37DA",SUM(O24:P24),SUM(M24:N24)),9))</f>
        <v>1.0625000000000001E-2</v>
      </c>
      <c r="T24" s="59">
        <f ca="1">IF(L24="--","--",1/(1+$C$31/$C$25)^($C$28*$C$25/365+K23))</f>
        <v>0.99697107806944407</v>
      </c>
      <c r="U24" s="53">
        <f ca="1">IFERROR(T24*S24,"--")</f>
        <v>1.0592817704487844E-2</v>
      </c>
      <c r="W24" s="4"/>
      <c r="X24" s="53"/>
      <c r="Y24" s="53"/>
      <c r="Z24" s="53"/>
      <c r="AA24" s="54"/>
      <c r="AB24" s="53"/>
    </row>
    <row r="25" spans="2:28" x14ac:dyDescent="0.25">
      <c r="B25" s="48" t="s">
        <v>107</v>
      </c>
      <c r="C25" s="60">
        <v>2</v>
      </c>
      <c r="D25" s="46"/>
      <c r="E25" s="61"/>
      <c r="F25" s="61"/>
      <c r="G25" s="61"/>
      <c r="K25" s="51">
        <f>+K24+1</f>
        <v>2</v>
      </c>
      <c r="L25" s="93">
        <f ca="1">+IF(L24&lt;$C$23, EDATE(L24,12/$C$25), IF(L24=$C$23, "--", IF(L24="--", "--")))</f>
        <v>44364</v>
      </c>
      <c r="M25" s="57">
        <f t="shared" ref="M25:M88" ca="1" si="1">IF(L25="--","--",IF(AND($C$27="--",K25=1),(L25-$C$26)*$C$24/365,$C$24/$C$25))</f>
        <v>1.0625000000000001E-2</v>
      </c>
      <c r="N25" s="53" t="str">
        <f t="shared" ref="N25:N88" ca="1" si="2">+IF(L25=$C$23, 100%, "--")</f>
        <v>--</v>
      </c>
      <c r="O25" s="57">
        <f ca="1">IFERROR(IF(K25=1,(L25-$C$27)*(Q25/100%)*$C$24/365,(L25-L24)*(Q25/100%)*$C$24/365),"--")</f>
        <v>1.0595890410958904E-2</v>
      </c>
      <c r="P25" s="53">
        <f t="shared" ca="1" si="0"/>
        <v>0</v>
      </c>
      <c r="Q25" s="53">
        <f t="shared" ref="Q25:Q66" ca="1" si="3">R25+P25</f>
        <v>1</v>
      </c>
      <c r="R25" s="53">
        <f ca="1">IF(P25="--",R24-0,R24-P25)</f>
        <v>1</v>
      </c>
      <c r="S25" s="58">
        <f t="shared" ref="S25:S88" ca="1" si="4">IF(L25="--","--",ROUND(IF($C$22="LBA37DA",SUM(O25:P25),SUM(M25:N25)),9))</f>
        <v>1.0625000000000001E-2</v>
      </c>
      <c r="T25" s="59">
        <f ca="1">IF(L25="--","--",1/(1+$C$31/$C$25)^($C$28*$C$25/365+K24))</f>
        <v>0.99201102295467081</v>
      </c>
      <c r="U25" s="53">
        <f t="shared" ref="U25:U88" ca="1" si="5">IFERROR(T25*S25,"--")</f>
        <v>1.0540117118893378E-2</v>
      </c>
      <c r="W25" s="4"/>
      <c r="X25" s="53"/>
      <c r="Y25" s="53"/>
      <c r="Z25" s="53"/>
      <c r="AA25" s="54"/>
      <c r="AB25" s="53"/>
    </row>
    <row r="26" spans="2:28" x14ac:dyDescent="0.25">
      <c r="B26" s="48" t="s">
        <v>31</v>
      </c>
      <c r="C26" s="49">
        <f ca="1">+VLOOKUP($C$22,SBDB_Data,3,FALSE)</f>
        <v>42592</v>
      </c>
      <c r="D26" s="34"/>
      <c r="E26" s="61"/>
      <c r="F26" s="61"/>
      <c r="G26" s="61"/>
      <c r="K26" s="51">
        <f>+K25+1</f>
        <v>3</v>
      </c>
      <c r="L26" s="93">
        <f t="shared" ref="L26:L89" ca="1" si="6">+IF(L25&lt;$C$23, EDATE(L25,12/$C$25), IF(L25=$C$23, "--", IF(L25="--", "--")))</f>
        <v>44547</v>
      </c>
      <c r="M26" s="57">
        <f t="shared" ca="1" si="1"/>
        <v>1.0625000000000001E-2</v>
      </c>
      <c r="N26" s="53" t="str">
        <f t="shared" ca="1" si="2"/>
        <v>--</v>
      </c>
      <c r="O26" s="57">
        <f t="shared" ref="O26:O89" ca="1" si="7">IFERROR(IF(K26=1,(L26-$C$27)*(Q26/100%)*$C$24/365,(L26-L25)*(Q26/100%)*$C$24/365),"--")</f>
        <v>1.0654109589041097E-2</v>
      </c>
      <c r="P26" s="53">
        <f t="shared" ca="1" si="0"/>
        <v>0</v>
      </c>
      <c r="Q26" s="53">
        <f t="shared" ca="1" si="3"/>
        <v>1</v>
      </c>
      <c r="R26" s="53">
        <f t="shared" ref="R26:R66" ca="1" si="8">IF(P26="--",R25-0,R25-P26)</f>
        <v>1</v>
      </c>
      <c r="S26" s="58">
        <f t="shared" ca="1" si="4"/>
        <v>1.0625000000000001E-2</v>
      </c>
      <c r="T26" s="59">
        <f t="shared" ref="T26:T89" ca="1" si="9">IF(L26="--","--",1/(1+$C$31/$C$25)^($C$28*$C$25/365+K25))</f>
        <v>0.98707564473101572</v>
      </c>
      <c r="U26" s="53">
        <f t="shared" ca="1" si="5"/>
        <v>1.0487678725267043E-2</v>
      </c>
      <c r="W26" s="4"/>
      <c r="X26" s="53"/>
      <c r="Y26" s="53"/>
      <c r="Z26" s="53"/>
      <c r="AA26" s="54"/>
      <c r="AB26" s="53"/>
    </row>
    <row r="27" spans="2:28" x14ac:dyDescent="0.25">
      <c r="B27" s="48" t="s">
        <v>108</v>
      </c>
      <c r="C27" s="62">
        <f ca="1">IF(COUPPCD(C17,C23,C25)&lt;C26,"--",COUPPCD(C17,C23,C25))</f>
        <v>43999</v>
      </c>
      <c r="E27" s="61"/>
      <c r="F27" s="61"/>
      <c r="G27" s="61"/>
      <c r="K27" s="51">
        <f>+K26+1</f>
        <v>4</v>
      </c>
      <c r="L27" s="93">
        <f t="shared" ca="1" si="6"/>
        <v>44729</v>
      </c>
      <c r="M27" s="57">
        <f t="shared" ca="1" si="1"/>
        <v>1.0625000000000001E-2</v>
      </c>
      <c r="N27" s="53" t="str">
        <f t="shared" ca="1" si="2"/>
        <v>--</v>
      </c>
      <c r="O27" s="57">
        <f t="shared" ca="1" si="7"/>
        <v>1.0595890410958904E-2</v>
      </c>
      <c r="P27" s="53">
        <f t="shared" ca="1" si="0"/>
        <v>0</v>
      </c>
      <c r="Q27" s="53">
        <f t="shared" ca="1" si="3"/>
        <v>1</v>
      </c>
      <c r="R27" s="53">
        <f t="shared" ca="1" si="8"/>
        <v>1</v>
      </c>
      <c r="S27" s="58">
        <f t="shared" ca="1" si="4"/>
        <v>1.0625000000000001E-2</v>
      </c>
      <c r="T27" s="59">
        <f t="shared" ca="1" si="9"/>
        <v>0.98216482062787647</v>
      </c>
      <c r="U27" s="53">
        <f t="shared" ca="1" si="5"/>
        <v>1.0435501219171188E-2</v>
      </c>
      <c r="W27" s="4"/>
      <c r="X27" s="53"/>
      <c r="Y27" s="53"/>
      <c r="Z27" s="53"/>
      <c r="AA27" s="54"/>
      <c r="AB27" s="53"/>
    </row>
    <row r="28" spans="2:28" x14ac:dyDescent="0.25">
      <c r="B28" s="48" t="s">
        <v>24</v>
      </c>
      <c r="C28" s="131">
        <f ca="1">L24-L23</f>
        <v>111</v>
      </c>
      <c r="D28" s="46"/>
      <c r="E28" s="61"/>
      <c r="F28" s="61"/>
      <c r="G28" s="61"/>
      <c r="K28" s="51">
        <f t="shared" ref="K28:K91" si="10">+K27+1</f>
        <v>5</v>
      </c>
      <c r="L28" s="93">
        <f t="shared" ca="1" si="6"/>
        <v>44912</v>
      </c>
      <c r="M28" s="57">
        <f t="shared" ca="1" si="1"/>
        <v>1.0625000000000001E-2</v>
      </c>
      <c r="N28" s="53" t="str">
        <f t="shared" ca="1" si="2"/>
        <v>--</v>
      </c>
      <c r="O28" s="57">
        <f t="shared" ca="1" si="7"/>
        <v>1.0654109589041097E-2</v>
      </c>
      <c r="P28" s="53">
        <f t="shared" ca="1" si="0"/>
        <v>0</v>
      </c>
      <c r="Q28" s="53">
        <f t="shared" ca="1" si="3"/>
        <v>1</v>
      </c>
      <c r="R28" s="53">
        <f t="shared" ca="1" si="8"/>
        <v>1</v>
      </c>
      <c r="S28" s="58">
        <f t="shared" ca="1" si="4"/>
        <v>1.0625000000000001E-2</v>
      </c>
      <c r="T28" s="59">
        <f t="shared" ca="1" si="9"/>
        <v>0.97727842848544944</v>
      </c>
      <c r="U28" s="53">
        <f t="shared" ca="1" si="5"/>
        <v>1.0383583302657901E-2</v>
      </c>
      <c r="W28" s="4"/>
      <c r="X28" s="53"/>
      <c r="Y28" s="53"/>
      <c r="Z28" s="53"/>
      <c r="AA28" s="54"/>
      <c r="AB28" s="53"/>
    </row>
    <row r="29" spans="2:28" x14ac:dyDescent="0.25">
      <c r="B29" s="48" t="s">
        <v>23</v>
      </c>
      <c r="C29" s="131">
        <f ca="1">IF(C27="--",L23-C26,L23-C27)</f>
        <v>72</v>
      </c>
      <c r="D29" s="46"/>
      <c r="E29" s="63"/>
      <c r="F29" s="63"/>
      <c r="G29" s="63"/>
      <c r="K29" s="51">
        <f t="shared" si="10"/>
        <v>6</v>
      </c>
      <c r="L29" s="93">
        <f t="shared" ca="1" si="6"/>
        <v>45094</v>
      </c>
      <c r="M29" s="57">
        <f t="shared" ca="1" si="1"/>
        <v>1.0625000000000001E-2</v>
      </c>
      <c r="N29" s="53" t="str">
        <f t="shared" ca="1" si="2"/>
        <v>--</v>
      </c>
      <c r="O29" s="57">
        <f t="shared" ca="1" si="7"/>
        <v>1.0595890410958904E-2</v>
      </c>
      <c r="P29" s="53">
        <f t="shared" ca="1" si="0"/>
        <v>0</v>
      </c>
      <c r="Q29" s="53">
        <f t="shared" ca="1" si="3"/>
        <v>1</v>
      </c>
      <c r="R29" s="53">
        <f t="shared" ca="1" si="8"/>
        <v>1</v>
      </c>
      <c r="S29" s="58">
        <f t="shared" ca="1" si="4"/>
        <v>1.0625000000000001E-2</v>
      </c>
      <c r="T29" s="59">
        <f t="shared" ca="1" si="9"/>
        <v>0.97241634675169097</v>
      </c>
      <c r="U29" s="53">
        <f t="shared" ca="1" si="5"/>
        <v>1.0331923684236717E-2</v>
      </c>
      <c r="W29" s="4"/>
      <c r="X29" s="53"/>
      <c r="Y29" s="53"/>
      <c r="Z29" s="53"/>
      <c r="AA29" s="54"/>
      <c r="AB29" s="53"/>
    </row>
    <row r="30" spans="2:28" x14ac:dyDescent="0.25">
      <c r="B30" s="48" t="s">
        <v>109</v>
      </c>
      <c r="C30" s="64">
        <f ca="1">ROUND(C29/365*C24,8)</f>
        <v>4.19178E-3</v>
      </c>
      <c r="E30" s="65"/>
      <c r="F30" s="65"/>
      <c r="G30" s="65"/>
      <c r="K30" s="51">
        <f t="shared" si="10"/>
        <v>7</v>
      </c>
      <c r="L30" s="93">
        <f t="shared" ca="1" si="6"/>
        <v>45277</v>
      </c>
      <c r="M30" s="57">
        <f t="shared" ca="1" si="1"/>
        <v>1.0625000000000001E-2</v>
      </c>
      <c r="N30" s="53" t="str">
        <f t="shared" ca="1" si="2"/>
        <v>--</v>
      </c>
      <c r="O30" s="57">
        <f t="shared" ca="1" si="7"/>
        <v>1.0654109589041097E-2</v>
      </c>
      <c r="P30" s="53">
        <f t="shared" ca="1" si="0"/>
        <v>0</v>
      </c>
      <c r="Q30" s="53">
        <f t="shared" ca="1" si="3"/>
        <v>1</v>
      </c>
      <c r="R30" s="53">
        <f t="shared" ca="1" si="8"/>
        <v>1</v>
      </c>
      <c r="S30" s="58">
        <f t="shared" ca="1" si="4"/>
        <v>1.0625000000000001E-2</v>
      </c>
      <c r="T30" s="59">
        <f t="shared" ca="1" si="9"/>
        <v>0.96757845447929458</v>
      </c>
      <c r="U30" s="53">
        <f t="shared" ca="1" si="5"/>
        <v>1.0280521078842506E-2</v>
      </c>
      <c r="W30" s="4"/>
      <c r="X30" s="53"/>
      <c r="Y30" s="53"/>
      <c r="Z30" s="53"/>
      <c r="AA30" s="54"/>
      <c r="AB30" s="53"/>
    </row>
    <row r="31" spans="2:28" x14ac:dyDescent="0.25">
      <c r="B31" s="66" t="s">
        <v>110</v>
      </c>
      <c r="C31" s="132">
        <f ca="1">IF(C21="SOURCE", HLOOKUP(C22, Source_Bonds_ILB, 7, FALSE), IF(C21="DESTINATION", HLOOKUP(C22,Desti_bonds_ILB,6,FALSE),  C21) )</f>
        <v>0.01</v>
      </c>
      <c r="D31" s="34" t="s">
        <v>186</v>
      </c>
      <c r="E31" s="65"/>
      <c r="G31" s="61"/>
      <c r="K31" s="51">
        <f t="shared" si="10"/>
        <v>8</v>
      </c>
      <c r="L31" s="93">
        <f t="shared" ca="1" si="6"/>
        <v>45460</v>
      </c>
      <c r="M31" s="57">
        <f t="shared" ca="1" si="1"/>
        <v>1.0625000000000001E-2</v>
      </c>
      <c r="N31" s="53" t="str">
        <f t="shared" ca="1" si="2"/>
        <v>--</v>
      </c>
      <c r="O31" s="57">
        <f t="shared" ca="1" si="7"/>
        <v>1.0654109589041097E-2</v>
      </c>
      <c r="P31" s="53">
        <f t="shared" ca="1" si="0"/>
        <v>0</v>
      </c>
      <c r="Q31" s="53">
        <f t="shared" ca="1" si="3"/>
        <v>1</v>
      </c>
      <c r="R31" s="53">
        <f t="shared" ca="1" si="8"/>
        <v>1</v>
      </c>
      <c r="S31" s="58">
        <f t="shared" ca="1" si="4"/>
        <v>1.0625000000000001E-2</v>
      </c>
      <c r="T31" s="59">
        <f t="shared" ca="1" si="9"/>
        <v>0.96276463132268131</v>
      </c>
      <c r="U31" s="53">
        <f t="shared" ca="1" si="5"/>
        <v>1.0229374207803489E-2</v>
      </c>
      <c r="W31" s="4"/>
      <c r="X31" s="53"/>
      <c r="Y31" s="53"/>
      <c r="Z31" s="53"/>
      <c r="AA31" s="54"/>
      <c r="AB31" s="53"/>
    </row>
    <row r="32" spans="2:28" s="38" customFormat="1" ht="15.75" x14ac:dyDescent="0.25">
      <c r="B32" s="5"/>
      <c r="C32" s="5"/>
      <c r="D32" s="34"/>
      <c r="E32" s="34"/>
      <c r="F32" s="5"/>
      <c r="G32" s="61"/>
      <c r="H32" s="4"/>
      <c r="I32" s="5"/>
      <c r="J32" s="5"/>
      <c r="K32" s="51">
        <f t="shared" si="10"/>
        <v>9</v>
      </c>
      <c r="L32" s="93">
        <f t="shared" ca="1" si="6"/>
        <v>45643</v>
      </c>
      <c r="M32" s="57">
        <f t="shared" ca="1" si="1"/>
        <v>1.0625000000000001E-2</v>
      </c>
      <c r="N32" s="53" t="str">
        <f t="shared" ca="1" si="2"/>
        <v>--</v>
      </c>
      <c r="O32" s="57">
        <f t="shared" ca="1" si="7"/>
        <v>1.0654109589041097E-2</v>
      </c>
      <c r="P32" s="53">
        <f t="shared" ca="1" si="0"/>
        <v>0</v>
      </c>
      <c r="Q32" s="53">
        <f t="shared" ca="1" si="3"/>
        <v>1</v>
      </c>
      <c r="R32" s="53">
        <f t="shared" ca="1" si="8"/>
        <v>1</v>
      </c>
      <c r="S32" s="58">
        <f t="shared" ca="1" si="4"/>
        <v>1.0625000000000001E-2</v>
      </c>
      <c r="T32" s="59">
        <f t="shared" ca="1" si="9"/>
        <v>0.95797475753500627</v>
      </c>
      <c r="U32" s="53">
        <f t="shared" ca="1" si="5"/>
        <v>1.0178481798809442E-2</v>
      </c>
      <c r="V32" s="5"/>
      <c r="W32" s="4"/>
      <c r="X32" s="53"/>
      <c r="Y32" s="53"/>
      <c r="Z32" s="53"/>
      <c r="AA32" s="54"/>
      <c r="AB32" s="53"/>
    </row>
    <row r="33" spans="2:28" s="38" customFormat="1" ht="15.75" x14ac:dyDescent="0.25">
      <c r="B33" s="45" t="s">
        <v>111</v>
      </c>
      <c r="C33" s="67">
        <f ca="1">ROUND(U20-C30,8)</f>
        <v>1.06853065</v>
      </c>
      <c r="D33" s="46"/>
      <c r="E33" s="34"/>
      <c r="F33" s="5"/>
      <c r="G33" s="5"/>
      <c r="H33" s="4"/>
      <c r="I33" s="5"/>
      <c r="J33" s="5"/>
      <c r="K33" s="51">
        <f t="shared" si="10"/>
        <v>10</v>
      </c>
      <c r="L33" s="93">
        <f t="shared" ca="1" si="6"/>
        <v>45825</v>
      </c>
      <c r="M33" s="57">
        <f t="shared" ca="1" si="1"/>
        <v>1.0625000000000001E-2</v>
      </c>
      <c r="N33" s="53" t="str">
        <f t="shared" ca="1" si="2"/>
        <v>--</v>
      </c>
      <c r="O33" s="57">
        <f t="shared" ca="1" si="7"/>
        <v>1.0595890410958904E-2</v>
      </c>
      <c r="P33" s="53">
        <f t="shared" ca="1" si="0"/>
        <v>0</v>
      </c>
      <c r="Q33" s="53">
        <f t="shared" ca="1" si="3"/>
        <v>1</v>
      </c>
      <c r="R33" s="53">
        <f t="shared" ca="1" si="8"/>
        <v>1</v>
      </c>
      <c r="S33" s="58">
        <f t="shared" ca="1" si="4"/>
        <v>1.0625000000000001E-2</v>
      </c>
      <c r="T33" s="59">
        <f t="shared" ca="1" si="9"/>
        <v>0.9532087139651807</v>
      </c>
      <c r="U33" s="53">
        <f t="shared" ca="1" si="5"/>
        <v>1.0127842585880046E-2</v>
      </c>
      <c r="V33" s="5"/>
      <c r="W33" s="4"/>
      <c r="X33" s="53"/>
      <c r="Y33" s="53"/>
      <c r="Z33" s="53"/>
      <c r="AA33" s="54"/>
      <c r="AB33" s="53"/>
    </row>
    <row r="34" spans="2:28" ht="15.75" customHeight="1" x14ac:dyDescent="0.25">
      <c r="B34" s="66" t="s">
        <v>112</v>
      </c>
      <c r="C34" s="68">
        <f ca="1">C33+C30</f>
        <v>1.07272243</v>
      </c>
      <c r="D34" s="46"/>
      <c r="E34" s="34"/>
      <c r="F34" s="65"/>
      <c r="G34" s="69"/>
      <c r="K34" s="51">
        <f t="shared" si="10"/>
        <v>11</v>
      </c>
      <c r="L34" s="93">
        <f t="shared" ca="1" si="6"/>
        <v>46008</v>
      </c>
      <c r="M34" s="57">
        <f t="shared" ca="1" si="1"/>
        <v>1.0625000000000001E-2</v>
      </c>
      <c r="N34" s="53" t="str">
        <f t="shared" ca="1" si="2"/>
        <v>--</v>
      </c>
      <c r="O34" s="57">
        <f t="shared" ca="1" si="7"/>
        <v>1.0654109589041097E-2</v>
      </c>
      <c r="P34" s="53">
        <f t="shared" ca="1" si="0"/>
        <v>0</v>
      </c>
      <c r="Q34" s="53">
        <f t="shared" ca="1" si="3"/>
        <v>1</v>
      </c>
      <c r="R34" s="53">
        <f t="shared" ca="1" si="8"/>
        <v>1</v>
      </c>
      <c r="S34" s="58">
        <f t="shared" ca="1" si="4"/>
        <v>1.0625000000000001E-2</v>
      </c>
      <c r="T34" s="59">
        <f t="shared" ca="1" si="9"/>
        <v>0.94846638205490608</v>
      </c>
      <c r="U34" s="53">
        <f t="shared" ca="1" si="5"/>
        <v>1.0077455309333377E-2</v>
      </c>
      <c r="W34" s="4"/>
      <c r="X34" s="53"/>
      <c r="Y34" s="53"/>
      <c r="Z34" s="53"/>
      <c r="AA34" s="54"/>
      <c r="AB34" s="53"/>
    </row>
    <row r="35" spans="2:28" x14ac:dyDescent="0.25">
      <c r="C35" s="70"/>
      <c r="D35" s="46"/>
      <c r="E35" s="34"/>
      <c r="F35" s="34"/>
      <c r="G35" s="71"/>
      <c r="K35" s="51">
        <f>+K34+1</f>
        <v>12</v>
      </c>
      <c r="L35" s="93">
        <f t="shared" ca="1" si="6"/>
        <v>46190</v>
      </c>
      <c r="M35" s="57">
        <f t="shared" ca="1" si="1"/>
        <v>1.0625000000000001E-2</v>
      </c>
      <c r="N35" s="53" t="str">
        <f t="shared" ca="1" si="2"/>
        <v>--</v>
      </c>
      <c r="O35" s="57">
        <f t="shared" ca="1" si="7"/>
        <v>1.0595890410958904E-2</v>
      </c>
      <c r="P35" s="53">
        <f t="shared" ca="1" si="0"/>
        <v>0</v>
      </c>
      <c r="Q35" s="53">
        <f t="shared" ca="1" si="3"/>
        <v>1</v>
      </c>
      <c r="R35" s="53">
        <f t="shared" ca="1" si="8"/>
        <v>1</v>
      </c>
      <c r="S35" s="58">
        <f t="shared" ca="1" si="4"/>
        <v>1.0625000000000001E-2</v>
      </c>
      <c r="T35" s="59">
        <f t="shared" ca="1" si="9"/>
        <v>0.94374764383572773</v>
      </c>
      <c r="U35" s="53">
        <f t="shared" ca="1" si="5"/>
        <v>1.0027318715754609E-2</v>
      </c>
      <c r="W35" s="4"/>
      <c r="X35" s="53"/>
      <c r="Y35" s="53"/>
      <c r="Z35" s="53"/>
      <c r="AA35" s="54"/>
      <c r="AB35" s="53"/>
    </row>
    <row r="36" spans="2:28" x14ac:dyDescent="0.25">
      <c r="C36" s="63"/>
      <c r="D36" s="72"/>
      <c r="E36" s="73"/>
      <c r="F36" s="34"/>
      <c r="G36" s="74"/>
      <c r="K36" s="51">
        <f t="shared" si="10"/>
        <v>13</v>
      </c>
      <c r="L36" s="93">
        <f t="shared" ca="1" si="6"/>
        <v>46373</v>
      </c>
      <c r="M36" s="57">
        <f t="shared" ca="1" si="1"/>
        <v>1.0625000000000001E-2</v>
      </c>
      <c r="N36" s="53">
        <f t="shared" ca="1" si="2"/>
        <v>1</v>
      </c>
      <c r="O36" s="57">
        <f t="shared" ca="1" si="7"/>
        <v>1.0654109589041097E-2</v>
      </c>
      <c r="P36" s="53">
        <f t="shared" ca="1" si="0"/>
        <v>0</v>
      </c>
      <c r="Q36" s="53">
        <f t="shared" ca="1" si="3"/>
        <v>1</v>
      </c>
      <c r="R36" s="53">
        <f t="shared" ca="1" si="8"/>
        <v>1</v>
      </c>
      <c r="S36" s="58">
        <f t="shared" ca="1" si="4"/>
        <v>1.0106250000000001</v>
      </c>
      <c r="T36" s="59">
        <f t="shared" ca="1" si="9"/>
        <v>0.9390523819260973</v>
      </c>
      <c r="U36" s="53">
        <f t="shared" ca="1" si="5"/>
        <v>0.94902981348406223</v>
      </c>
      <c r="W36" s="4"/>
      <c r="X36" s="53"/>
      <c r="Y36" s="53"/>
      <c r="Z36" s="53"/>
      <c r="AA36" s="54"/>
      <c r="AB36" s="53"/>
    </row>
    <row r="37" spans="2:28" x14ac:dyDescent="0.25">
      <c r="C37" s="63"/>
      <c r="D37" s="72"/>
      <c r="E37" s="73"/>
      <c r="F37" s="34"/>
      <c r="G37" s="74"/>
      <c r="K37" s="51">
        <f t="shared" si="10"/>
        <v>14</v>
      </c>
      <c r="L37" s="93" t="str">
        <f t="shared" ca="1" si="6"/>
        <v>--</v>
      </c>
      <c r="M37" s="57" t="str">
        <f t="shared" ca="1" si="1"/>
        <v>--</v>
      </c>
      <c r="N37" s="53" t="str">
        <f t="shared" ca="1" si="2"/>
        <v>--</v>
      </c>
      <c r="O37" s="57" t="str">
        <f t="shared" ca="1" si="7"/>
        <v>--</v>
      </c>
      <c r="P37" s="53" t="str">
        <f t="shared" ca="1" si="0"/>
        <v>--</v>
      </c>
      <c r="Q37" s="53" t="e">
        <f t="shared" ca="1" si="3"/>
        <v>#VALUE!</v>
      </c>
      <c r="R37" s="53">
        <f t="shared" ca="1" si="8"/>
        <v>1</v>
      </c>
      <c r="S37" s="58" t="str">
        <f t="shared" ca="1" si="4"/>
        <v>--</v>
      </c>
      <c r="T37" s="59" t="str">
        <f t="shared" ca="1" si="9"/>
        <v>--</v>
      </c>
      <c r="U37" s="53" t="str">
        <f t="shared" ca="1" si="5"/>
        <v>--</v>
      </c>
      <c r="W37" s="4"/>
      <c r="X37" s="53"/>
      <c r="Y37" s="53"/>
      <c r="Z37" s="53"/>
      <c r="AA37" s="54"/>
      <c r="AB37" s="53"/>
    </row>
    <row r="38" spans="2:28" x14ac:dyDescent="0.25">
      <c r="H38" s="75"/>
      <c r="K38" s="51">
        <f t="shared" si="10"/>
        <v>15</v>
      </c>
      <c r="L38" s="93" t="str">
        <f t="shared" ca="1" si="6"/>
        <v>--</v>
      </c>
      <c r="M38" s="57" t="str">
        <f t="shared" ca="1" si="1"/>
        <v>--</v>
      </c>
      <c r="N38" s="53" t="str">
        <f t="shared" ca="1" si="2"/>
        <v>--</v>
      </c>
      <c r="O38" s="57" t="str">
        <f t="shared" ca="1" si="7"/>
        <v>--</v>
      </c>
      <c r="P38" s="53" t="str">
        <f t="shared" ca="1" si="0"/>
        <v>--</v>
      </c>
      <c r="Q38" s="53" t="e">
        <f t="shared" ca="1" si="3"/>
        <v>#VALUE!</v>
      </c>
      <c r="R38" s="53">
        <f t="shared" ca="1" si="8"/>
        <v>1</v>
      </c>
      <c r="S38" s="58" t="str">
        <f t="shared" ca="1" si="4"/>
        <v>--</v>
      </c>
      <c r="T38" s="59" t="str">
        <f t="shared" ca="1" si="9"/>
        <v>--</v>
      </c>
      <c r="U38" s="53" t="str">
        <f t="shared" ca="1" si="5"/>
        <v>--</v>
      </c>
      <c r="W38" s="4"/>
      <c r="X38" s="53"/>
      <c r="Y38" s="53"/>
      <c r="Z38" s="53"/>
      <c r="AA38" s="54"/>
      <c r="AB38" s="53"/>
    </row>
    <row r="39" spans="2:28" ht="15.75" thickBot="1" x14ac:dyDescent="0.3">
      <c r="D39" s="46"/>
      <c r="E39" s="34"/>
      <c r="F39" s="34"/>
      <c r="G39" s="76"/>
      <c r="K39" s="51">
        <f t="shared" si="10"/>
        <v>16</v>
      </c>
      <c r="L39" s="93" t="str">
        <f t="shared" ca="1" si="6"/>
        <v>--</v>
      </c>
      <c r="M39" s="57" t="str">
        <f t="shared" ca="1" si="1"/>
        <v>--</v>
      </c>
      <c r="N39" s="53" t="str">
        <f t="shared" ca="1" si="2"/>
        <v>--</v>
      </c>
      <c r="O39" s="57" t="str">
        <f t="shared" ca="1" si="7"/>
        <v>--</v>
      </c>
      <c r="P39" s="53" t="str">
        <f t="shared" ca="1" si="0"/>
        <v>--</v>
      </c>
      <c r="Q39" s="53" t="e">
        <f t="shared" ca="1" si="3"/>
        <v>#VALUE!</v>
      </c>
      <c r="R39" s="53">
        <f t="shared" ca="1" si="8"/>
        <v>1</v>
      </c>
      <c r="S39" s="58" t="str">
        <f t="shared" ca="1" si="4"/>
        <v>--</v>
      </c>
      <c r="T39" s="59" t="str">
        <f t="shared" ca="1" si="9"/>
        <v>--</v>
      </c>
      <c r="U39" s="53" t="str">
        <f t="shared" ca="1" si="5"/>
        <v>--</v>
      </c>
      <c r="W39" s="4"/>
      <c r="X39" s="53"/>
      <c r="Y39" s="53"/>
      <c r="Z39" s="53"/>
      <c r="AA39" s="54"/>
      <c r="AB39" s="53"/>
    </row>
    <row r="40" spans="2:28" ht="16.5" thickBot="1" x14ac:dyDescent="0.3">
      <c r="D40" s="46"/>
      <c r="E40" s="34"/>
      <c r="F40" s="34"/>
      <c r="G40" s="34"/>
      <c r="K40" s="51">
        <f t="shared" si="10"/>
        <v>17</v>
      </c>
      <c r="L40" s="93" t="str">
        <f t="shared" ca="1" si="6"/>
        <v>--</v>
      </c>
      <c r="M40" s="57" t="str">
        <f t="shared" ca="1" si="1"/>
        <v>--</v>
      </c>
      <c r="N40" s="53" t="str">
        <f t="shared" ca="1" si="2"/>
        <v>--</v>
      </c>
      <c r="O40" s="57" t="str">
        <f t="shared" ca="1" si="7"/>
        <v>--</v>
      </c>
      <c r="P40" s="53" t="str">
        <f t="shared" ca="1" si="0"/>
        <v>--</v>
      </c>
      <c r="Q40" s="53" t="e">
        <f t="shared" ca="1" si="3"/>
        <v>#VALUE!</v>
      </c>
      <c r="R40" s="53">
        <f t="shared" ca="1" si="8"/>
        <v>1</v>
      </c>
      <c r="S40" s="58" t="str">
        <f t="shared" ca="1" si="4"/>
        <v>--</v>
      </c>
      <c r="T40" s="59" t="str">
        <f t="shared" ca="1" si="9"/>
        <v>--</v>
      </c>
      <c r="U40" s="53" t="str">
        <f t="shared" ca="1" si="5"/>
        <v>--</v>
      </c>
      <c r="W40" s="77" t="s">
        <v>113</v>
      </c>
      <c r="X40" s="78" t="s">
        <v>114</v>
      </c>
      <c r="Y40" s="53"/>
      <c r="Z40" s="53"/>
      <c r="AA40" s="54"/>
      <c r="AB40" s="53"/>
    </row>
    <row r="41" spans="2:28" x14ac:dyDescent="0.25">
      <c r="G41" s="34"/>
      <c r="K41" s="51">
        <f t="shared" si="10"/>
        <v>18</v>
      </c>
      <c r="L41" s="93" t="str">
        <f t="shared" ca="1" si="6"/>
        <v>--</v>
      </c>
      <c r="M41" s="57" t="str">
        <f t="shared" ca="1" si="1"/>
        <v>--</v>
      </c>
      <c r="N41" s="53" t="str">
        <f t="shared" ca="1" si="2"/>
        <v>--</v>
      </c>
      <c r="O41" s="57" t="str">
        <f t="shared" ca="1" si="7"/>
        <v>--</v>
      </c>
      <c r="P41" s="53" t="str">
        <f t="shared" ca="1" si="0"/>
        <v>--</v>
      </c>
      <c r="Q41" s="53" t="e">
        <f t="shared" ca="1" si="3"/>
        <v>#VALUE!</v>
      </c>
      <c r="R41" s="53">
        <f t="shared" ca="1" si="8"/>
        <v>1</v>
      </c>
      <c r="S41" s="58" t="str">
        <f t="shared" ca="1" si="4"/>
        <v>--</v>
      </c>
      <c r="T41" s="59" t="str">
        <f t="shared" ca="1" si="9"/>
        <v>--</v>
      </c>
      <c r="U41" s="53" t="str">
        <f t="shared" ca="1" si="5"/>
        <v>--</v>
      </c>
      <c r="W41" s="79">
        <v>48925</v>
      </c>
      <c r="X41" s="80">
        <v>0.2</v>
      </c>
      <c r="Y41" s="53"/>
      <c r="Z41" s="53"/>
      <c r="AA41" s="54"/>
      <c r="AB41" s="53"/>
    </row>
    <row r="42" spans="2:28" x14ac:dyDescent="0.25">
      <c r="G42" s="34"/>
      <c r="K42" s="51">
        <f t="shared" si="10"/>
        <v>19</v>
      </c>
      <c r="L42" s="93" t="str">
        <f t="shared" ca="1" si="6"/>
        <v>--</v>
      </c>
      <c r="M42" s="57" t="str">
        <f t="shared" ca="1" si="1"/>
        <v>--</v>
      </c>
      <c r="N42" s="53" t="str">
        <f t="shared" ca="1" si="2"/>
        <v>--</v>
      </c>
      <c r="O42" s="57" t="str">
        <f t="shared" ca="1" si="7"/>
        <v>--</v>
      </c>
      <c r="P42" s="53" t="str">
        <f t="shared" ca="1" si="0"/>
        <v>--</v>
      </c>
      <c r="Q42" s="53" t="e">
        <f t="shared" ca="1" si="3"/>
        <v>#VALUE!</v>
      </c>
      <c r="R42" s="53">
        <f t="shared" ca="1" si="8"/>
        <v>1</v>
      </c>
      <c r="S42" s="58" t="str">
        <f t="shared" ca="1" si="4"/>
        <v>--</v>
      </c>
      <c r="T42" s="59" t="str">
        <f t="shared" ca="1" si="9"/>
        <v>--</v>
      </c>
      <c r="U42" s="53" t="str">
        <f t="shared" ca="1" si="5"/>
        <v>--</v>
      </c>
      <c r="W42" s="79">
        <v>49290</v>
      </c>
      <c r="X42" s="80">
        <v>0.2</v>
      </c>
      <c r="Y42" s="53"/>
      <c r="Z42" s="53"/>
      <c r="AA42" s="54"/>
      <c r="AB42" s="53"/>
    </row>
    <row r="43" spans="2:28" x14ac:dyDescent="0.25">
      <c r="G43" s="73"/>
      <c r="K43" s="51">
        <f t="shared" si="10"/>
        <v>20</v>
      </c>
      <c r="L43" s="93" t="str">
        <f t="shared" ca="1" si="6"/>
        <v>--</v>
      </c>
      <c r="M43" s="57" t="str">
        <f t="shared" ca="1" si="1"/>
        <v>--</v>
      </c>
      <c r="N43" s="53" t="str">
        <f t="shared" ca="1" si="2"/>
        <v>--</v>
      </c>
      <c r="O43" s="57" t="str">
        <f t="shared" ca="1" si="7"/>
        <v>--</v>
      </c>
      <c r="P43" s="53" t="str">
        <f t="shared" ca="1" si="0"/>
        <v>--</v>
      </c>
      <c r="Q43" s="53" t="e">
        <f t="shared" ca="1" si="3"/>
        <v>#VALUE!</v>
      </c>
      <c r="R43" s="53">
        <f t="shared" ca="1" si="8"/>
        <v>1</v>
      </c>
      <c r="S43" s="58" t="str">
        <f t="shared" ca="1" si="4"/>
        <v>--</v>
      </c>
      <c r="T43" s="59" t="str">
        <f t="shared" ca="1" si="9"/>
        <v>--</v>
      </c>
      <c r="U43" s="53" t="str">
        <f t="shared" ca="1" si="5"/>
        <v>--</v>
      </c>
      <c r="W43" s="79">
        <v>49655</v>
      </c>
      <c r="X43" s="80">
        <v>0.2</v>
      </c>
      <c r="Y43" s="53"/>
      <c r="Z43" s="53"/>
      <c r="AA43" s="54"/>
      <c r="AB43" s="53"/>
    </row>
    <row r="44" spans="2:28" x14ac:dyDescent="0.25">
      <c r="G44" s="73"/>
      <c r="K44" s="51">
        <f t="shared" si="10"/>
        <v>21</v>
      </c>
      <c r="L44" s="93" t="str">
        <f t="shared" ca="1" si="6"/>
        <v>--</v>
      </c>
      <c r="M44" s="57" t="str">
        <f t="shared" ca="1" si="1"/>
        <v>--</v>
      </c>
      <c r="N44" s="53" t="str">
        <f t="shared" ca="1" si="2"/>
        <v>--</v>
      </c>
      <c r="O44" s="57" t="str">
        <f t="shared" ca="1" si="7"/>
        <v>--</v>
      </c>
      <c r="P44" s="53" t="str">
        <f t="shared" ca="1" si="0"/>
        <v>--</v>
      </c>
      <c r="Q44" s="53" t="e">
        <f t="shared" ca="1" si="3"/>
        <v>#VALUE!</v>
      </c>
      <c r="R44" s="53">
        <f t="shared" ca="1" si="8"/>
        <v>1</v>
      </c>
      <c r="S44" s="58" t="str">
        <f t="shared" ca="1" si="4"/>
        <v>--</v>
      </c>
      <c r="T44" s="59" t="str">
        <f t="shared" ca="1" si="9"/>
        <v>--</v>
      </c>
      <c r="U44" s="53" t="str">
        <f t="shared" ca="1" si="5"/>
        <v>--</v>
      </c>
      <c r="W44" s="79">
        <v>50021</v>
      </c>
      <c r="X44" s="80">
        <v>0.2</v>
      </c>
      <c r="Y44" s="53"/>
      <c r="Z44" s="53"/>
      <c r="AA44" s="54"/>
      <c r="AB44" s="53"/>
    </row>
    <row r="45" spans="2:28" x14ac:dyDescent="0.25">
      <c r="C45" s="34"/>
      <c r="G45" s="34"/>
      <c r="K45" s="51">
        <f t="shared" si="10"/>
        <v>22</v>
      </c>
      <c r="L45" s="93" t="str">
        <f t="shared" ca="1" si="6"/>
        <v>--</v>
      </c>
      <c r="M45" s="57" t="str">
        <f t="shared" ca="1" si="1"/>
        <v>--</v>
      </c>
      <c r="N45" s="53" t="str">
        <f t="shared" ca="1" si="2"/>
        <v>--</v>
      </c>
      <c r="O45" s="57" t="str">
        <f t="shared" ca="1" si="7"/>
        <v>--</v>
      </c>
      <c r="P45" s="53" t="str">
        <f t="shared" ca="1" si="0"/>
        <v>--</v>
      </c>
      <c r="Q45" s="53" t="e">
        <f t="shared" ca="1" si="3"/>
        <v>#VALUE!</v>
      </c>
      <c r="R45" s="53">
        <f t="shared" ca="1" si="8"/>
        <v>1</v>
      </c>
      <c r="S45" s="58" t="str">
        <f t="shared" ca="1" si="4"/>
        <v>--</v>
      </c>
      <c r="T45" s="59" t="str">
        <f t="shared" ca="1" si="9"/>
        <v>--</v>
      </c>
      <c r="U45" s="53" t="str">
        <f t="shared" ca="1" si="5"/>
        <v>--</v>
      </c>
      <c r="W45" s="81">
        <v>50386</v>
      </c>
      <c r="X45" s="82">
        <v>0.2</v>
      </c>
      <c r="Y45" s="53"/>
      <c r="Z45" s="53"/>
      <c r="AA45" s="54"/>
      <c r="AB45" s="53"/>
    </row>
    <row r="46" spans="2:28" x14ac:dyDescent="0.25">
      <c r="C46" s="34"/>
      <c r="D46" s="46"/>
      <c r="E46" s="34"/>
      <c r="F46" s="34"/>
      <c r="G46" s="34"/>
      <c r="K46" s="51">
        <f t="shared" si="10"/>
        <v>23</v>
      </c>
      <c r="L46" s="93" t="str">
        <f t="shared" ca="1" si="6"/>
        <v>--</v>
      </c>
      <c r="M46" s="57" t="str">
        <f t="shared" ca="1" si="1"/>
        <v>--</v>
      </c>
      <c r="N46" s="53" t="str">
        <f t="shared" ca="1" si="2"/>
        <v>--</v>
      </c>
      <c r="O46" s="57" t="str">
        <f t="shared" ca="1" si="7"/>
        <v>--</v>
      </c>
      <c r="P46" s="53" t="str">
        <f t="shared" ca="1" si="0"/>
        <v>--</v>
      </c>
      <c r="Q46" s="53" t="e">
        <f t="shared" ca="1" si="3"/>
        <v>#VALUE!</v>
      </c>
      <c r="R46" s="53">
        <f t="shared" ca="1" si="8"/>
        <v>1</v>
      </c>
      <c r="S46" s="58" t="str">
        <f t="shared" ca="1" si="4"/>
        <v>--</v>
      </c>
      <c r="T46" s="59" t="str">
        <f t="shared" ca="1" si="9"/>
        <v>--</v>
      </c>
      <c r="U46" s="53" t="str">
        <f t="shared" ca="1" si="5"/>
        <v>--</v>
      </c>
      <c r="W46" s="4"/>
      <c r="X46" s="53"/>
      <c r="Y46" s="53"/>
      <c r="Z46" s="53"/>
      <c r="AA46" s="54"/>
      <c r="AB46" s="53"/>
    </row>
    <row r="47" spans="2:28" ht="15.75" x14ac:dyDescent="0.25">
      <c r="C47" s="83"/>
      <c r="D47" s="84"/>
      <c r="E47" s="34"/>
      <c r="F47" s="34"/>
      <c r="K47" s="51">
        <f t="shared" si="10"/>
        <v>24</v>
      </c>
      <c r="L47" s="93" t="str">
        <f t="shared" ca="1" si="6"/>
        <v>--</v>
      </c>
      <c r="M47" s="57" t="str">
        <f t="shared" ca="1" si="1"/>
        <v>--</v>
      </c>
      <c r="N47" s="53" t="str">
        <f t="shared" ca="1" si="2"/>
        <v>--</v>
      </c>
      <c r="O47" s="57" t="str">
        <f t="shared" ca="1" si="7"/>
        <v>--</v>
      </c>
      <c r="P47" s="53" t="str">
        <f t="shared" ca="1" si="0"/>
        <v>--</v>
      </c>
      <c r="Q47" s="53" t="e">
        <f t="shared" ca="1" si="3"/>
        <v>#VALUE!</v>
      </c>
      <c r="R47" s="53">
        <f t="shared" ca="1" si="8"/>
        <v>1</v>
      </c>
      <c r="S47" s="58" t="str">
        <f t="shared" ca="1" si="4"/>
        <v>--</v>
      </c>
      <c r="T47" s="59" t="str">
        <f t="shared" ca="1" si="9"/>
        <v>--</v>
      </c>
      <c r="U47" s="53" t="str">
        <f t="shared" ca="1" si="5"/>
        <v>--</v>
      </c>
      <c r="AB47" s="85"/>
    </row>
    <row r="48" spans="2:28" x14ac:dyDescent="0.25">
      <c r="C48" s="86"/>
      <c r="D48" s="46"/>
      <c r="E48" s="87"/>
      <c r="F48" s="87"/>
      <c r="K48" s="51">
        <f t="shared" si="10"/>
        <v>25</v>
      </c>
      <c r="L48" s="93" t="str">
        <f t="shared" ca="1" si="6"/>
        <v>--</v>
      </c>
      <c r="M48" s="57" t="str">
        <f t="shared" ca="1" si="1"/>
        <v>--</v>
      </c>
      <c r="N48" s="53" t="str">
        <f t="shared" ca="1" si="2"/>
        <v>--</v>
      </c>
      <c r="O48" s="57" t="str">
        <f t="shared" ca="1" si="7"/>
        <v>--</v>
      </c>
      <c r="P48" s="53" t="str">
        <f t="shared" ca="1" si="0"/>
        <v>--</v>
      </c>
      <c r="Q48" s="53" t="e">
        <f t="shared" ca="1" si="3"/>
        <v>#VALUE!</v>
      </c>
      <c r="R48" s="53">
        <f t="shared" ca="1" si="8"/>
        <v>1</v>
      </c>
      <c r="S48" s="58" t="str">
        <f t="shared" ca="1" si="4"/>
        <v>--</v>
      </c>
      <c r="T48" s="59" t="str">
        <f t="shared" ca="1" si="9"/>
        <v>--</v>
      </c>
      <c r="U48" s="53" t="str">
        <f t="shared" ca="1" si="5"/>
        <v>--</v>
      </c>
    </row>
    <row r="49" spans="3:28" x14ac:dyDescent="0.25">
      <c r="C49" s="73"/>
      <c r="D49" s="46"/>
      <c r="E49" s="87"/>
      <c r="F49" s="87"/>
      <c r="K49" s="51">
        <f t="shared" si="10"/>
        <v>26</v>
      </c>
      <c r="L49" s="93" t="str">
        <f t="shared" ca="1" si="6"/>
        <v>--</v>
      </c>
      <c r="M49" s="57" t="str">
        <f t="shared" ca="1" si="1"/>
        <v>--</v>
      </c>
      <c r="N49" s="53" t="str">
        <f t="shared" ca="1" si="2"/>
        <v>--</v>
      </c>
      <c r="O49" s="57" t="str">
        <f t="shared" ca="1" si="7"/>
        <v>--</v>
      </c>
      <c r="P49" s="53" t="str">
        <f t="shared" ca="1" si="0"/>
        <v>--</v>
      </c>
      <c r="Q49" s="53" t="e">
        <f t="shared" ca="1" si="3"/>
        <v>#VALUE!</v>
      </c>
      <c r="R49" s="53">
        <f t="shared" ca="1" si="8"/>
        <v>1</v>
      </c>
      <c r="S49" s="58" t="str">
        <f t="shared" ca="1" si="4"/>
        <v>--</v>
      </c>
      <c r="T49" s="59" t="str">
        <f t="shared" ca="1" si="9"/>
        <v>--</v>
      </c>
      <c r="U49" s="53" t="str">
        <f t="shared" ca="1" si="5"/>
        <v>--</v>
      </c>
      <c r="AB49" s="88"/>
    </row>
    <row r="50" spans="3:28" x14ac:dyDescent="0.25">
      <c r="C50" s="63"/>
      <c r="D50" s="72"/>
      <c r="E50" s="73"/>
      <c r="F50" s="73"/>
      <c r="K50" s="51">
        <f t="shared" si="10"/>
        <v>27</v>
      </c>
      <c r="L50" s="93" t="str">
        <f t="shared" ca="1" si="6"/>
        <v>--</v>
      </c>
      <c r="M50" s="57" t="str">
        <f t="shared" ca="1" si="1"/>
        <v>--</v>
      </c>
      <c r="N50" s="53" t="str">
        <f t="shared" ca="1" si="2"/>
        <v>--</v>
      </c>
      <c r="O50" s="57" t="str">
        <f t="shared" ca="1" si="7"/>
        <v>--</v>
      </c>
      <c r="P50" s="53" t="str">
        <f t="shared" ca="1" si="0"/>
        <v>--</v>
      </c>
      <c r="Q50" s="53" t="e">
        <f t="shared" ca="1" si="3"/>
        <v>#VALUE!</v>
      </c>
      <c r="R50" s="53">
        <f t="shared" ca="1" si="8"/>
        <v>1</v>
      </c>
      <c r="S50" s="58" t="str">
        <f t="shared" ca="1" si="4"/>
        <v>--</v>
      </c>
      <c r="T50" s="59" t="str">
        <f t="shared" ca="1" si="9"/>
        <v>--</v>
      </c>
      <c r="U50" s="53" t="str">
        <f t="shared" ca="1" si="5"/>
        <v>--</v>
      </c>
      <c r="AB50" s="89"/>
    </row>
    <row r="51" spans="3:28" x14ac:dyDescent="0.25">
      <c r="C51" s="90"/>
      <c r="D51" s="46"/>
      <c r="E51" s="76"/>
      <c r="F51" s="76"/>
      <c r="K51" s="51">
        <f t="shared" si="10"/>
        <v>28</v>
      </c>
      <c r="L51" s="93" t="str">
        <f t="shared" ca="1" si="6"/>
        <v>--</v>
      </c>
      <c r="M51" s="57" t="str">
        <f t="shared" ca="1" si="1"/>
        <v>--</v>
      </c>
      <c r="N51" s="53" t="str">
        <f t="shared" ca="1" si="2"/>
        <v>--</v>
      </c>
      <c r="O51" s="57" t="str">
        <f t="shared" ca="1" si="7"/>
        <v>--</v>
      </c>
      <c r="P51" s="53" t="str">
        <f t="shared" ca="1" si="0"/>
        <v>--</v>
      </c>
      <c r="Q51" s="53" t="e">
        <f t="shared" ca="1" si="3"/>
        <v>#VALUE!</v>
      </c>
      <c r="R51" s="53">
        <f t="shared" ca="1" si="8"/>
        <v>1</v>
      </c>
      <c r="S51" s="58" t="str">
        <f t="shared" ca="1" si="4"/>
        <v>--</v>
      </c>
      <c r="T51" s="59" t="str">
        <f t="shared" ca="1" si="9"/>
        <v>--</v>
      </c>
      <c r="U51" s="53" t="str">
        <f t="shared" ca="1" si="5"/>
        <v>--</v>
      </c>
    </row>
    <row r="52" spans="3:28" x14ac:dyDescent="0.25">
      <c r="C52" s="90"/>
      <c r="K52" s="51">
        <f t="shared" si="10"/>
        <v>29</v>
      </c>
      <c r="L52" s="93" t="str">
        <f t="shared" ca="1" si="6"/>
        <v>--</v>
      </c>
      <c r="M52" s="57" t="str">
        <f t="shared" ca="1" si="1"/>
        <v>--</v>
      </c>
      <c r="N52" s="53" t="str">
        <f t="shared" ca="1" si="2"/>
        <v>--</v>
      </c>
      <c r="O52" s="57" t="str">
        <f t="shared" ca="1" si="7"/>
        <v>--</v>
      </c>
      <c r="P52" s="53" t="str">
        <f t="shared" ca="1" si="0"/>
        <v>--</v>
      </c>
      <c r="Q52" s="53" t="e">
        <f t="shared" ca="1" si="3"/>
        <v>#VALUE!</v>
      </c>
      <c r="R52" s="53">
        <f t="shared" ca="1" si="8"/>
        <v>1</v>
      </c>
      <c r="S52" s="58" t="str">
        <f t="shared" ca="1" si="4"/>
        <v>--</v>
      </c>
      <c r="T52" s="59" t="str">
        <f t="shared" ca="1" si="9"/>
        <v>--</v>
      </c>
      <c r="U52" s="53" t="str">
        <f t="shared" ca="1" si="5"/>
        <v>--</v>
      </c>
    </row>
    <row r="53" spans="3:28" x14ac:dyDescent="0.25">
      <c r="C53" s="90"/>
      <c r="K53" s="51">
        <f t="shared" si="10"/>
        <v>30</v>
      </c>
      <c r="L53" s="93" t="str">
        <f t="shared" ca="1" si="6"/>
        <v>--</v>
      </c>
      <c r="M53" s="57" t="str">
        <f t="shared" ca="1" si="1"/>
        <v>--</v>
      </c>
      <c r="N53" s="53" t="str">
        <f t="shared" ca="1" si="2"/>
        <v>--</v>
      </c>
      <c r="O53" s="57" t="str">
        <f t="shared" ca="1" si="7"/>
        <v>--</v>
      </c>
      <c r="P53" s="53" t="str">
        <f t="shared" ca="1" si="0"/>
        <v>--</v>
      </c>
      <c r="Q53" s="53" t="e">
        <f t="shared" ca="1" si="3"/>
        <v>#VALUE!</v>
      </c>
      <c r="R53" s="53">
        <f t="shared" ca="1" si="8"/>
        <v>1</v>
      </c>
      <c r="S53" s="58" t="str">
        <f t="shared" ca="1" si="4"/>
        <v>--</v>
      </c>
      <c r="T53" s="59" t="str">
        <f t="shared" ca="1" si="9"/>
        <v>--</v>
      </c>
      <c r="U53" s="53" t="str">
        <f t="shared" ca="1" si="5"/>
        <v>--</v>
      </c>
    </row>
    <row r="54" spans="3:28" x14ac:dyDescent="0.25">
      <c r="K54" s="51">
        <f>+K53+1</f>
        <v>31</v>
      </c>
      <c r="L54" s="93" t="str">
        <f t="shared" ca="1" si="6"/>
        <v>--</v>
      </c>
      <c r="M54" s="57" t="str">
        <f t="shared" ca="1" si="1"/>
        <v>--</v>
      </c>
      <c r="N54" s="53" t="str">
        <f t="shared" ca="1" si="2"/>
        <v>--</v>
      </c>
      <c r="O54" s="57" t="str">
        <f t="shared" ca="1" si="7"/>
        <v>--</v>
      </c>
      <c r="P54" s="53" t="str">
        <f t="shared" ca="1" si="0"/>
        <v>--</v>
      </c>
      <c r="Q54" s="53" t="e">
        <f t="shared" ca="1" si="3"/>
        <v>#VALUE!</v>
      </c>
      <c r="R54" s="53">
        <f t="shared" ca="1" si="8"/>
        <v>1</v>
      </c>
      <c r="S54" s="58" t="str">
        <f t="shared" ca="1" si="4"/>
        <v>--</v>
      </c>
      <c r="T54" s="59" t="str">
        <f t="shared" ca="1" si="9"/>
        <v>--</v>
      </c>
      <c r="U54" s="53" t="str">
        <f t="shared" ca="1" si="5"/>
        <v>--</v>
      </c>
    </row>
    <row r="55" spans="3:28" x14ac:dyDescent="0.25">
      <c r="K55" s="51">
        <f t="shared" si="10"/>
        <v>32</v>
      </c>
      <c r="L55" s="93" t="str">
        <f t="shared" ca="1" si="6"/>
        <v>--</v>
      </c>
      <c r="M55" s="57" t="str">
        <f t="shared" ca="1" si="1"/>
        <v>--</v>
      </c>
      <c r="N55" s="53" t="str">
        <f t="shared" ca="1" si="2"/>
        <v>--</v>
      </c>
      <c r="O55" s="57" t="str">
        <f t="shared" ca="1" si="7"/>
        <v>--</v>
      </c>
      <c r="P55" s="53" t="str">
        <f t="shared" ca="1" si="0"/>
        <v>--</v>
      </c>
      <c r="Q55" s="53" t="e">
        <f t="shared" ca="1" si="3"/>
        <v>#VALUE!</v>
      </c>
      <c r="R55" s="53">
        <f t="shared" ca="1" si="8"/>
        <v>1</v>
      </c>
      <c r="S55" s="58" t="str">
        <f t="shared" ca="1" si="4"/>
        <v>--</v>
      </c>
      <c r="T55" s="59" t="str">
        <f t="shared" ca="1" si="9"/>
        <v>--</v>
      </c>
      <c r="U55" s="53" t="str">
        <f t="shared" ca="1" si="5"/>
        <v>--</v>
      </c>
    </row>
    <row r="56" spans="3:28" x14ac:dyDescent="0.25">
      <c r="K56" s="51">
        <f t="shared" si="10"/>
        <v>33</v>
      </c>
      <c r="L56" s="93" t="str">
        <f t="shared" ca="1" si="6"/>
        <v>--</v>
      </c>
      <c r="M56" s="57" t="str">
        <f t="shared" ca="1" si="1"/>
        <v>--</v>
      </c>
      <c r="N56" s="53" t="str">
        <f t="shared" ca="1" si="2"/>
        <v>--</v>
      </c>
      <c r="O56" s="57" t="str">
        <f t="shared" ca="1" si="7"/>
        <v>--</v>
      </c>
      <c r="P56" s="53" t="str">
        <f t="shared" ca="1" si="0"/>
        <v>--</v>
      </c>
      <c r="Q56" s="53" t="e">
        <f t="shared" ca="1" si="3"/>
        <v>#VALUE!</v>
      </c>
      <c r="R56" s="53">
        <f t="shared" ca="1" si="8"/>
        <v>1</v>
      </c>
      <c r="S56" s="58" t="str">
        <f t="shared" ca="1" si="4"/>
        <v>--</v>
      </c>
      <c r="T56" s="59" t="str">
        <f t="shared" ca="1" si="9"/>
        <v>--</v>
      </c>
      <c r="U56" s="53" t="str">
        <f t="shared" ca="1" si="5"/>
        <v>--</v>
      </c>
    </row>
    <row r="57" spans="3:28" x14ac:dyDescent="0.25">
      <c r="K57" s="51">
        <f t="shared" si="10"/>
        <v>34</v>
      </c>
      <c r="L57" s="93" t="str">
        <f t="shared" ca="1" si="6"/>
        <v>--</v>
      </c>
      <c r="M57" s="57" t="str">
        <f t="shared" ca="1" si="1"/>
        <v>--</v>
      </c>
      <c r="N57" s="53" t="str">
        <f t="shared" ca="1" si="2"/>
        <v>--</v>
      </c>
      <c r="O57" s="57" t="str">
        <f t="shared" ca="1" si="7"/>
        <v>--</v>
      </c>
      <c r="P57" s="53" t="str">
        <f t="shared" ca="1" si="0"/>
        <v>--</v>
      </c>
      <c r="Q57" s="53" t="e">
        <f t="shared" ca="1" si="3"/>
        <v>#VALUE!</v>
      </c>
      <c r="R57" s="53">
        <f t="shared" ca="1" si="8"/>
        <v>1</v>
      </c>
      <c r="S57" s="58" t="str">
        <f t="shared" ca="1" si="4"/>
        <v>--</v>
      </c>
      <c r="T57" s="59" t="str">
        <f t="shared" ca="1" si="9"/>
        <v>--</v>
      </c>
      <c r="U57" s="53" t="str">
        <f t="shared" ca="1" si="5"/>
        <v>--</v>
      </c>
    </row>
    <row r="58" spans="3:28" x14ac:dyDescent="0.25">
      <c r="K58" s="51">
        <f t="shared" si="10"/>
        <v>35</v>
      </c>
      <c r="L58" s="93" t="str">
        <f t="shared" ca="1" si="6"/>
        <v>--</v>
      </c>
      <c r="M58" s="57" t="str">
        <f t="shared" ca="1" si="1"/>
        <v>--</v>
      </c>
      <c r="N58" s="53" t="str">
        <f t="shared" ca="1" si="2"/>
        <v>--</v>
      </c>
      <c r="O58" s="57" t="str">
        <f t="shared" ca="1" si="7"/>
        <v>--</v>
      </c>
      <c r="P58" s="53" t="str">
        <f t="shared" ca="1" si="0"/>
        <v>--</v>
      </c>
      <c r="Q58" s="53" t="e">
        <f t="shared" ca="1" si="3"/>
        <v>#VALUE!</v>
      </c>
      <c r="R58" s="53">
        <f t="shared" ca="1" si="8"/>
        <v>1</v>
      </c>
      <c r="S58" s="58" t="str">
        <f t="shared" ca="1" si="4"/>
        <v>--</v>
      </c>
      <c r="T58" s="59" t="str">
        <f t="shared" ca="1" si="9"/>
        <v>--</v>
      </c>
      <c r="U58" s="53" t="str">
        <f t="shared" ca="1" si="5"/>
        <v>--</v>
      </c>
    </row>
    <row r="59" spans="3:28" x14ac:dyDescent="0.25">
      <c r="K59" s="51">
        <f t="shared" si="10"/>
        <v>36</v>
      </c>
      <c r="L59" s="93" t="str">
        <f t="shared" ca="1" si="6"/>
        <v>--</v>
      </c>
      <c r="M59" s="57" t="str">
        <f t="shared" ca="1" si="1"/>
        <v>--</v>
      </c>
      <c r="N59" s="53" t="str">
        <f t="shared" ca="1" si="2"/>
        <v>--</v>
      </c>
      <c r="O59" s="57" t="str">
        <f t="shared" ca="1" si="7"/>
        <v>--</v>
      </c>
      <c r="P59" s="53" t="str">
        <f t="shared" ca="1" si="0"/>
        <v>--</v>
      </c>
      <c r="Q59" s="53" t="e">
        <f t="shared" ca="1" si="3"/>
        <v>#VALUE!</v>
      </c>
      <c r="R59" s="53">
        <f t="shared" ca="1" si="8"/>
        <v>1</v>
      </c>
      <c r="S59" s="58" t="str">
        <f t="shared" ca="1" si="4"/>
        <v>--</v>
      </c>
      <c r="T59" s="59" t="str">
        <f t="shared" ca="1" si="9"/>
        <v>--</v>
      </c>
      <c r="U59" s="53" t="str">
        <f t="shared" ca="1" si="5"/>
        <v>--</v>
      </c>
    </row>
    <row r="60" spans="3:28" x14ac:dyDescent="0.25">
      <c r="K60" s="51">
        <f t="shared" si="10"/>
        <v>37</v>
      </c>
      <c r="L60" s="93" t="str">
        <f t="shared" ca="1" si="6"/>
        <v>--</v>
      </c>
      <c r="M60" s="57" t="str">
        <f t="shared" ca="1" si="1"/>
        <v>--</v>
      </c>
      <c r="N60" s="53" t="str">
        <f t="shared" ca="1" si="2"/>
        <v>--</v>
      </c>
      <c r="O60" s="57" t="str">
        <f t="shared" ca="1" si="7"/>
        <v>--</v>
      </c>
      <c r="P60" s="53" t="str">
        <f t="shared" ca="1" si="0"/>
        <v>--</v>
      </c>
      <c r="Q60" s="53" t="e">
        <f t="shared" ca="1" si="3"/>
        <v>#VALUE!</v>
      </c>
      <c r="R60" s="53">
        <f t="shared" ca="1" si="8"/>
        <v>1</v>
      </c>
      <c r="S60" s="58" t="str">
        <f t="shared" ca="1" si="4"/>
        <v>--</v>
      </c>
      <c r="T60" s="59" t="str">
        <f t="shared" ca="1" si="9"/>
        <v>--</v>
      </c>
      <c r="U60" s="53" t="str">
        <f t="shared" ca="1" si="5"/>
        <v>--</v>
      </c>
    </row>
    <row r="61" spans="3:28" x14ac:dyDescent="0.25">
      <c r="K61" s="51">
        <f t="shared" si="10"/>
        <v>38</v>
      </c>
      <c r="L61" s="93" t="str">
        <f t="shared" ca="1" si="6"/>
        <v>--</v>
      </c>
      <c r="M61" s="57" t="str">
        <f t="shared" ca="1" si="1"/>
        <v>--</v>
      </c>
      <c r="N61" s="53" t="str">
        <f t="shared" ca="1" si="2"/>
        <v>--</v>
      </c>
      <c r="O61" s="57" t="str">
        <f t="shared" ca="1" si="7"/>
        <v>--</v>
      </c>
      <c r="P61" s="53" t="str">
        <f t="shared" ca="1" si="0"/>
        <v>--</v>
      </c>
      <c r="Q61" s="53" t="e">
        <f t="shared" ca="1" si="3"/>
        <v>#VALUE!</v>
      </c>
      <c r="R61" s="53">
        <f t="shared" ca="1" si="8"/>
        <v>1</v>
      </c>
      <c r="S61" s="58" t="str">
        <f t="shared" ca="1" si="4"/>
        <v>--</v>
      </c>
      <c r="T61" s="59" t="str">
        <f t="shared" ca="1" si="9"/>
        <v>--</v>
      </c>
      <c r="U61" s="53" t="str">
        <f t="shared" ca="1" si="5"/>
        <v>--</v>
      </c>
    </row>
    <row r="62" spans="3:28" x14ac:dyDescent="0.25">
      <c r="K62" s="51">
        <f t="shared" si="10"/>
        <v>39</v>
      </c>
      <c r="L62" s="93" t="str">
        <f t="shared" ca="1" si="6"/>
        <v>--</v>
      </c>
      <c r="M62" s="57" t="str">
        <f t="shared" ca="1" si="1"/>
        <v>--</v>
      </c>
      <c r="N62" s="53" t="str">
        <f t="shared" ca="1" si="2"/>
        <v>--</v>
      </c>
      <c r="O62" s="57" t="str">
        <f t="shared" ca="1" si="7"/>
        <v>--</v>
      </c>
      <c r="P62" s="53" t="str">
        <f t="shared" ca="1" si="0"/>
        <v>--</v>
      </c>
      <c r="Q62" s="53" t="e">
        <f t="shared" ca="1" si="3"/>
        <v>#VALUE!</v>
      </c>
      <c r="R62" s="53">
        <f t="shared" ca="1" si="8"/>
        <v>1</v>
      </c>
      <c r="S62" s="58" t="str">
        <f t="shared" ca="1" si="4"/>
        <v>--</v>
      </c>
      <c r="T62" s="59" t="str">
        <f t="shared" ca="1" si="9"/>
        <v>--</v>
      </c>
      <c r="U62" s="53" t="str">
        <f t="shared" ca="1" si="5"/>
        <v>--</v>
      </c>
    </row>
    <row r="63" spans="3:28" x14ac:dyDescent="0.25">
      <c r="K63" s="51">
        <f t="shared" si="10"/>
        <v>40</v>
      </c>
      <c r="L63" s="93" t="str">
        <f t="shared" ca="1" si="6"/>
        <v>--</v>
      </c>
      <c r="M63" s="57" t="str">
        <f t="shared" ca="1" si="1"/>
        <v>--</v>
      </c>
      <c r="N63" s="53" t="str">
        <f t="shared" ca="1" si="2"/>
        <v>--</v>
      </c>
      <c r="O63" s="57" t="str">
        <f t="shared" ca="1" si="7"/>
        <v>--</v>
      </c>
      <c r="P63" s="53" t="str">
        <f t="shared" ca="1" si="0"/>
        <v>--</v>
      </c>
      <c r="Q63" s="53" t="e">
        <f t="shared" ca="1" si="3"/>
        <v>#VALUE!</v>
      </c>
      <c r="R63" s="53">
        <f t="shared" ca="1" si="8"/>
        <v>1</v>
      </c>
      <c r="S63" s="58" t="str">
        <f t="shared" ca="1" si="4"/>
        <v>--</v>
      </c>
      <c r="T63" s="59" t="str">
        <f t="shared" ca="1" si="9"/>
        <v>--</v>
      </c>
      <c r="U63" s="53" t="str">
        <f t="shared" ca="1" si="5"/>
        <v>--</v>
      </c>
    </row>
    <row r="64" spans="3:28" x14ac:dyDescent="0.25">
      <c r="K64" s="51">
        <f t="shared" si="10"/>
        <v>41</v>
      </c>
      <c r="L64" s="93" t="str">
        <f t="shared" ca="1" si="6"/>
        <v>--</v>
      </c>
      <c r="M64" s="57" t="str">
        <f t="shared" ca="1" si="1"/>
        <v>--</v>
      </c>
      <c r="N64" s="53" t="str">
        <f t="shared" ca="1" si="2"/>
        <v>--</v>
      </c>
      <c r="O64" s="57" t="str">
        <f t="shared" ca="1" si="7"/>
        <v>--</v>
      </c>
      <c r="P64" s="53" t="str">
        <f t="shared" ca="1" si="0"/>
        <v>--</v>
      </c>
      <c r="Q64" s="53" t="e">
        <f t="shared" ca="1" si="3"/>
        <v>#VALUE!</v>
      </c>
      <c r="R64" s="53">
        <f t="shared" ca="1" si="8"/>
        <v>1</v>
      </c>
      <c r="S64" s="58" t="str">
        <f t="shared" ca="1" si="4"/>
        <v>--</v>
      </c>
      <c r="T64" s="59" t="str">
        <f t="shared" ca="1" si="9"/>
        <v>--</v>
      </c>
      <c r="U64" s="53" t="str">
        <f t="shared" ca="1" si="5"/>
        <v>--</v>
      </c>
    </row>
    <row r="65" spans="11:21" x14ac:dyDescent="0.25">
      <c r="K65" s="51">
        <f t="shared" si="10"/>
        <v>42</v>
      </c>
      <c r="L65" s="93" t="str">
        <f t="shared" ca="1" si="6"/>
        <v>--</v>
      </c>
      <c r="M65" s="57" t="str">
        <f t="shared" ca="1" si="1"/>
        <v>--</v>
      </c>
      <c r="N65" s="53" t="str">
        <f t="shared" ca="1" si="2"/>
        <v>--</v>
      </c>
      <c r="O65" s="57" t="str">
        <f t="shared" ca="1" si="7"/>
        <v>--</v>
      </c>
      <c r="P65" s="53" t="str">
        <f t="shared" ca="1" si="0"/>
        <v>--</v>
      </c>
      <c r="Q65" s="53" t="e">
        <f t="shared" ca="1" si="3"/>
        <v>#VALUE!</v>
      </c>
      <c r="R65" s="53">
        <f t="shared" ca="1" si="8"/>
        <v>1</v>
      </c>
      <c r="S65" s="58" t="str">
        <f t="shared" ca="1" si="4"/>
        <v>--</v>
      </c>
      <c r="T65" s="59" t="str">
        <f t="shared" ca="1" si="9"/>
        <v>--</v>
      </c>
      <c r="U65" s="53" t="str">
        <f t="shared" ca="1" si="5"/>
        <v>--</v>
      </c>
    </row>
    <row r="66" spans="11:21" x14ac:dyDescent="0.25">
      <c r="K66" s="51">
        <f t="shared" si="10"/>
        <v>43</v>
      </c>
      <c r="L66" s="93" t="str">
        <f t="shared" ca="1" si="6"/>
        <v>--</v>
      </c>
      <c r="M66" s="57" t="str">
        <f t="shared" ca="1" si="1"/>
        <v>--</v>
      </c>
      <c r="N66" s="53" t="str">
        <f t="shared" ca="1" si="2"/>
        <v>--</v>
      </c>
      <c r="O66" s="57" t="str">
        <f t="shared" ca="1" si="7"/>
        <v>--</v>
      </c>
      <c r="P66" s="53" t="str">
        <f t="shared" ca="1" si="0"/>
        <v>--</v>
      </c>
      <c r="Q66" s="53" t="e">
        <f t="shared" ca="1" si="3"/>
        <v>#VALUE!</v>
      </c>
      <c r="R66" s="53">
        <f t="shared" ca="1" si="8"/>
        <v>1</v>
      </c>
      <c r="S66" s="58" t="str">
        <f t="shared" ca="1" si="4"/>
        <v>--</v>
      </c>
      <c r="T66" s="59" t="str">
        <f t="shared" ca="1" si="9"/>
        <v>--</v>
      </c>
      <c r="U66" s="53" t="str">
        <f t="shared" ca="1" si="5"/>
        <v>--</v>
      </c>
    </row>
    <row r="67" spans="11:21" x14ac:dyDescent="0.25">
      <c r="K67" s="51">
        <f t="shared" si="10"/>
        <v>44</v>
      </c>
      <c r="L67" s="93" t="str">
        <f t="shared" ca="1" si="6"/>
        <v>--</v>
      </c>
      <c r="M67" s="57" t="str">
        <f t="shared" ca="1" si="1"/>
        <v>--</v>
      </c>
      <c r="N67" s="53" t="str">
        <f t="shared" ca="1" si="2"/>
        <v>--</v>
      </c>
      <c r="O67" s="57" t="str">
        <f t="shared" ca="1" si="7"/>
        <v>--</v>
      </c>
      <c r="P67" s="53" t="str">
        <f t="shared" ca="1" si="0"/>
        <v>--</v>
      </c>
      <c r="Q67" s="53"/>
      <c r="R67" s="53"/>
      <c r="S67" s="58" t="str">
        <f t="shared" ca="1" si="4"/>
        <v>--</v>
      </c>
      <c r="T67" s="59" t="str">
        <f t="shared" ca="1" si="9"/>
        <v>--</v>
      </c>
      <c r="U67" s="53" t="str">
        <f t="shared" ca="1" si="5"/>
        <v>--</v>
      </c>
    </row>
    <row r="68" spans="11:21" x14ac:dyDescent="0.25">
      <c r="K68" s="51">
        <f t="shared" si="10"/>
        <v>45</v>
      </c>
      <c r="L68" s="93" t="str">
        <f t="shared" ca="1" si="6"/>
        <v>--</v>
      </c>
      <c r="M68" s="57" t="str">
        <f t="shared" ca="1" si="1"/>
        <v>--</v>
      </c>
      <c r="N68" s="53" t="str">
        <f t="shared" ca="1" si="2"/>
        <v>--</v>
      </c>
      <c r="O68" s="57" t="str">
        <f t="shared" ca="1" si="7"/>
        <v>--</v>
      </c>
      <c r="P68" s="53" t="str">
        <f t="shared" ca="1" si="0"/>
        <v>--</v>
      </c>
      <c r="Q68" s="53"/>
      <c r="R68" s="53"/>
      <c r="S68" s="58" t="str">
        <f t="shared" ca="1" si="4"/>
        <v>--</v>
      </c>
      <c r="T68" s="59" t="str">
        <f t="shared" ca="1" si="9"/>
        <v>--</v>
      </c>
      <c r="U68" s="53" t="str">
        <f t="shared" ca="1" si="5"/>
        <v>--</v>
      </c>
    </row>
    <row r="69" spans="11:21" x14ac:dyDescent="0.25">
      <c r="K69" s="51">
        <f t="shared" si="10"/>
        <v>46</v>
      </c>
      <c r="L69" s="93" t="str">
        <f t="shared" ca="1" si="6"/>
        <v>--</v>
      </c>
      <c r="M69" s="57" t="str">
        <f t="shared" ca="1" si="1"/>
        <v>--</v>
      </c>
      <c r="N69" s="53" t="str">
        <f t="shared" ca="1" si="2"/>
        <v>--</v>
      </c>
      <c r="O69" s="57" t="str">
        <f t="shared" ca="1" si="7"/>
        <v>--</v>
      </c>
      <c r="P69" s="53" t="str">
        <f t="shared" ca="1" si="0"/>
        <v>--</v>
      </c>
      <c r="Q69" s="53"/>
      <c r="R69" s="53"/>
      <c r="S69" s="58" t="str">
        <f t="shared" ca="1" si="4"/>
        <v>--</v>
      </c>
      <c r="T69" s="59" t="str">
        <f t="shared" ca="1" si="9"/>
        <v>--</v>
      </c>
      <c r="U69" s="53" t="str">
        <f t="shared" ca="1" si="5"/>
        <v>--</v>
      </c>
    </row>
    <row r="70" spans="11:21" x14ac:dyDescent="0.25">
      <c r="K70" s="51">
        <f t="shared" si="10"/>
        <v>47</v>
      </c>
      <c r="L70" s="93" t="str">
        <f t="shared" ca="1" si="6"/>
        <v>--</v>
      </c>
      <c r="M70" s="57" t="str">
        <f t="shared" ca="1" si="1"/>
        <v>--</v>
      </c>
      <c r="N70" s="53" t="str">
        <f t="shared" ca="1" si="2"/>
        <v>--</v>
      </c>
      <c r="O70" s="57" t="str">
        <f t="shared" ca="1" si="7"/>
        <v>--</v>
      </c>
      <c r="P70" s="53" t="str">
        <f t="shared" ca="1" si="0"/>
        <v>--</v>
      </c>
      <c r="Q70" s="53"/>
      <c r="R70" s="53"/>
      <c r="S70" s="58" t="str">
        <f t="shared" ca="1" si="4"/>
        <v>--</v>
      </c>
      <c r="T70" s="59" t="str">
        <f t="shared" ca="1" si="9"/>
        <v>--</v>
      </c>
      <c r="U70" s="53" t="str">
        <f t="shared" ca="1" si="5"/>
        <v>--</v>
      </c>
    </row>
    <row r="71" spans="11:21" x14ac:dyDescent="0.25">
      <c r="K71" s="51">
        <f t="shared" si="10"/>
        <v>48</v>
      </c>
      <c r="L71" s="93" t="str">
        <f t="shared" ca="1" si="6"/>
        <v>--</v>
      </c>
      <c r="M71" s="57" t="str">
        <f t="shared" ca="1" si="1"/>
        <v>--</v>
      </c>
      <c r="N71" s="53" t="str">
        <f t="shared" ca="1" si="2"/>
        <v>--</v>
      </c>
      <c r="O71" s="57" t="str">
        <f t="shared" ca="1" si="7"/>
        <v>--</v>
      </c>
      <c r="P71" s="53" t="str">
        <f t="shared" ca="1" si="0"/>
        <v>--</v>
      </c>
      <c r="Q71" s="53"/>
      <c r="R71" s="53"/>
      <c r="S71" s="58" t="str">
        <f t="shared" ca="1" si="4"/>
        <v>--</v>
      </c>
      <c r="T71" s="59" t="str">
        <f t="shared" ca="1" si="9"/>
        <v>--</v>
      </c>
      <c r="U71" s="53" t="str">
        <f t="shared" ca="1" si="5"/>
        <v>--</v>
      </c>
    </row>
    <row r="72" spans="11:21" x14ac:dyDescent="0.25">
      <c r="K72" s="51">
        <f t="shared" si="10"/>
        <v>49</v>
      </c>
      <c r="L72" s="93" t="str">
        <f t="shared" ca="1" si="6"/>
        <v>--</v>
      </c>
      <c r="M72" s="57" t="str">
        <f t="shared" ca="1" si="1"/>
        <v>--</v>
      </c>
      <c r="N72" s="53" t="str">
        <f t="shared" ca="1" si="2"/>
        <v>--</v>
      </c>
      <c r="O72" s="57" t="str">
        <f t="shared" ca="1" si="7"/>
        <v>--</v>
      </c>
      <c r="P72" s="53" t="str">
        <f t="shared" ca="1" si="0"/>
        <v>--</v>
      </c>
      <c r="Q72" s="53"/>
      <c r="R72" s="53"/>
      <c r="S72" s="58" t="str">
        <f t="shared" ca="1" si="4"/>
        <v>--</v>
      </c>
      <c r="T72" s="59" t="str">
        <f t="shared" ca="1" si="9"/>
        <v>--</v>
      </c>
      <c r="U72" s="53" t="str">
        <f t="shared" ca="1" si="5"/>
        <v>--</v>
      </c>
    </row>
    <row r="73" spans="11:21" x14ac:dyDescent="0.25">
      <c r="K73" s="51">
        <f t="shared" si="10"/>
        <v>50</v>
      </c>
      <c r="L73" s="93" t="str">
        <f t="shared" ca="1" si="6"/>
        <v>--</v>
      </c>
      <c r="M73" s="57" t="str">
        <f t="shared" ca="1" si="1"/>
        <v>--</v>
      </c>
      <c r="N73" s="53" t="str">
        <f t="shared" ca="1" si="2"/>
        <v>--</v>
      </c>
      <c r="O73" s="57" t="str">
        <f t="shared" ca="1" si="7"/>
        <v>--</v>
      </c>
      <c r="P73" s="53" t="str">
        <f t="shared" ca="1" si="0"/>
        <v>--</v>
      </c>
      <c r="Q73" s="53"/>
      <c r="R73" s="53"/>
      <c r="S73" s="58" t="str">
        <f t="shared" ca="1" si="4"/>
        <v>--</v>
      </c>
      <c r="T73" s="59" t="str">
        <f t="shared" ca="1" si="9"/>
        <v>--</v>
      </c>
      <c r="U73" s="53" t="str">
        <f t="shared" ca="1" si="5"/>
        <v>--</v>
      </c>
    </row>
    <row r="74" spans="11:21" x14ac:dyDescent="0.25">
      <c r="K74" s="51">
        <f t="shared" si="10"/>
        <v>51</v>
      </c>
      <c r="L74" s="93" t="str">
        <f t="shared" ca="1" si="6"/>
        <v>--</v>
      </c>
      <c r="M74" s="57" t="str">
        <f t="shared" ca="1" si="1"/>
        <v>--</v>
      </c>
      <c r="N74" s="53" t="str">
        <f t="shared" ca="1" si="2"/>
        <v>--</v>
      </c>
      <c r="O74" s="57" t="str">
        <f t="shared" ca="1" si="7"/>
        <v>--</v>
      </c>
      <c r="P74" s="53" t="str">
        <f t="shared" ca="1" si="0"/>
        <v>--</v>
      </c>
      <c r="Q74" s="53"/>
      <c r="R74" s="53"/>
      <c r="S74" s="58" t="str">
        <f t="shared" ca="1" si="4"/>
        <v>--</v>
      </c>
      <c r="T74" s="59" t="str">
        <f t="shared" ca="1" si="9"/>
        <v>--</v>
      </c>
      <c r="U74" s="53" t="str">
        <f t="shared" ca="1" si="5"/>
        <v>--</v>
      </c>
    </row>
    <row r="75" spans="11:21" x14ac:dyDescent="0.25">
      <c r="K75" s="51">
        <f t="shared" si="10"/>
        <v>52</v>
      </c>
      <c r="L75" s="93" t="str">
        <f t="shared" ca="1" si="6"/>
        <v>--</v>
      </c>
      <c r="M75" s="57" t="str">
        <f t="shared" ca="1" si="1"/>
        <v>--</v>
      </c>
      <c r="N75" s="53" t="str">
        <f t="shared" ca="1" si="2"/>
        <v>--</v>
      </c>
      <c r="O75" s="57" t="str">
        <f t="shared" ca="1" si="7"/>
        <v>--</v>
      </c>
      <c r="P75" s="53" t="str">
        <f t="shared" ca="1" si="0"/>
        <v>--</v>
      </c>
      <c r="Q75" s="53"/>
      <c r="R75" s="53"/>
      <c r="S75" s="58" t="str">
        <f t="shared" ca="1" si="4"/>
        <v>--</v>
      </c>
      <c r="T75" s="59" t="str">
        <f t="shared" ca="1" si="9"/>
        <v>--</v>
      </c>
      <c r="U75" s="53" t="str">
        <f t="shared" ca="1" si="5"/>
        <v>--</v>
      </c>
    </row>
    <row r="76" spans="11:21" x14ac:dyDescent="0.25">
      <c r="K76" s="51">
        <f t="shared" si="10"/>
        <v>53</v>
      </c>
      <c r="L76" s="93" t="str">
        <f t="shared" ca="1" si="6"/>
        <v>--</v>
      </c>
      <c r="M76" s="57" t="str">
        <f t="shared" ca="1" si="1"/>
        <v>--</v>
      </c>
      <c r="N76" s="53" t="str">
        <f t="shared" ca="1" si="2"/>
        <v>--</v>
      </c>
      <c r="O76" s="57" t="str">
        <f t="shared" ca="1" si="7"/>
        <v>--</v>
      </c>
      <c r="P76" s="53" t="str">
        <f t="shared" ca="1" si="0"/>
        <v>--</v>
      </c>
      <c r="Q76" s="53"/>
      <c r="R76" s="53"/>
      <c r="S76" s="58" t="str">
        <f t="shared" ca="1" si="4"/>
        <v>--</v>
      </c>
      <c r="T76" s="59" t="str">
        <f t="shared" ca="1" si="9"/>
        <v>--</v>
      </c>
      <c r="U76" s="53" t="str">
        <f t="shared" ca="1" si="5"/>
        <v>--</v>
      </c>
    </row>
    <row r="77" spans="11:21" x14ac:dyDescent="0.25">
      <c r="K77" s="51">
        <f t="shared" si="10"/>
        <v>54</v>
      </c>
      <c r="L77" s="93" t="str">
        <f t="shared" ca="1" si="6"/>
        <v>--</v>
      </c>
      <c r="M77" s="57" t="str">
        <f t="shared" ca="1" si="1"/>
        <v>--</v>
      </c>
      <c r="N77" s="53" t="str">
        <f t="shared" ca="1" si="2"/>
        <v>--</v>
      </c>
      <c r="O77" s="57" t="str">
        <f t="shared" ca="1" si="7"/>
        <v>--</v>
      </c>
      <c r="P77" s="53" t="str">
        <f t="shared" ca="1" si="0"/>
        <v>--</v>
      </c>
      <c r="Q77" s="53"/>
      <c r="R77" s="53"/>
      <c r="S77" s="58" t="str">
        <f t="shared" ca="1" si="4"/>
        <v>--</v>
      </c>
      <c r="T77" s="59" t="str">
        <f t="shared" ca="1" si="9"/>
        <v>--</v>
      </c>
      <c r="U77" s="53" t="str">
        <f t="shared" ca="1" si="5"/>
        <v>--</v>
      </c>
    </row>
    <row r="78" spans="11:21" x14ac:dyDescent="0.25">
      <c r="K78" s="51">
        <f t="shared" si="10"/>
        <v>55</v>
      </c>
      <c r="L78" s="93" t="str">
        <f t="shared" ca="1" si="6"/>
        <v>--</v>
      </c>
      <c r="M78" s="57" t="str">
        <f t="shared" ca="1" si="1"/>
        <v>--</v>
      </c>
      <c r="N78" s="53" t="str">
        <f t="shared" ca="1" si="2"/>
        <v>--</v>
      </c>
      <c r="O78" s="57" t="str">
        <f t="shared" ca="1" si="7"/>
        <v>--</v>
      </c>
      <c r="P78" s="53" t="str">
        <f t="shared" ca="1" si="0"/>
        <v>--</v>
      </c>
      <c r="Q78" s="53"/>
      <c r="R78" s="53"/>
      <c r="S78" s="58" t="str">
        <f t="shared" ca="1" si="4"/>
        <v>--</v>
      </c>
      <c r="T78" s="59" t="str">
        <f t="shared" ca="1" si="9"/>
        <v>--</v>
      </c>
      <c r="U78" s="53" t="str">
        <f t="shared" ca="1" si="5"/>
        <v>--</v>
      </c>
    </row>
    <row r="79" spans="11:21" x14ac:dyDescent="0.25">
      <c r="K79" s="51">
        <f t="shared" si="10"/>
        <v>56</v>
      </c>
      <c r="L79" s="93" t="str">
        <f t="shared" ca="1" si="6"/>
        <v>--</v>
      </c>
      <c r="M79" s="57" t="str">
        <f t="shared" ca="1" si="1"/>
        <v>--</v>
      </c>
      <c r="N79" s="53" t="str">
        <f t="shared" ca="1" si="2"/>
        <v>--</v>
      </c>
      <c r="O79" s="57" t="str">
        <f t="shared" ca="1" si="7"/>
        <v>--</v>
      </c>
      <c r="P79" s="53" t="str">
        <f t="shared" ca="1" si="0"/>
        <v>--</v>
      </c>
      <c r="Q79" s="53"/>
      <c r="R79" s="53"/>
      <c r="S79" s="58" t="str">
        <f t="shared" ca="1" si="4"/>
        <v>--</v>
      </c>
      <c r="T79" s="59" t="str">
        <f t="shared" ca="1" si="9"/>
        <v>--</v>
      </c>
      <c r="U79" s="53" t="str">
        <f t="shared" ca="1" si="5"/>
        <v>--</v>
      </c>
    </row>
    <row r="80" spans="11:21" x14ac:dyDescent="0.25">
      <c r="K80" s="51">
        <f t="shared" si="10"/>
        <v>57</v>
      </c>
      <c r="L80" s="93" t="str">
        <f t="shared" ca="1" si="6"/>
        <v>--</v>
      </c>
      <c r="M80" s="57" t="str">
        <f t="shared" ca="1" si="1"/>
        <v>--</v>
      </c>
      <c r="N80" s="53" t="str">
        <f t="shared" ca="1" si="2"/>
        <v>--</v>
      </c>
      <c r="O80" s="57" t="str">
        <f t="shared" ca="1" si="7"/>
        <v>--</v>
      </c>
      <c r="P80" s="53" t="str">
        <f t="shared" ca="1" si="0"/>
        <v>--</v>
      </c>
      <c r="Q80" s="53"/>
      <c r="R80" s="53"/>
      <c r="S80" s="58" t="str">
        <f t="shared" ca="1" si="4"/>
        <v>--</v>
      </c>
      <c r="T80" s="59" t="str">
        <f t="shared" ca="1" si="9"/>
        <v>--</v>
      </c>
      <c r="U80" s="53" t="str">
        <f t="shared" ca="1" si="5"/>
        <v>--</v>
      </c>
    </row>
    <row r="81" spans="11:21" x14ac:dyDescent="0.25">
      <c r="K81" s="51">
        <f t="shared" si="10"/>
        <v>58</v>
      </c>
      <c r="L81" s="93" t="str">
        <f t="shared" ca="1" si="6"/>
        <v>--</v>
      </c>
      <c r="M81" s="57" t="str">
        <f t="shared" ca="1" si="1"/>
        <v>--</v>
      </c>
      <c r="N81" s="53" t="str">
        <f t="shared" ca="1" si="2"/>
        <v>--</v>
      </c>
      <c r="O81" s="57" t="str">
        <f t="shared" ca="1" si="7"/>
        <v>--</v>
      </c>
      <c r="P81" s="53" t="str">
        <f t="shared" ca="1" si="0"/>
        <v>--</v>
      </c>
      <c r="Q81" s="53"/>
      <c r="R81" s="53"/>
      <c r="S81" s="58" t="str">
        <f t="shared" ca="1" si="4"/>
        <v>--</v>
      </c>
      <c r="T81" s="59" t="str">
        <f t="shared" ca="1" si="9"/>
        <v>--</v>
      </c>
      <c r="U81" s="53" t="str">
        <f t="shared" ca="1" si="5"/>
        <v>--</v>
      </c>
    </row>
    <row r="82" spans="11:21" x14ac:dyDescent="0.25">
      <c r="K82" s="51">
        <f t="shared" si="10"/>
        <v>59</v>
      </c>
      <c r="L82" s="93" t="str">
        <f t="shared" ca="1" si="6"/>
        <v>--</v>
      </c>
      <c r="M82" s="57" t="str">
        <f t="shared" ca="1" si="1"/>
        <v>--</v>
      </c>
      <c r="N82" s="53" t="str">
        <f t="shared" ca="1" si="2"/>
        <v>--</v>
      </c>
      <c r="O82" s="57" t="str">
        <f t="shared" ca="1" si="7"/>
        <v>--</v>
      </c>
      <c r="P82" s="53" t="str">
        <f t="shared" ca="1" si="0"/>
        <v>--</v>
      </c>
      <c r="Q82" s="53"/>
      <c r="R82" s="53"/>
      <c r="S82" s="58" t="str">
        <f t="shared" ca="1" si="4"/>
        <v>--</v>
      </c>
      <c r="T82" s="59" t="str">
        <f t="shared" ca="1" si="9"/>
        <v>--</v>
      </c>
      <c r="U82" s="53" t="str">
        <f t="shared" ca="1" si="5"/>
        <v>--</v>
      </c>
    </row>
    <row r="83" spans="11:21" x14ac:dyDescent="0.25">
      <c r="K83" s="51">
        <f t="shared" si="10"/>
        <v>60</v>
      </c>
      <c r="L83" s="93" t="str">
        <f t="shared" ca="1" si="6"/>
        <v>--</v>
      </c>
      <c r="M83" s="57" t="str">
        <f t="shared" ca="1" si="1"/>
        <v>--</v>
      </c>
      <c r="N83" s="53" t="str">
        <f t="shared" ca="1" si="2"/>
        <v>--</v>
      </c>
      <c r="O83" s="57" t="str">
        <f t="shared" ca="1" si="7"/>
        <v>--</v>
      </c>
      <c r="P83" s="53" t="str">
        <f t="shared" ca="1" si="0"/>
        <v>--</v>
      </c>
      <c r="Q83" s="53"/>
      <c r="R83" s="53"/>
      <c r="S83" s="58" t="str">
        <f t="shared" ca="1" si="4"/>
        <v>--</v>
      </c>
      <c r="T83" s="59" t="str">
        <f t="shared" ca="1" si="9"/>
        <v>--</v>
      </c>
      <c r="U83" s="53" t="str">
        <f t="shared" ca="1" si="5"/>
        <v>--</v>
      </c>
    </row>
    <row r="84" spans="11:21" x14ac:dyDescent="0.25">
      <c r="K84" s="51">
        <f t="shared" si="10"/>
        <v>61</v>
      </c>
      <c r="L84" s="93" t="str">
        <f t="shared" ca="1" si="6"/>
        <v>--</v>
      </c>
      <c r="M84" s="57" t="str">
        <f t="shared" ca="1" si="1"/>
        <v>--</v>
      </c>
      <c r="N84" s="53" t="str">
        <f t="shared" ca="1" si="2"/>
        <v>--</v>
      </c>
      <c r="O84" s="57" t="str">
        <f t="shared" ca="1" si="7"/>
        <v>--</v>
      </c>
      <c r="P84" s="53" t="str">
        <f t="shared" ca="1" si="0"/>
        <v>--</v>
      </c>
      <c r="Q84" s="53"/>
      <c r="R84" s="53"/>
      <c r="S84" s="58" t="str">
        <f t="shared" ca="1" si="4"/>
        <v>--</v>
      </c>
      <c r="T84" s="59" t="str">
        <f t="shared" ca="1" si="9"/>
        <v>--</v>
      </c>
      <c r="U84" s="53" t="str">
        <f t="shared" ca="1" si="5"/>
        <v>--</v>
      </c>
    </row>
    <row r="85" spans="11:21" x14ac:dyDescent="0.25">
      <c r="K85" s="51">
        <f t="shared" si="10"/>
        <v>62</v>
      </c>
      <c r="L85" s="93" t="str">
        <f t="shared" ca="1" si="6"/>
        <v>--</v>
      </c>
      <c r="M85" s="57" t="str">
        <f t="shared" ca="1" si="1"/>
        <v>--</v>
      </c>
      <c r="N85" s="53" t="str">
        <f t="shared" ca="1" si="2"/>
        <v>--</v>
      </c>
      <c r="O85" s="57" t="str">
        <f t="shared" ca="1" si="7"/>
        <v>--</v>
      </c>
      <c r="P85" s="53" t="str">
        <f t="shared" ca="1" si="0"/>
        <v>--</v>
      </c>
      <c r="Q85" s="53"/>
      <c r="R85" s="53"/>
      <c r="S85" s="58" t="str">
        <f t="shared" ca="1" si="4"/>
        <v>--</v>
      </c>
      <c r="T85" s="59" t="str">
        <f t="shared" ca="1" si="9"/>
        <v>--</v>
      </c>
      <c r="U85" s="53" t="str">
        <f t="shared" ca="1" si="5"/>
        <v>--</v>
      </c>
    </row>
    <row r="86" spans="11:21" x14ac:dyDescent="0.25">
      <c r="K86" s="51">
        <f t="shared" si="10"/>
        <v>63</v>
      </c>
      <c r="L86" s="93" t="str">
        <f t="shared" ca="1" si="6"/>
        <v>--</v>
      </c>
      <c r="M86" s="57" t="str">
        <f t="shared" ca="1" si="1"/>
        <v>--</v>
      </c>
      <c r="N86" s="53" t="str">
        <f t="shared" ca="1" si="2"/>
        <v>--</v>
      </c>
      <c r="O86" s="57" t="str">
        <f t="shared" ca="1" si="7"/>
        <v>--</v>
      </c>
      <c r="P86" s="53" t="str">
        <f t="shared" ca="1" si="0"/>
        <v>--</v>
      </c>
      <c r="Q86" s="53"/>
      <c r="R86" s="53"/>
      <c r="S86" s="58" t="str">
        <f t="shared" ca="1" si="4"/>
        <v>--</v>
      </c>
      <c r="T86" s="59" t="str">
        <f t="shared" ca="1" si="9"/>
        <v>--</v>
      </c>
      <c r="U86" s="53" t="str">
        <f t="shared" ca="1" si="5"/>
        <v>--</v>
      </c>
    </row>
    <row r="87" spans="11:21" x14ac:dyDescent="0.25">
      <c r="K87" s="51">
        <f t="shared" si="10"/>
        <v>64</v>
      </c>
      <c r="L87" s="93" t="str">
        <f t="shared" ca="1" si="6"/>
        <v>--</v>
      </c>
      <c r="M87" s="57" t="str">
        <f t="shared" ca="1" si="1"/>
        <v>--</v>
      </c>
      <c r="N87" s="53" t="str">
        <f t="shared" ca="1" si="2"/>
        <v>--</v>
      </c>
      <c r="O87" s="57" t="str">
        <f t="shared" ca="1" si="7"/>
        <v>--</v>
      </c>
      <c r="P87" s="53" t="str">
        <f t="shared" ca="1" si="0"/>
        <v>--</v>
      </c>
      <c r="Q87" s="53"/>
      <c r="R87" s="53"/>
      <c r="S87" s="58" t="str">
        <f t="shared" ca="1" si="4"/>
        <v>--</v>
      </c>
      <c r="T87" s="59" t="str">
        <f t="shared" ca="1" si="9"/>
        <v>--</v>
      </c>
      <c r="U87" s="53" t="str">
        <f t="shared" ca="1" si="5"/>
        <v>--</v>
      </c>
    </row>
    <row r="88" spans="11:21" x14ac:dyDescent="0.25">
      <c r="K88" s="51">
        <f t="shared" si="10"/>
        <v>65</v>
      </c>
      <c r="L88" s="93" t="str">
        <f t="shared" ca="1" si="6"/>
        <v>--</v>
      </c>
      <c r="M88" s="57" t="str">
        <f t="shared" ca="1" si="1"/>
        <v>--</v>
      </c>
      <c r="N88" s="53" t="str">
        <f t="shared" ca="1" si="2"/>
        <v>--</v>
      </c>
      <c r="O88" s="57" t="str">
        <f t="shared" ca="1" si="7"/>
        <v>--</v>
      </c>
      <c r="P88" s="53" t="str">
        <f t="shared" ref="P88:P135" ca="1" si="11">+IF(L88="--","--",IFERROR(VLOOKUP(L88,$W$41:$X$45,2,FALSE),0))</f>
        <v>--</v>
      </c>
      <c r="Q88" s="53"/>
      <c r="R88" s="53"/>
      <c r="S88" s="58" t="str">
        <f t="shared" ca="1" si="4"/>
        <v>--</v>
      </c>
      <c r="T88" s="59" t="str">
        <f t="shared" ca="1" si="9"/>
        <v>--</v>
      </c>
      <c r="U88" s="53" t="str">
        <f t="shared" ca="1" si="5"/>
        <v>--</v>
      </c>
    </row>
    <row r="89" spans="11:21" x14ac:dyDescent="0.25">
      <c r="K89" s="51">
        <f t="shared" si="10"/>
        <v>66</v>
      </c>
      <c r="L89" s="93" t="str">
        <f t="shared" ca="1" si="6"/>
        <v>--</v>
      </c>
      <c r="M89" s="57" t="str">
        <f t="shared" ref="M89:M135" ca="1" si="12">IF(L89="--","--",IF(AND($C$27="--",K89=1),(L89-$C$26)*$C$24/365,$C$24/$C$25))</f>
        <v>--</v>
      </c>
      <c r="N89" s="53" t="str">
        <f t="shared" ref="N89:N135" ca="1" si="13">+IF(L89=$C$23, 100%, "--")</f>
        <v>--</v>
      </c>
      <c r="O89" s="57" t="str">
        <f t="shared" ca="1" si="7"/>
        <v>--</v>
      </c>
      <c r="P89" s="53" t="str">
        <f t="shared" ca="1" si="11"/>
        <v>--</v>
      </c>
      <c r="Q89" s="53"/>
      <c r="R89" s="53"/>
      <c r="S89" s="58" t="str">
        <f t="shared" ref="S89:S135" ca="1" si="14">IF(L89="--","--",ROUND(IF($C$22="LBA37DA",SUM(O89:P89),SUM(M89:N89)),9))</f>
        <v>--</v>
      </c>
      <c r="T89" s="59" t="str">
        <f t="shared" ca="1" si="9"/>
        <v>--</v>
      </c>
      <c r="U89" s="53" t="str">
        <f t="shared" ref="U89:U135" ca="1" si="15">IFERROR(T89*S89,"--")</f>
        <v>--</v>
      </c>
    </row>
    <row r="90" spans="11:21" x14ac:dyDescent="0.25">
      <c r="K90" s="51">
        <f t="shared" si="10"/>
        <v>67</v>
      </c>
      <c r="L90" s="93" t="str">
        <f t="shared" ref="L90:L135" ca="1" si="16">+IF(L89&lt;$C$23, EDATE(L89,12/$C$25), IF(L89=$C$23, "--", IF(L89="--", "--")))</f>
        <v>--</v>
      </c>
      <c r="M90" s="57" t="str">
        <f t="shared" ca="1" si="12"/>
        <v>--</v>
      </c>
      <c r="N90" s="53" t="str">
        <f t="shared" ca="1" si="13"/>
        <v>--</v>
      </c>
      <c r="O90" s="57" t="str">
        <f t="shared" ref="O90:O135" ca="1" si="17">IFERROR(IF(K90=1,(L90-$C$27)*(Q90/100%)*$C$24/365,(L90-L89)*(Q90/100%)*$C$24/365),"--")</f>
        <v>--</v>
      </c>
      <c r="P90" s="53" t="str">
        <f t="shared" ca="1" si="11"/>
        <v>--</v>
      </c>
      <c r="Q90" s="53"/>
      <c r="R90" s="53"/>
      <c r="S90" s="58" t="str">
        <f t="shared" ca="1" si="14"/>
        <v>--</v>
      </c>
      <c r="T90" s="59" t="str">
        <f t="shared" ref="T90:T135" ca="1" si="18">IF(L90="--","--",1/(1+$C$31/$C$25)^($C$28*$C$25/365+K89))</f>
        <v>--</v>
      </c>
      <c r="U90" s="53" t="str">
        <f t="shared" ca="1" si="15"/>
        <v>--</v>
      </c>
    </row>
    <row r="91" spans="11:21" x14ac:dyDescent="0.25">
      <c r="K91" s="51">
        <f t="shared" si="10"/>
        <v>68</v>
      </c>
      <c r="L91" s="93" t="str">
        <f t="shared" ca="1" si="16"/>
        <v>--</v>
      </c>
      <c r="M91" s="57" t="str">
        <f t="shared" ca="1" si="12"/>
        <v>--</v>
      </c>
      <c r="N91" s="53" t="str">
        <f t="shared" ca="1" si="13"/>
        <v>--</v>
      </c>
      <c r="O91" s="57" t="str">
        <f t="shared" ca="1" si="17"/>
        <v>--</v>
      </c>
      <c r="P91" s="53" t="str">
        <f t="shared" ca="1" si="11"/>
        <v>--</v>
      </c>
      <c r="Q91" s="53"/>
      <c r="R91" s="53"/>
      <c r="S91" s="58" t="str">
        <f t="shared" ca="1" si="14"/>
        <v>--</v>
      </c>
      <c r="T91" s="59" t="str">
        <f t="shared" ca="1" si="18"/>
        <v>--</v>
      </c>
      <c r="U91" s="53" t="str">
        <f t="shared" ca="1" si="15"/>
        <v>--</v>
      </c>
    </row>
    <row r="92" spans="11:21" x14ac:dyDescent="0.25">
      <c r="K92" s="51">
        <f t="shared" ref="K92:K135" si="19">+K91+1</f>
        <v>69</v>
      </c>
      <c r="L92" s="93" t="str">
        <f t="shared" ca="1" si="16"/>
        <v>--</v>
      </c>
      <c r="M92" s="57" t="str">
        <f t="shared" ca="1" si="12"/>
        <v>--</v>
      </c>
      <c r="N92" s="53" t="str">
        <f t="shared" ca="1" si="13"/>
        <v>--</v>
      </c>
      <c r="O92" s="57" t="str">
        <f t="shared" ca="1" si="17"/>
        <v>--</v>
      </c>
      <c r="P92" s="53" t="str">
        <f t="shared" ca="1" si="11"/>
        <v>--</v>
      </c>
      <c r="Q92" s="53"/>
      <c r="R92" s="53"/>
      <c r="S92" s="58" t="str">
        <f t="shared" ca="1" si="14"/>
        <v>--</v>
      </c>
      <c r="T92" s="59" t="str">
        <f t="shared" ca="1" si="18"/>
        <v>--</v>
      </c>
      <c r="U92" s="53" t="str">
        <f t="shared" ca="1" si="15"/>
        <v>--</v>
      </c>
    </row>
    <row r="93" spans="11:21" x14ac:dyDescent="0.25">
      <c r="K93" s="51">
        <f t="shared" si="19"/>
        <v>70</v>
      </c>
      <c r="L93" s="93" t="str">
        <f t="shared" ca="1" si="16"/>
        <v>--</v>
      </c>
      <c r="M93" s="57" t="str">
        <f t="shared" ca="1" si="12"/>
        <v>--</v>
      </c>
      <c r="N93" s="53" t="str">
        <f t="shared" ca="1" si="13"/>
        <v>--</v>
      </c>
      <c r="O93" s="57" t="str">
        <f t="shared" ca="1" si="17"/>
        <v>--</v>
      </c>
      <c r="P93" s="53" t="str">
        <f t="shared" ca="1" si="11"/>
        <v>--</v>
      </c>
      <c r="Q93" s="53"/>
      <c r="R93" s="53"/>
      <c r="S93" s="58" t="str">
        <f t="shared" ca="1" si="14"/>
        <v>--</v>
      </c>
      <c r="T93" s="59" t="str">
        <f t="shared" ca="1" si="18"/>
        <v>--</v>
      </c>
      <c r="U93" s="53" t="str">
        <f t="shared" ca="1" si="15"/>
        <v>--</v>
      </c>
    </row>
    <row r="94" spans="11:21" x14ac:dyDescent="0.25">
      <c r="K94" s="51">
        <f t="shared" si="19"/>
        <v>71</v>
      </c>
      <c r="L94" s="93" t="str">
        <f t="shared" ca="1" si="16"/>
        <v>--</v>
      </c>
      <c r="M94" s="57" t="str">
        <f t="shared" ca="1" si="12"/>
        <v>--</v>
      </c>
      <c r="N94" s="53" t="str">
        <f t="shared" ca="1" si="13"/>
        <v>--</v>
      </c>
      <c r="O94" s="57" t="str">
        <f t="shared" ca="1" si="17"/>
        <v>--</v>
      </c>
      <c r="P94" s="53" t="str">
        <f t="shared" ca="1" si="11"/>
        <v>--</v>
      </c>
      <c r="Q94" s="53"/>
      <c r="R94" s="53"/>
      <c r="S94" s="58" t="str">
        <f t="shared" ca="1" si="14"/>
        <v>--</v>
      </c>
      <c r="T94" s="59" t="str">
        <f t="shared" ca="1" si="18"/>
        <v>--</v>
      </c>
      <c r="U94" s="53" t="str">
        <f t="shared" ca="1" si="15"/>
        <v>--</v>
      </c>
    </row>
    <row r="95" spans="11:21" x14ac:dyDescent="0.25">
      <c r="K95" s="51">
        <f t="shared" si="19"/>
        <v>72</v>
      </c>
      <c r="L95" s="93" t="str">
        <f t="shared" ca="1" si="16"/>
        <v>--</v>
      </c>
      <c r="M95" s="57" t="str">
        <f t="shared" ca="1" si="12"/>
        <v>--</v>
      </c>
      <c r="N95" s="53" t="str">
        <f t="shared" ca="1" si="13"/>
        <v>--</v>
      </c>
      <c r="O95" s="57" t="str">
        <f t="shared" ca="1" si="17"/>
        <v>--</v>
      </c>
      <c r="P95" s="53" t="str">
        <f t="shared" ca="1" si="11"/>
        <v>--</v>
      </c>
      <c r="Q95" s="53"/>
      <c r="R95" s="53"/>
      <c r="S95" s="58" t="str">
        <f t="shared" ca="1" si="14"/>
        <v>--</v>
      </c>
      <c r="T95" s="59" t="str">
        <f t="shared" ca="1" si="18"/>
        <v>--</v>
      </c>
      <c r="U95" s="53" t="str">
        <f t="shared" ca="1" si="15"/>
        <v>--</v>
      </c>
    </row>
    <row r="96" spans="11:21" x14ac:dyDescent="0.25">
      <c r="K96" s="51">
        <f t="shared" si="19"/>
        <v>73</v>
      </c>
      <c r="L96" s="93" t="str">
        <f t="shared" ca="1" si="16"/>
        <v>--</v>
      </c>
      <c r="M96" s="57" t="str">
        <f t="shared" ca="1" si="12"/>
        <v>--</v>
      </c>
      <c r="N96" s="53" t="str">
        <f t="shared" ca="1" si="13"/>
        <v>--</v>
      </c>
      <c r="O96" s="57" t="str">
        <f t="shared" ca="1" si="17"/>
        <v>--</v>
      </c>
      <c r="P96" s="53" t="str">
        <f t="shared" ca="1" si="11"/>
        <v>--</v>
      </c>
      <c r="Q96" s="53"/>
      <c r="R96" s="53"/>
      <c r="S96" s="58" t="str">
        <f t="shared" ca="1" si="14"/>
        <v>--</v>
      </c>
      <c r="T96" s="59" t="str">
        <f t="shared" ca="1" si="18"/>
        <v>--</v>
      </c>
      <c r="U96" s="53" t="str">
        <f t="shared" ca="1" si="15"/>
        <v>--</v>
      </c>
    </row>
    <row r="97" spans="11:21" x14ac:dyDescent="0.25">
      <c r="K97" s="51">
        <f t="shared" si="19"/>
        <v>74</v>
      </c>
      <c r="L97" s="93" t="str">
        <f t="shared" ca="1" si="16"/>
        <v>--</v>
      </c>
      <c r="M97" s="57" t="str">
        <f t="shared" ca="1" si="12"/>
        <v>--</v>
      </c>
      <c r="N97" s="53" t="str">
        <f t="shared" ca="1" si="13"/>
        <v>--</v>
      </c>
      <c r="O97" s="57" t="str">
        <f t="shared" ca="1" si="17"/>
        <v>--</v>
      </c>
      <c r="P97" s="53" t="str">
        <f t="shared" ca="1" si="11"/>
        <v>--</v>
      </c>
      <c r="Q97" s="53"/>
      <c r="R97" s="53"/>
      <c r="S97" s="58" t="str">
        <f t="shared" ca="1" si="14"/>
        <v>--</v>
      </c>
      <c r="T97" s="59" t="str">
        <f t="shared" ca="1" si="18"/>
        <v>--</v>
      </c>
      <c r="U97" s="53" t="str">
        <f t="shared" ca="1" si="15"/>
        <v>--</v>
      </c>
    </row>
    <row r="98" spans="11:21" x14ac:dyDescent="0.25">
      <c r="K98" s="51">
        <f t="shared" si="19"/>
        <v>75</v>
      </c>
      <c r="L98" s="93" t="str">
        <f t="shared" ca="1" si="16"/>
        <v>--</v>
      </c>
      <c r="M98" s="57" t="str">
        <f t="shared" ca="1" si="12"/>
        <v>--</v>
      </c>
      <c r="N98" s="53" t="str">
        <f t="shared" ca="1" si="13"/>
        <v>--</v>
      </c>
      <c r="O98" s="57" t="str">
        <f t="shared" ca="1" si="17"/>
        <v>--</v>
      </c>
      <c r="P98" s="53" t="str">
        <f t="shared" ca="1" si="11"/>
        <v>--</v>
      </c>
      <c r="Q98" s="53"/>
      <c r="R98" s="53"/>
      <c r="S98" s="58" t="str">
        <f t="shared" ca="1" si="14"/>
        <v>--</v>
      </c>
      <c r="T98" s="59" t="str">
        <f t="shared" ca="1" si="18"/>
        <v>--</v>
      </c>
      <c r="U98" s="53" t="str">
        <f t="shared" ca="1" si="15"/>
        <v>--</v>
      </c>
    </row>
    <row r="99" spans="11:21" x14ac:dyDescent="0.25">
      <c r="K99" s="51">
        <f t="shared" si="19"/>
        <v>76</v>
      </c>
      <c r="L99" s="93" t="str">
        <f t="shared" ca="1" si="16"/>
        <v>--</v>
      </c>
      <c r="M99" s="57" t="str">
        <f t="shared" ca="1" si="12"/>
        <v>--</v>
      </c>
      <c r="N99" s="53" t="str">
        <f t="shared" ca="1" si="13"/>
        <v>--</v>
      </c>
      <c r="O99" s="57" t="str">
        <f t="shared" ca="1" si="17"/>
        <v>--</v>
      </c>
      <c r="P99" s="53" t="str">
        <f t="shared" ca="1" si="11"/>
        <v>--</v>
      </c>
      <c r="Q99" s="53"/>
      <c r="R99" s="53"/>
      <c r="S99" s="58" t="str">
        <f t="shared" ca="1" si="14"/>
        <v>--</v>
      </c>
      <c r="T99" s="59" t="str">
        <f t="shared" ca="1" si="18"/>
        <v>--</v>
      </c>
      <c r="U99" s="53" t="str">
        <f t="shared" ca="1" si="15"/>
        <v>--</v>
      </c>
    </row>
    <row r="100" spans="11:21" x14ac:dyDescent="0.25">
      <c r="K100" s="51">
        <f t="shared" si="19"/>
        <v>77</v>
      </c>
      <c r="L100" s="93" t="str">
        <f t="shared" ca="1" si="16"/>
        <v>--</v>
      </c>
      <c r="M100" s="57" t="str">
        <f t="shared" ca="1" si="12"/>
        <v>--</v>
      </c>
      <c r="N100" s="53" t="str">
        <f t="shared" ca="1" si="13"/>
        <v>--</v>
      </c>
      <c r="O100" s="57" t="str">
        <f t="shared" ca="1" si="17"/>
        <v>--</v>
      </c>
      <c r="P100" s="53" t="str">
        <f t="shared" ca="1" si="11"/>
        <v>--</v>
      </c>
      <c r="Q100" s="53"/>
      <c r="R100" s="53"/>
      <c r="S100" s="58" t="str">
        <f t="shared" ca="1" si="14"/>
        <v>--</v>
      </c>
      <c r="T100" s="59" t="str">
        <f t="shared" ca="1" si="18"/>
        <v>--</v>
      </c>
      <c r="U100" s="53" t="str">
        <f t="shared" ca="1" si="15"/>
        <v>--</v>
      </c>
    </row>
    <row r="101" spans="11:21" x14ac:dyDescent="0.25">
      <c r="K101" s="51">
        <f t="shared" si="19"/>
        <v>78</v>
      </c>
      <c r="L101" s="93" t="str">
        <f t="shared" ca="1" si="16"/>
        <v>--</v>
      </c>
      <c r="M101" s="57" t="str">
        <f t="shared" ca="1" si="12"/>
        <v>--</v>
      </c>
      <c r="N101" s="53" t="str">
        <f t="shared" ca="1" si="13"/>
        <v>--</v>
      </c>
      <c r="O101" s="57" t="str">
        <f t="shared" ca="1" si="17"/>
        <v>--</v>
      </c>
      <c r="P101" s="53" t="str">
        <f t="shared" ca="1" si="11"/>
        <v>--</v>
      </c>
      <c r="Q101" s="53"/>
      <c r="R101" s="53"/>
      <c r="S101" s="58" t="str">
        <f t="shared" ca="1" si="14"/>
        <v>--</v>
      </c>
      <c r="T101" s="59" t="str">
        <f t="shared" ca="1" si="18"/>
        <v>--</v>
      </c>
      <c r="U101" s="53" t="str">
        <f t="shared" ca="1" si="15"/>
        <v>--</v>
      </c>
    </row>
    <row r="102" spans="11:21" x14ac:dyDescent="0.25">
      <c r="K102" s="51">
        <f t="shared" si="19"/>
        <v>79</v>
      </c>
      <c r="L102" s="93" t="str">
        <f t="shared" ca="1" si="16"/>
        <v>--</v>
      </c>
      <c r="M102" s="57" t="str">
        <f t="shared" ca="1" si="12"/>
        <v>--</v>
      </c>
      <c r="N102" s="53" t="str">
        <f t="shared" ca="1" si="13"/>
        <v>--</v>
      </c>
      <c r="O102" s="57" t="str">
        <f t="shared" ca="1" si="17"/>
        <v>--</v>
      </c>
      <c r="P102" s="53" t="str">
        <f t="shared" ca="1" si="11"/>
        <v>--</v>
      </c>
      <c r="Q102" s="53"/>
      <c r="R102" s="53"/>
      <c r="S102" s="58" t="str">
        <f t="shared" ca="1" si="14"/>
        <v>--</v>
      </c>
      <c r="T102" s="59" t="str">
        <f t="shared" ca="1" si="18"/>
        <v>--</v>
      </c>
      <c r="U102" s="53" t="str">
        <f t="shared" ca="1" si="15"/>
        <v>--</v>
      </c>
    </row>
    <row r="103" spans="11:21" x14ac:dyDescent="0.25">
      <c r="K103" s="51">
        <f t="shared" si="19"/>
        <v>80</v>
      </c>
      <c r="L103" s="93" t="str">
        <f t="shared" ca="1" si="16"/>
        <v>--</v>
      </c>
      <c r="M103" s="57" t="str">
        <f t="shared" ca="1" si="12"/>
        <v>--</v>
      </c>
      <c r="N103" s="53" t="str">
        <f t="shared" ca="1" si="13"/>
        <v>--</v>
      </c>
      <c r="O103" s="57" t="str">
        <f t="shared" ca="1" si="17"/>
        <v>--</v>
      </c>
      <c r="P103" s="53" t="str">
        <f t="shared" ca="1" si="11"/>
        <v>--</v>
      </c>
      <c r="Q103" s="53"/>
      <c r="R103" s="53"/>
      <c r="S103" s="58" t="str">
        <f t="shared" ca="1" si="14"/>
        <v>--</v>
      </c>
      <c r="T103" s="59" t="str">
        <f t="shared" ca="1" si="18"/>
        <v>--</v>
      </c>
      <c r="U103" s="53" t="str">
        <f t="shared" ca="1" si="15"/>
        <v>--</v>
      </c>
    </row>
    <row r="104" spans="11:21" x14ac:dyDescent="0.25">
      <c r="K104" s="51">
        <f t="shared" si="19"/>
        <v>81</v>
      </c>
      <c r="L104" s="93" t="str">
        <f t="shared" ca="1" si="16"/>
        <v>--</v>
      </c>
      <c r="M104" s="57" t="str">
        <f t="shared" ca="1" si="12"/>
        <v>--</v>
      </c>
      <c r="N104" s="53" t="str">
        <f t="shared" ca="1" si="13"/>
        <v>--</v>
      </c>
      <c r="O104" s="57" t="str">
        <f t="shared" ca="1" si="17"/>
        <v>--</v>
      </c>
      <c r="P104" s="53" t="str">
        <f t="shared" ca="1" si="11"/>
        <v>--</v>
      </c>
      <c r="Q104" s="53"/>
      <c r="R104" s="53"/>
      <c r="S104" s="58" t="str">
        <f t="shared" ca="1" si="14"/>
        <v>--</v>
      </c>
      <c r="T104" s="59" t="str">
        <f t="shared" ca="1" si="18"/>
        <v>--</v>
      </c>
      <c r="U104" s="53" t="str">
        <f t="shared" ca="1" si="15"/>
        <v>--</v>
      </c>
    </row>
    <row r="105" spans="11:21" x14ac:dyDescent="0.25">
      <c r="K105" s="51">
        <f t="shared" si="19"/>
        <v>82</v>
      </c>
      <c r="L105" s="93" t="str">
        <f t="shared" ca="1" si="16"/>
        <v>--</v>
      </c>
      <c r="M105" s="57" t="str">
        <f t="shared" ca="1" si="12"/>
        <v>--</v>
      </c>
      <c r="N105" s="53" t="str">
        <f t="shared" ca="1" si="13"/>
        <v>--</v>
      </c>
      <c r="O105" s="57" t="str">
        <f t="shared" ca="1" si="17"/>
        <v>--</v>
      </c>
      <c r="P105" s="53" t="str">
        <f t="shared" ca="1" si="11"/>
        <v>--</v>
      </c>
      <c r="Q105" s="53"/>
      <c r="R105" s="53"/>
      <c r="S105" s="58" t="str">
        <f t="shared" ca="1" si="14"/>
        <v>--</v>
      </c>
      <c r="T105" s="59" t="str">
        <f t="shared" ca="1" si="18"/>
        <v>--</v>
      </c>
      <c r="U105" s="53" t="str">
        <f t="shared" ca="1" si="15"/>
        <v>--</v>
      </c>
    </row>
    <row r="106" spans="11:21" x14ac:dyDescent="0.25">
      <c r="K106" s="51">
        <f t="shared" si="19"/>
        <v>83</v>
      </c>
      <c r="L106" s="93" t="str">
        <f t="shared" ca="1" si="16"/>
        <v>--</v>
      </c>
      <c r="M106" s="57" t="str">
        <f t="shared" ca="1" si="12"/>
        <v>--</v>
      </c>
      <c r="N106" s="53" t="str">
        <f t="shared" ca="1" si="13"/>
        <v>--</v>
      </c>
      <c r="O106" s="57" t="str">
        <f t="shared" ca="1" si="17"/>
        <v>--</v>
      </c>
      <c r="P106" s="53" t="str">
        <f t="shared" ca="1" si="11"/>
        <v>--</v>
      </c>
      <c r="Q106" s="53"/>
      <c r="R106" s="53"/>
      <c r="S106" s="58" t="str">
        <f t="shared" ca="1" si="14"/>
        <v>--</v>
      </c>
      <c r="T106" s="59" t="str">
        <f t="shared" ca="1" si="18"/>
        <v>--</v>
      </c>
      <c r="U106" s="53" t="str">
        <f t="shared" ca="1" si="15"/>
        <v>--</v>
      </c>
    </row>
    <row r="107" spans="11:21" x14ac:dyDescent="0.25">
      <c r="K107" s="51">
        <f t="shared" si="19"/>
        <v>84</v>
      </c>
      <c r="L107" s="93" t="str">
        <f t="shared" ca="1" si="16"/>
        <v>--</v>
      </c>
      <c r="M107" s="57" t="str">
        <f t="shared" ca="1" si="12"/>
        <v>--</v>
      </c>
      <c r="N107" s="53" t="str">
        <f t="shared" ca="1" si="13"/>
        <v>--</v>
      </c>
      <c r="O107" s="57" t="str">
        <f t="shared" ca="1" si="17"/>
        <v>--</v>
      </c>
      <c r="P107" s="53" t="str">
        <f t="shared" ca="1" si="11"/>
        <v>--</v>
      </c>
      <c r="Q107" s="53"/>
      <c r="R107" s="53"/>
      <c r="S107" s="58" t="str">
        <f t="shared" ca="1" si="14"/>
        <v>--</v>
      </c>
      <c r="T107" s="59" t="str">
        <f t="shared" ca="1" si="18"/>
        <v>--</v>
      </c>
      <c r="U107" s="53" t="str">
        <f t="shared" ca="1" si="15"/>
        <v>--</v>
      </c>
    </row>
    <row r="108" spans="11:21" x14ac:dyDescent="0.25">
      <c r="K108" s="51">
        <f t="shared" si="19"/>
        <v>85</v>
      </c>
      <c r="L108" s="93" t="str">
        <f t="shared" ca="1" si="16"/>
        <v>--</v>
      </c>
      <c r="M108" s="57" t="str">
        <f t="shared" ca="1" si="12"/>
        <v>--</v>
      </c>
      <c r="N108" s="53" t="str">
        <f t="shared" ca="1" si="13"/>
        <v>--</v>
      </c>
      <c r="O108" s="57" t="str">
        <f t="shared" ca="1" si="17"/>
        <v>--</v>
      </c>
      <c r="P108" s="53" t="str">
        <f t="shared" ca="1" si="11"/>
        <v>--</v>
      </c>
      <c r="Q108" s="53"/>
      <c r="R108" s="53"/>
      <c r="S108" s="58" t="str">
        <f t="shared" ca="1" si="14"/>
        <v>--</v>
      </c>
      <c r="T108" s="59" t="str">
        <f t="shared" ca="1" si="18"/>
        <v>--</v>
      </c>
      <c r="U108" s="53" t="str">
        <f t="shared" ca="1" si="15"/>
        <v>--</v>
      </c>
    </row>
    <row r="109" spans="11:21" x14ac:dyDescent="0.25">
      <c r="K109" s="51">
        <f t="shared" si="19"/>
        <v>86</v>
      </c>
      <c r="L109" s="93" t="str">
        <f t="shared" ca="1" si="16"/>
        <v>--</v>
      </c>
      <c r="M109" s="57" t="str">
        <f t="shared" ca="1" si="12"/>
        <v>--</v>
      </c>
      <c r="N109" s="53" t="str">
        <f t="shared" ca="1" si="13"/>
        <v>--</v>
      </c>
      <c r="O109" s="57" t="str">
        <f t="shared" ca="1" si="17"/>
        <v>--</v>
      </c>
      <c r="P109" s="53" t="str">
        <f t="shared" ca="1" si="11"/>
        <v>--</v>
      </c>
      <c r="Q109" s="53"/>
      <c r="R109" s="53"/>
      <c r="S109" s="58" t="str">
        <f t="shared" ca="1" si="14"/>
        <v>--</v>
      </c>
      <c r="T109" s="59" t="str">
        <f t="shared" ca="1" si="18"/>
        <v>--</v>
      </c>
      <c r="U109" s="53" t="str">
        <f t="shared" ca="1" si="15"/>
        <v>--</v>
      </c>
    </row>
    <row r="110" spans="11:21" x14ac:dyDescent="0.25">
      <c r="K110" s="51">
        <f t="shared" si="19"/>
        <v>87</v>
      </c>
      <c r="L110" s="93" t="str">
        <f t="shared" ca="1" si="16"/>
        <v>--</v>
      </c>
      <c r="M110" s="57" t="str">
        <f t="shared" ca="1" si="12"/>
        <v>--</v>
      </c>
      <c r="N110" s="53" t="str">
        <f t="shared" ca="1" si="13"/>
        <v>--</v>
      </c>
      <c r="O110" s="57" t="str">
        <f t="shared" ca="1" si="17"/>
        <v>--</v>
      </c>
      <c r="P110" s="53" t="str">
        <f t="shared" ca="1" si="11"/>
        <v>--</v>
      </c>
      <c r="Q110" s="53"/>
      <c r="R110" s="53"/>
      <c r="S110" s="58" t="str">
        <f t="shared" ca="1" si="14"/>
        <v>--</v>
      </c>
      <c r="T110" s="59" t="str">
        <f t="shared" ca="1" si="18"/>
        <v>--</v>
      </c>
      <c r="U110" s="53" t="str">
        <f t="shared" ca="1" si="15"/>
        <v>--</v>
      </c>
    </row>
    <row r="111" spans="11:21" x14ac:dyDescent="0.25">
      <c r="K111" s="51">
        <f t="shared" si="19"/>
        <v>88</v>
      </c>
      <c r="L111" s="93" t="str">
        <f t="shared" ca="1" si="16"/>
        <v>--</v>
      </c>
      <c r="M111" s="57" t="str">
        <f t="shared" ca="1" si="12"/>
        <v>--</v>
      </c>
      <c r="N111" s="53" t="str">
        <f t="shared" ca="1" si="13"/>
        <v>--</v>
      </c>
      <c r="O111" s="57" t="str">
        <f t="shared" ca="1" si="17"/>
        <v>--</v>
      </c>
      <c r="P111" s="53" t="str">
        <f t="shared" ca="1" si="11"/>
        <v>--</v>
      </c>
      <c r="Q111" s="53"/>
      <c r="R111" s="53"/>
      <c r="S111" s="58" t="str">
        <f t="shared" ca="1" si="14"/>
        <v>--</v>
      </c>
      <c r="T111" s="59" t="str">
        <f t="shared" ca="1" si="18"/>
        <v>--</v>
      </c>
      <c r="U111" s="53" t="str">
        <f t="shared" ca="1" si="15"/>
        <v>--</v>
      </c>
    </row>
    <row r="112" spans="11:21" x14ac:dyDescent="0.25">
      <c r="K112" s="51">
        <f t="shared" si="19"/>
        <v>89</v>
      </c>
      <c r="L112" s="93" t="str">
        <f t="shared" ca="1" si="16"/>
        <v>--</v>
      </c>
      <c r="M112" s="57" t="str">
        <f t="shared" ca="1" si="12"/>
        <v>--</v>
      </c>
      <c r="N112" s="53" t="str">
        <f t="shared" ca="1" si="13"/>
        <v>--</v>
      </c>
      <c r="O112" s="57" t="str">
        <f t="shared" ca="1" si="17"/>
        <v>--</v>
      </c>
      <c r="P112" s="53" t="str">
        <f t="shared" ca="1" si="11"/>
        <v>--</v>
      </c>
      <c r="Q112" s="53"/>
      <c r="R112" s="53"/>
      <c r="S112" s="58" t="str">
        <f t="shared" ca="1" si="14"/>
        <v>--</v>
      </c>
      <c r="T112" s="59" t="str">
        <f t="shared" ca="1" si="18"/>
        <v>--</v>
      </c>
      <c r="U112" s="53" t="str">
        <f t="shared" ca="1" si="15"/>
        <v>--</v>
      </c>
    </row>
    <row r="113" spans="11:21" x14ac:dyDescent="0.25">
      <c r="K113" s="51">
        <f t="shared" si="19"/>
        <v>90</v>
      </c>
      <c r="L113" s="93" t="str">
        <f t="shared" ca="1" si="16"/>
        <v>--</v>
      </c>
      <c r="M113" s="57" t="str">
        <f t="shared" ca="1" si="12"/>
        <v>--</v>
      </c>
      <c r="N113" s="53" t="str">
        <f t="shared" ca="1" si="13"/>
        <v>--</v>
      </c>
      <c r="O113" s="57" t="str">
        <f t="shared" ca="1" si="17"/>
        <v>--</v>
      </c>
      <c r="P113" s="53" t="str">
        <f t="shared" ca="1" si="11"/>
        <v>--</v>
      </c>
      <c r="Q113" s="53"/>
      <c r="R113" s="53"/>
      <c r="S113" s="58" t="str">
        <f t="shared" ca="1" si="14"/>
        <v>--</v>
      </c>
      <c r="T113" s="59" t="str">
        <f t="shared" ca="1" si="18"/>
        <v>--</v>
      </c>
      <c r="U113" s="53" t="str">
        <f t="shared" ca="1" si="15"/>
        <v>--</v>
      </c>
    </row>
    <row r="114" spans="11:21" x14ac:dyDescent="0.25">
      <c r="K114" s="51">
        <f t="shared" si="19"/>
        <v>91</v>
      </c>
      <c r="L114" s="93" t="str">
        <f t="shared" ca="1" si="16"/>
        <v>--</v>
      </c>
      <c r="M114" s="57" t="str">
        <f t="shared" ca="1" si="12"/>
        <v>--</v>
      </c>
      <c r="N114" s="53" t="str">
        <f t="shared" ca="1" si="13"/>
        <v>--</v>
      </c>
      <c r="O114" s="57" t="str">
        <f t="shared" ca="1" si="17"/>
        <v>--</v>
      </c>
      <c r="P114" s="53" t="str">
        <f t="shared" ca="1" si="11"/>
        <v>--</v>
      </c>
      <c r="Q114" s="53"/>
      <c r="R114" s="53"/>
      <c r="S114" s="58" t="str">
        <f t="shared" ca="1" si="14"/>
        <v>--</v>
      </c>
      <c r="T114" s="59" t="str">
        <f t="shared" ca="1" si="18"/>
        <v>--</v>
      </c>
      <c r="U114" s="53" t="str">
        <f t="shared" ca="1" si="15"/>
        <v>--</v>
      </c>
    </row>
    <row r="115" spans="11:21" x14ac:dyDescent="0.25">
      <c r="K115" s="51">
        <f t="shared" si="19"/>
        <v>92</v>
      </c>
      <c r="L115" s="93" t="str">
        <f t="shared" ca="1" si="16"/>
        <v>--</v>
      </c>
      <c r="M115" s="57" t="str">
        <f t="shared" ca="1" si="12"/>
        <v>--</v>
      </c>
      <c r="N115" s="53" t="str">
        <f t="shared" ca="1" si="13"/>
        <v>--</v>
      </c>
      <c r="O115" s="57" t="str">
        <f t="shared" ca="1" si="17"/>
        <v>--</v>
      </c>
      <c r="P115" s="53" t="str">
        <f t="shared" ca="1" si="11"/>
        <v>--</v>
      </c>
      <c r="Q115" s="53"/>
      <c r="R115" s="53"/>
      <c r="S115" s="58" t="str">
        <f t="shared" ca="1" si="14"/>
        <v>--</v>
      </c>
      <c r="T115" s="59" t="str">
        <f t="shared" ca="1" si="18"/>
        <v>--</v>
      </c>
      <c r="U115" s="53" t="str">
        <f t="shared" ca="1" si="15"/>
        <v>--</v>
      </c>
    </row>
    <row r="116" spans="11:21" x14ac:dyDescent="0.25">
      <c r="K116" s="51">
        <f t="shared" si="19"/>
        <v>93</v>
      </c>
      <c r="L116" s="93" t="str">
        <f t="shared" ca="1" si="16"/>
        <v>--</v>
      </c>
      <c r="M116" s="57" t="str">
        <f t="shared" ca="1" si="12"/>
        <v>--</v>
      </c>
      <c r="N116" s="53" t="str">
        <f t="shared" ca="1" si="13"/>
        <v>--</v>
      </c>
      <c r="O116" s="57" t="str">
        <f t="shared" ca="1" si="17"/>
        <v>--</v>
      </c>
      <c r="P116" s="53" t="str">
        <f t="shared" ca="1" si="11"/>
        <v>--</v>
      </c>
      <c r="Q116" s="53"/>
      <c r="R116" s="53"/>
      <c r="S116" s="58" t="str">
        <f t="shared" ca="1" si="14"/>
        <v>--</v>
      </c>
      <c r="T116" s="59" t="str">
        <f t="shared" ca="1" si="18"/>
        <v>--</v>
      </c>
      <c r="U116" s="53" t="str">
        <f t="shared" ca="1" si="15"/>
        <v>--</v>
      </c>
    </row>
    <row r="117" spans="11:21" x14ac:dyDescent="0.25">
      <c r="K117" s="51">
        <f t="shared" si="19"/>
        <v>94</v>
      </c>
      <c r="L117" s="93" t="str">
        <f t="shared" ca="1" si="16"/>
        <v>--</v>
      </c>
      <c r="M117" s="57" t="str">
        <f t="shared" ca="1" si="12"/>
        <v>--</v>
      </c>
      <c r="N117" s="53" t="str">
        <f t="shared" ca="1" si="13"/>
        <v>--</v>
      </c>
      <c r="O117" s="57" t="str">
        <f t="shared" ca="1" si="17"/>
        <v>--</v>
      </c>
      <c r="P117" s="53" t="str">
        <f t="shared" ca="1" si="11"/>
        <v>--</v>
      </c>
      <c r="Q117" s="53"/>
      <c r="R117" s="53"/>
      <c r="S117" s="58" t="str">
        <f t="shared" ca="1" si="14"/>
        <v>--</v>
      </c>
      <c r="T117" s="59" t="str">
        <f t="shared" ca="1" si="18"/>
        <v>--</v>
      </c>
      <c r="U117" s="53" t="str">
        <f t="shared" ca="1" si="15"/>
        <v>--</v>
      </c>
    </row>
    <row r="118" spans="11:21" x14ac:dyDescent="0.25">
      <c r="K118" s="51">
        <f t="shared" si="19"/>
        <v>95</v>
      </c>
      <c r="L118" s="93" t="str">
        <f t="shared" ca="1" si="16"/>
        <v>--</v>
      </c>
      <c r="M118" s="57" t="str">
        <f t="shared" ca="1" si="12"/>
        <v>--</v>
      </c>
      <c r="N118" s="53" t="str">
        <f t="shared" ca="1" si="13"/>
        <v>--</v>
      </c>
      <c r="O118" s="57" t="str">
        <f t="shared" ca="1" si="17"/>
        <v>--</v>
      </c>
      <c r="P118" s="53" t="str">
        <f t="shared" ca="1" si="11"/>
        <v>--</v>
      </c>
      <c r="Q118" s="53"/>
      <c r="R118" s="53"/>
      <c r="S118" s="58" t="str">
        <f t="shared" ca="1" si="14"/>
        <v>--</v>
      </c>
      <c r="T118" s="59" t="str">
        <f t="shared" ca="1" si="18"/>
        <v>--</v>
      </c>
      <c r="U118" s="53" t="str">
        <f t="shared" ca="1" si="15"/>
        <v>--</v>
      </c>
    </row>
    <row r="119" spans="11:21" x14ac:dyDescent="0.25">
      <c r="K119" s="51">
        <f t="shared" si="19"/>
        <v>96</v>
      </c>
      <c r="L119" s="93" t="str">
        <f t="shared" ca="1" si="16"/>
        <v>--</v>
      </c>
      <c r="M119" s="57" t="str">
        <f t="shared" ca="1" si="12"/>
        <v>--</v>
      </c>
      <c r="N119" s="53" t="str">
        <f t="shared" ca="1" si="13"/>
        <v>--</v>
      </c>
      <c r="O119" s="57" t="str">
        <f t="shared" ca="1" si="17"/>
        <v>--</v>
      </c>
      <c r="P119" s="53" t="str">
        <f t="shared" ca="1" si="11"/>
        <v>--</v>
      </c>
      <c r="Q119" s="53"/>
      <c r="R119" s="53"/>
      <c r="S119" s="58" t="str">
        <f t="shared" ca="1" si="14"/>
        <v>--</v>
      </c>
      <c r="T119" s="59" t="str">
        <f t="shared" ca="1" si="18"/>
        <v>--</v>
      </c>
      <c r="U119" s="53" t="str">
        <f t="shared" ca="1" si="15"/>
        <v>--</v>
      </c>
    </row>
    <row r="120" spans="11:21" x14ac:dyDescent="0.25">
      <c r="K120" s="51">
        <f t="shared" si="19"/>
        <v>97</v>
      </c>
      <c r="L120" s="93" t="str">
        <f t="shared" ca="1" si="16"/>
        <v>--</v>
      </c>
      <c r="M120" s="57" t="str">
        <f t="shared" ca="1" si="12"/>
        <v>--</v>
      </c>
      <c r="N120" s="53" t="str">
        <f t="shared" ca="1" si="13"/>
        <v>--</v>
      </c>
      <c r="O120" s="57" t="str">
        <f t="shared" ca="1" si="17"/>
        <v>--</v>
      </c>
      <c r="P120" s="53" t="str">
        <f t="shared" ca="1" si="11"/>
        <v>--</v>
      </c>
      <c r="Q120" s="53"/>
      <c r="R120" s="53"/>
      <c r="S120" s="58" t="str">
        <f t="shared" ca="1" si="14"/>
        <v>--</v>
      </c>
      <c r="T120" s="59" t="str">
        <f t="shared" ca="1" si="18"/>
        <v>--</v>
      </c>
      <c r="U120" s="53" t="str">
        <f t="shared" ca="1" si="15"/>
        <v>--</v>
      </c>
    </row>
    <row r="121" spans="11:21" x14ac:dyDescent="0.25">
      <c r="K121" s="51">
        <f t="shared" si="19"/>
        <v>98</v>
      </c>
      <c r="L121" s="93" t="str">
        <f t="shared" ca="1" si="16"/>
        <v>--</v>
      </c>
      <c r="M121" s="57" t="str">
        <f t="shared" ca="1" si="12"/>
        <v>--</v>
      </c>
      <c r="N121" s="53" t="str">
        <f t="shared" ca="1" si="13"/>
        <v>--</v>
      </c>
      <c r="O121" s="57" t="str">
        <f t="shared" ca="1" si="17"/>
        <v>--</v>
      </c>
      <c r="P121" s="53" t="str">
        <f t="shared" ca="1" si="11"/>
        <v>--</v>
      </c>
      <c r="Q121" s="53"/>
      <c r="R121" s="53"/>
      <c r="S121" s="58" t="str">
        <f t="shared" ca="1" si="14"/>
        <v>--</v>
      </c>
      <c r="T121" s="59" t="str">
        <f t="shared" ca="1" si="18"/>
        <v>--</v>
      </c>
      <c r="U121" s="53" t="str">
        <f t="shared" ca="1" si="15"/>
        <v>--</v>
      </c>
    </row>
    <row r="122" spans="11:21" x14ac:dyDescent="0.25">
      <c r="K122" s="51">
        <f t="shared" si="19"/>
        <v>99</v>
      </c>
      <c r="L122" s="93" t="str">
        <f t="shared" ca="1" si="16"/>
        <v>--</v>
      </c>
      <c r="M122" s="57" t="str">
        <f t="shared" ca="1" si="12"/>
        <v>--</v>
      </c>
      <c r="N122" s="53" t="str">
        <f t="shared" ca="1" si="13"/>
        <v>--</v>
      </c>
      <c r="O122" s="57" t="str">
        <f t="shared" ca="1" si="17"/>
        <v>--</v>
      </c>
      <c r="P122" s="53" t="str">
        <f t="shared" ca="1" si="11"/>
        <v>--</v>
      </c>
      <c r="Q122" s="53"/>
      <c r="R122" s="53"/>
      <c r="S122" s="58" t="str">
        <f t="shared" ca="1" si="14"/>
        <v>--</v>
      </c>
      <c r="T122" s="59" t="str">
        <f t="shared" ca="1" si="18"/>
        <v>--</v>
      </c>
      <c r="U122" s="53" t="str">
        <f t="shared" ca="1" si="15"/>
        <v>--</v>
      </c>
    </row>
    <row r="123" spans="11:21" x14ac:dyDescent="0.25">
      <c r="K123" s="51">
        <f t="shared" si="19"/>
        <v>100</v>
      </c>
      <c r="L123" s="93" t="str">
        <f t="shared" ca="1" si="16"/>
        <v>--</v>
      </c>
      <c r="M123" s="57" t="str">
        <f t="shared" ca="1" si="12"/>
        <v>--</v>
      </c>
      <c r="N123" s="53" t="str">
        <f t="shared" ca="1" si="13"/>
        <v>--</v>
      </c>
      <c r="O123" s="57" t="str">
        <f t="shared" ca="1" si="17"/>
        <v>--</v>
      </c>
      <c r="P123" s="53" t="str">
        <f t="shared" ca="1" si="11"/>
        <v>--</v>
      </c>
      <c r="Q123" s="53"/>
      <c r="R123" s="53"/>
      <c r="S123" s="58" t="str">
        <f t="shared" ca="1" si="14"/>
        <v>--</v>
      </c>
      <c r="T123" s="59" t="str">
        <f t="shared" ca="1" si="18"/>
        <v>--</v>
      </c>
      <c r="U123" s="53" t="str">
        <f t="shared" ca="1" si="15"/>
        <v>--</v>
      </c>
    </row>
    <row r="124" spans="11:21" x14ac:dyDescent="0.25">
      <c r="K124" s="51">
        <f t="shared" si="19"/>
        <v>101</v>
      </c>
      <c r="L124" s="93" t="str">
        <f t="shared" ca="1" si="16"/>
        <v>--</v>
      </c>
      <c r="M124" s="57" t="str">
        <f t="shared" ca="1" si="12"/>
        <v>--</v>
      </c>
      <c r="N124" s="53" t="str">
        <f t="shared" ca="1" si="13"/>
        <v>--</v>
      </c>
      <c r="O124" s="57" t="str">
        <f t="shared" ca="1" si="17"/>
        <v>--</v>
      </c>
      <c r="P124" s="53" t="str">
        <f t="shared" ca="1" si="11"/>
        <v>--</v>
      </c>
      <c r="Q124" s="53"/>
      <c r="R124" s="53"/>
      <c r="S124" s="58" t="str">
        <f t="shared" ca="1" si="14"/>
        <v>--</v>
      </c>
      <c r="T124" s="59" t="str">
        <f t="shared" ca="1" si="18"/>
        <v>--</v>
      </c>
      <c r="U124" s="53" t="str">
        <f t="shared" ca="1" si="15"/>
        <v>--</v>
      </c>
    </row>
    <row r="125" spans="11:21" x14ac:dyDescent="0.25">
      <c r="K125" s="51">
        <f t="shared" si="19"/>
        <v>102</v>
      </c>
      <c r="L125" s="93" t="str">
        <f t="shared" ca="1" si="16"/>
        <v>--</v>
      </c>
      <c r="M125" s="57" t="str">
        <f t="shared" ca="1" si="12"/>
        <v>--</v>
      </c>
      <c r="N125" s="53" t="str">
        <f t="shared" ca="1" si="13"/>
        <v>--</v>
      </c>
      <c r="O125" s="57" t="str">
        <f t="shared" ca="1" si="17"/>
        <v>--</v>
      </c>
      <c r="P125" s="53" t="str">
        <f t="shared" ca="1" si="11"/>
        <v>--</v>
      </c>
      <c r="Q125" s="53"/>
      <c r="R125" s="53"/>
      <c r="S125" s="58" t="str">
        <f t="shared" ca="1" si="14"/>
        <v>--</v>
      </c>
      <c r="T125" s="59" t="str">
        <f t="shared" ca="1" si="18"/>
        <v>--</v>
      </c>
      <c r="U125" s="53" t="str">
        <f t="shared" ca="1" si="15"/>
        <v>--</v>
      </c>
    </row>
    <row r="126" spans="11:21" x14ac:dyDescent="0.25">
      <c r="K126" s="51">
        <f t="shared" si="19"/>
        <v>103</v>
      </c>
      <c r="L126" s="93" t="str">
        <f t="shared" ca="1" si="16"/>
        <v>--</v>
      </c>
      <c r="M126" s="57" t="str">
        <f t="shared" ca="1" si="12"/>
        <v>--</v>
      </c>
      <c r="N126" s="53" t="str">
        <f t="shared" ca="1" si="13"/>
        <v>--</v>
      </c>
      <c r="O126" s="57" t="str">
        <f t="shared" ca="1" si="17"/>
        <v>--</v>
      </c>
      <c r="P126" s="53" t="str">
        <f t="shared" ca="1" si="11"/>
        <v>--</v>
      </c>
      <c r="Q126" s="53"/>
      <c r="R126" s="53"/>
      <c r="S126" s="58" t="str">
        <f t="shared" ca="1" si="14"/>
        <v>--</v>
      </c>
      <c r="T126" s="59" t="str">
        <f t="shared" ca="1" si="18"/>
        <v>--</v>
      </c>
      <c r="U126" s="53" t="str">
        <f t="shared" ca="1" si="15"/>
        <v>--</v>
      </c>
    </row>
    <row r="127" spans="11:21" x14ac:dyDescent="0.25">
      <c r="K127" s="51">
        <f t="shared" si="19"/>
        <v>104</v>
      </c>
      <c r="L127" s="93" t="str">
        <f t="shared" ca="1" si="16"/>
        <v>--</v>
      </c>
      <c r="M127" s="57" t="str">
        <f t="shared" ca="1" si="12"/>
        <v>--</v>
      </c>
      <c r="N127" s="53" t="str">
        <f t="shared" ca="1" si="13"/>
        <v>--</v>
      </c>
      <c r="O127" s="57" t="str">
        <f t="shared" ca="1" si="17"/>
        <v>--</v>
      </c>
      <c r="P127" s="53" t="str">
        <f t="shared" ca="1" si="11"/>
        <v>--</v>
      </c>
      <c r="Q127" s="53"/>
      <c r="R127" s="53"/>
      <c r="S127" s="58" t="str">
        <f t="shared" ca="1" si="14"/>
        <v>--</v>
      </c>
      <c r="T127" s="59" t="str">
        <f t="shared" ca="1" si="18"/>
        <v>--</v>
      </c>
      <c r="U127" s="53" t="str">
        <f t="shared" ca="1" si="15"/>
        <v>--</v>
      </c>
    </row>
    <row r="128" spans="11:21" x14ac:dyDescent="0.25">
      <c r="K128" s="51">
        <f t="shared" si="19"/>
        <v>105</v>
      </c>
      <c r="L128" s="93" t="str">
        <f t="shared" ca="1" si="16"/>
        <v>--</v>
      </c>
      <c r="M128" s="57" t="str">
        <f t="shared" ca="1" si="12"/>
        <v>--</v>
      </c>
      <c r="N128" s="53" t="str">
        <f t="shared" ca="1" si="13"/>
        <v>--</v>
      </c>
      <c r="O128" s="57" t="str">
        <f t="shared" ca="1" si="17"/>
        <v>--</v>
      </c>
      <c r="P128" s="53" t="str">
        <f t="shared" ca="1" si="11"/>
        <v>--</v>
      </c>
      <c r="Q128" s="53"/>
      <c r="R128" s="53"/>
      <c r="S128" s="58" t="str">
        <f t="shared" ca="1" si="14"/>
        <v>--</v>
      </c>
      <c r="T128" s="59" t="str">
        <f t="shared" ca="1" si="18"/>
        <v>--</v>
      </c>
      <c r="U128" s="53" t="str">
        <f t="shared" ca="1" si="15"/>
        <v>--</v>
      </c>
    </row>
    <row r="129" spans="11:21" x14ac:dyDescent="0.25">
      <c r="K129" s="51">
        <f t="shared" si="19"/>
        <v>106</v>
      </c>
      <c r="L129" s="93" t="str">
        <f t="shared" ca="1" si="16"/>
        <v>--</v>
      </c>
      <c r="M129" s="57" t="str">
        <f t="shared" ca="1" si="12"/>
        <v>--</v>
      </c>
      <c r="N129" s="53" t="str">
        <f t="shared" ca="1" si="13"/>
        <v>--</v>
      </c>
      <c r="O129" s="57" t="str">
        <f t="shared" ca="1" si="17"/>
        <v>--</v>
      </c>
      <c r="P129" s="53" t="str">
        <f t="shared" ca="1" si="11"/>
        <v>--</v>
      </c>
      <c r="Q129" s="53"/>
      <c r="R129" s="53"/>
      <c r="S129" s="58" t="str">
        <f t="shared" ca="1" si="14"/>
        <v>--</v>
      </c>
      <c r="T129" s="59" t="str">
        <f t="shared" ca="1" si="18"/>
        <v>--</v>
      </c>
      <c r="U129" s="53" t="str">
        <f t="shared" ca="1" si="15"/>
        <v>--</v>
      </c>
    </row>
    <row r="130" spans="11:21" x14ac:dyDescent="0.25">
      <c r="K130" s="51">
        <f t="shared" si="19"/>
        <v>107</v>
      </c>
      <c r="L130" s="93" t="str">
        <f t="shared" ca="1" si="16"/>
        <v>--</v>
      </c>
      <c r="M130" s="57" t="str">
        <f t="shared" ca="1" si="12"/>
        <v>--</v>
      </c>
      <c r="N130" s="53" t="str">
        <f t="shared" ca="1" si="13"/>
        <v>--</v>
      </c>
      <c r="O130" s="57" t="str">
        <f t="shared" ca="1" si="17"/>
        <v>--</v>
      </c>
      <c r="P130" s="53" t="str">
        <f t="shared" ca="1" si="11"/>
        <v>--</v>
      </c>
      <c r="Q130" s="53"/>
      <c r="R130" s="53"/>
      <c r="S130" s="58" t="str">
        <f t="shared" ca="1" si="14"/>
        <v>--</v>
      </c>
      <c r="T130" s="59" t="str">
        <f t="shared" ca="1" si="18"/>
        <v>--</v>
      </c>
      <c r="U130" s="53" t="str">
        <f t="shared" ca="1" si="15"/>
        <v>--</v>
      </c>
    </row>
    <row r="131" spans="11:21" x14ac:dyDescent="0.25">
      <c r="K131" s="51">
        <f t="shared" si="19"/>
        <v>108</v>
      </c>
      <c r="L131" s="93" t="str">
        <f t="shared" ca="1" si="16"/>
        <v>--</v>
      </c>
      <c r="M131" s="57" t="str">
        <f t="shared" ca="1" si="12"/>
        <v>--</v>
      </c>
      <c r="N131" s="53" t="str">
        <f t="shared" ca="1" si="13"/>
        <v>--</v>
      </c>
      <c r="O131" s="57" t="str">
        <f t="shared" ca="1" si="17"/>
        <v>--</v>
      </c>
      <c r="P131" s="53" t="str">
        <f t="shared" ca="1" si="11"/>
        <v>--</v>
      </c>
      <c r="Q131" s="53"/>
      <c r="R131" s="53"/>
      <c r="S131" s="58" t="str">
        <f t="shared" ca="1" si="14"/>
        <v>--</v>
      </c>
      <c r="T131" s="59" t="str">
        <f t="shared" ca="1" si="18"/>
        <v>--</v>
      </c>
      <c r="U131" s="53" t="str">
        <f t="shared" ca="1" si="15"/>
        <v>--</v>
      </c>
    </row>
    <row r="132" spans="11:21" x14ac:dyDescent="0.25">
      <c r="K132" s="51">
        <f t="shared" si="19"/>
        <v>109</v>
      </c>
      <c r="L132" s="93" t="str">
        <f t="shared" ca="1" si="16"/>
        <v>--</v>
      </c>
      <c r="M132" s="57" t="str">
        <f t="shared" ca="1" si="12"/>
        <v>--</v>
      </c>
      <c r="N132" s="53" t="str">
        <f t="shared" ca="1" si="13"/>
        <v>--</v>
      </c>
      <c r="O132" s="57" t="str">
        <f t="shared" ca="1" si="17"/>
        <v>--</v>
      </c>
      <c r="P132" s="53" t="str">
        <f t="shared" ca="1" si="11"/>
        <v>--</v>
      </c>
      <c r="Q132" s="53"/>
      <c r="R132" s="53"/>
      <c r="S132" s="58" t="str">
        <f t="shared" ca="1" si="14"/>
        <v>--</v>
      </c>
      <c r="T132" s="59" t="str">
        <f t="shared" ca="1" si="18"/>
        <v>--</v>
      </c>
      <c r="U132" s="53" t="str">
        <f t="shared" ca="1" si="15"/>
        <v>--</v>
      </c>
    </row>
    <row r="133" spans="11:21" x14ac:dyDescent="0.25">
      <c r="K133" s="51">
        <f t="shared" si="19"/>
        <v>110</v>
      </c>
      <c r="L133" s="93" t="str">
        <f t="shared" ca="1" si="16"/>
        <v>--</v>
      </c>
      <c r="M133" s="57" t="str">
        <f t="shared" ca="1" si="12"/>
        <v>--</v>
      </c>
      <c r="N133" s="53" t="str">
        <f t="shared" ca="1" si="13"/>
        <v>--</v>
      </c>
      <c r="O133" s="57" t="str">
        <f t="shared" ca="1" si="17"/>
        <v>--</v>
      </c>
      <c r="P133" s="53" t="str">
        <f t="shared" ca="1" si="11"/>
        <v>--</v>
      </c>
      <c r="Q133" s="53"/>
      <c r="R133" s="53"/>
      <c r="S133" s="58" t="str">
        <f t="shared" ca="1" si="14"/>
        <v>--</v>
      </c>
      <c r="T133" s="59" t="str">
        <f t="shared" ca="1" si="18"/>
        <v>--</v>
      </c>
      <c r="U133" s="53" t="str">
        <f t="shared" ca="1" si="15"/>
        <v>--</v>
      </c>
    </row>
    <row r="134" spans="11:21" x14ac:dyDescent="0.25">
      <c r="K134" s="51">
        <f t="shared" si="19"/>
        <v>111</v>
      </c>
      <c r="L134" s="93" t="str">
        <f t="shared" ca="1" si="16"/>
        <v>--</v>
      </c>
      <c r="M134" s="57" t="str">
        <f t="shared" ca="1" si="12"/>
        <v>--</v>
      </c>
      <c r="N134" s="53" t="str">
        <f t="shared" ca="1" si="13"/>
        <v>--</v>
      </c>
      <c r="O134" s="57" t="str">
        <f t="shared" ca="1" si="17"/>
        <v>--</v>
      </c>
      <c r="P134" s="53" t="str">
        <f t="shared" ca="1" si="11"/>
        <v>--</v>
      </c>
      <c r="Q134" s="53"/>
      <c r="R134" s="53"/>
      <c r="S134" s="58" t="str">
        <f t="shared" ca="1" si="14"/>
        <v>--</v>
      </c>
      <c r="T134" s="59" t="str">
        <f t="shared" ca="1" si="18"/>
        <v>--</v>
      </c>
      <c r="U134" s="53" t="str">
        <f t="shared" ca="1" si="15"/>
        <v>--</v>
      </c>
    </row>
    <row r="135" spans="11:21" x14ac:dyDescent="0.25">
      <c r="K135" s="51">
        <f t="shared" si="19"/>
        <v>112</v>
      </c>
      <c r="L135" s="93" t="str">
        <f t="shared" ca="1" si="16"/>
        <v>--</v>
      </c>
      <c r="M135" s="57" t="str">
        <f t="shared" ca="1" si="12"/>
        <v>--</v>
      </c>
      <c r="N135" s="53" t="str">
        <f t="shared" ca="1" si="13"/>
        <v>--</v>
      </c>
      <c r="O135" s="57" t="str">
        <f t="shared" ca="1" si="17"/>
        <v>--</v>
      </c>
      <c r="P135" s="53" t="str">
        <f t="shared" ca="1" si="11"/>
        <v>--</v>
      </c>
      <c r="Q135" s="53"/>
      <c r="R135" s="53"/>
      <c r="S135" s="58" t="str">
        <f t="shared" ca="1" si="14"/>
        <v>--</v>
      </c>
      <c r="T135" s="59" t="str">
        <f t="shared" ca="1" si="18"/>
        <v>--</v>
      </c>
      <c r="U135" s="53" t="str">
        <f t="shared" ca="1" si="15"/>
        <v>--</v>
      </c>
    </row>
    <row r="136" spans="11:21" x14ac:dyDescent="0.25">
      <c r="K136" s="51"/>
    </row>
    <row r="137" spans="11:21" x14ac:dyDescent="0.25">
      <c r="K137" s="51"/>
    </row>
    <row r="138" spans="11:21" x14ac:dyDescent="0.25">
      <c r="K138" s="51"/>
    </row>
    <row r="139" spans="11:21" x14ac:dyDescent="0.25">
      <c r="K139" s="51"/>
    </row>
    <row r="140" spans="11:21" x14ac:dyDescent="0.25">
      <c r="K140" s="51"/>
    </row>
    <row r="141" spans="11:21" x14ac:dyDescent="0.25">
      <c r="K141" s="51"/>
    </row>
    <row r="142" spans="11:21" x14ac:dyDescent="0.25">
      <c r="K142" s="51"/>
    </row>
    <row r="143" spans="11:21" x14ac:dyDescent="0.25">
      <c r="K143" s="51"/>
    </row>
    <row r="144" spans="11:21" x14ac:dyDescent="0.25">
      <c r="K144" s="51"/>
    </row>
    <row r="145" spans="11:11" x14ac:dyDescent="0.25">
      <c r="K145" s="51"/>
    </row>
    <row r="146" spans="11:11" x14ac:dyDescent="0.25">
      <c r="K146" s="51"/>
    </row>
    <row r="147" spans="11:11" x14ac:dyDescent="0.25">
      <c r="K147" s="51"/>
    </row>
    <row r="148" spans="11:11" x14ac:dyDescent="0.25">
      <c r="K148" s="51"/>
    </row>
    <row r="149" spans="11:11" x14ac:dyDescent="0.25">
      <c r="K149" s="51"/>
    </row>
    <row r="150" spans="11:11" x14ac:dyDescent="0.25">
      <c r="K150" s="51"/>
    </row>
    <row r="151" spans="11:11" x14ac:dyDescent="0.25">
      <c r="K151" s="51"/>
    </row>
    <row r="152" spans="11:11" x14ac:dyDescent="0.25">
      <c r="K152" s="51"/>
    </row>
    <row r="153" spans="11:11" x14ac:dyDescent="0.25">
      <c r="K153" s="51"/>
    </row>
    <row r="154" spans="11:11" x14ac:dyDescent="0.25">
      <c r="K154" s="51"/>
    </row>
    <row r="155" spans="11:11" x14ac:dyDescent="0.25">
      <c r="K155" s="51"/>
    </row>
    <row r="156" spans="11:11" x14ac:dyDescent="0.25">
      <c r="K156" s="51"/>
    </row>
    <row r="157" spans="11:11" x14ac:dyDescent="0.25">
      <c r="K157" s="51"/>
    </row>
    <row r="158" spans="11:11" x14ac:dyDescent="0.25">
      <c r="K158" s="51"/>
    </row>
    <row r="159" spans="11:11" x14ac:dyDescent="0.25">
      <c r="K159" s="51"/>
    </row>
    <row r="160" spans="11:11" x14ac:dyDescent="0.25">
      <c r="K160" s="51"/>
    </row>
    <row r="161" spans="11:11" x14ac:dyDescent="0.25">
      <c r="K161" s="51"/>
    </row>
    <row r="162" spans="11:11" x14ac:dyDescent="0.25">
      <c r="K162" s="51"/>
    </row>
    <row r="163" spans="11:11" x14ac:dyDescent="0.25">
      <c r="K163" s="51"/>
    </row>
    <row r="164" spans="11:11" x14ac:dyDescent="0.25">
      <c r="K164" s="51"/>
    </row>
    <row r="165" spans="11:11" x14ac:dyDescent="0.25">
      <c r="K165" s="51"/>
    </row>
    <row r="166" spans="11:11" x14ac:dyDescent="0.25">
      <c r="K166" s="51"/>
    </row>
  </sheetData>
  <sheetProtection selectLockedCells="1"/>
  <pageMargins left="0.75" right="0.75" top="1" bottom="1" header="0.3" footer="0.3"/>
  <pageSetup orientation="portrait" r:id="rId1"/>
  <headerFooter>
    <oddHeader>&amp;L&amp;"Arial"&amp;9&amp;KA80000CONFIDENTIAL&amp;1#</oddHeader>
    <oddFooter>&amp;LPUBLIC</oddFooter>
    <evenFooter>&amp;LPUBLIC</evenFooter>
    <firstFooter>&amp;LPUBLIC</first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9">
    <tabColor rgb="FF92D050"/>
  </sheetPr>
  <dimension ref="B12:AB166"/>
  <sheetViews>
    <sheetView showGridLines="0" topLeftCell="A11" zoomScale="85" zoomScaleNormal="85" workbookViewId="0">
      <selection activeCell="C31" sqref="C31"/>
    </sheetView>
  </sheetViews>
  <sheetFormatPr defaultColWidth="11.42578125" defaultRowHeight="15" x14ac:dyDescent="0.25"/>
  <cols>
    <col min="1" max="1" width="4.140625" style="5" customWidth="1"/>
    <col min="2" max="2" width="35.5703125" style="5" customWidth="1"/>
    <col min="3" max="3" width="18.42578125" style="5" bestFit="1" customWidth="1"/>
    <col min="4" max="7" width="10.42578125" style="5" customWidth="1"/>
    <col min="8" max="8" width="12.85546875" style="4" bestFit="1" customWidth="1"/>
    <col min="9" max="9" width="20.42578125" style="5" bestFit="1" customWidth="1"/>
    <col min="10" max="11" width="11.42578125" style="5" customWidth="1"/>
    <col min="12" max="12" width="10.42578125" style="5" bestFit="1" customWidth="1"/>
    <col min="13" max="13" width="11.42578125" style="5" bestFit="1" customWidth="1"/>
    <col min="14" max="14" width="18.85546875" style="5" customWidth="1"/>
    <col min="15" max="15" width="18.85546875" style="5" bestFit="1" customWidth="1"/>
    <col min="16" max="16" width="20.42578125" style="5" bestFit="1" customWidth="1"/>
    <col min="17" max="18" width="20.42578125" style="5" hidden="1" customWidth="1"/>
    <col min="19" max="19" width="15.42578125" style="5" bestFit="1" customWidth="1"/>
    <col min="20" max="20" width="28.42578125" style="5" bestFit="1" customWidth="1"/>
    <col min="21" max="21" width="13.5703125" style="5" bestFit="1" customWidth="1"/>
    <col min="22" max="22" width="11.42578125" style="5" customWidth="1"/>
    <col min="23" max="23" width="13.5703125" style="5" hidden="1" customWidth="1"/>
    <col min="24" max="24" width="18.42578125" style="5" hidden="1" customWidth="1"/>
    <col min="25" max="27" width="11.42578125" style="5" customWidth="1"/>
    <col min="28" max="28" width="13.140625" style="5" bestFit="1" customWidth="1"/>
    <col min="29" max="256" width="11.42578125" style="5"/>
    <col min="257" max="257" width="4.140625" style="5" customWidth="1"/>
    <col min="258" max="258" width="35.5703125" style="5" customWidth="1"/>
    <col min="259" max="259" width="18.42578125" style="5" bestFit="1" customWidth="1"/>
    <col min="260" max="263" width="10.42578125" style="5" customWidth="1"/>
    <col min="264" max="264" width="12.85546875" style="5" bestFit="1" customWidth="1"/>
    <col min="265" max="265" width="20.42578125" style="5" bestFit="1" customWidth="1"/>
    <col min="266" max="267" width="11.42578125" style="5" customWidth="1"/>
    <col min="268" max="268" width="10.42578125" style="5" bestFit="1" customWidth="1"/>
    <col min="269" max="269" width="11.42578125" style="5" bestFit="1" customWidth="1"/>
    <col min="270" max="270" width="18.85546875" style="5" customWidth="1"/>
    <col min="271" max="271" width="18.85546875" style="5" bestFit="1" customWidth="1"/>
    <col min="272" max="272" width="20.42578125" style="5" bestFit="1" customWidth="1"/>
    <col min="273" max="274" width="0" style="5" hidden="1" customWidth="1"/>
    <col min="275" max="275" width="15.42578125" style="5" bestFit="1" customWidth="1"/>
    <col min="276" max="276" width="28.42578125" style="5" bestFit="1" customWidth="1"/>
    <col min="277" max="277" width="13.5703125" style="5" bestFit="1" customWidth="1"/>
    <col min="278" max="278" width="11.42578125" style="5" customWidth="1"/>
    <col min="279" max="280" width="0" style="5" hidden="1" customWidth="1"/>
    <col min="281" max="283" width="11.42578125" style="5" customWidth="1"/>
    <col min="284" max="284" width="13.140625" style="5" bestFit="1" customWidth="1"/>
    <col min="285" max="512" width="11.42578125" style="5"/>
    <col min="513" max="513" width="4.140625" style="5" customWidth="1"/>
    <col min="514" max="514" width="35.5703125" style="5" customWidth="1"/>
    <col min="515" max="515" width="18.42578125" style="5" bestFit="1" customWidth="1"/>
    <col min="516" max="519" width="10.42578125" style="5" customWidth="1"/>
    <col min="520" max="520" width="12.85546875" style="5" bestFit="1" customWidth="1"/>
    <col min="521" max="521" width="20.42578125" style="5" bestFit="1" customWidth="1"/>
    <col min="522" max="523" width="11.42578125" style="5" customWidth="1"/>
    <col min="524" max="524" width="10.42578125" style="5" bestFit="1" customWidth="1"/>
    <col min="525" max="525" width="11.42578125" style="5" bestFit="1" customWidth="1"/>
    <col min="526" max="526" width="18.85546875" style="5" customWidth="1"/>
    <col min="527" max="527" width="18.85546875" style="5" bestFit="1" customWidth="1"/>
    <col min="528" max="528" width="20.42578125" style="5" bestFit="1" customWidth="1"/>
    <col min="529" max="530" width="0" style="5" hidden="1" customWidth="1"/>
    <col min="531" max="531" width="15.42578125" style="5" bestFit="1" customWidth="1"/>
    <col min="532" max="532" width="28.42578125" style="5" bestFit="1" customWidth="1"/>
    <col min="533" max="533" width="13.5703125" style="5" bestFit="1" customWidth="1"/>
    <col min="534" max="534" width="11.42578125" style="5" customWidth="1"/>
    <col min="535" max="536" width="0" style="5" hidden="1" customWidth="1"/>
    <col min="537" max="539" width="11.42578125" style="5" customWidth="1"/>
    <col min="540" max="540" width="13.140625" style="5" bestFit="1" customWidth="1"/>
    <col min="541" max="768" width="11.42578125" style="5"/>
    <col min="769" max="769" width="4.140625" style="5" customWidth="1"/>
    <col min="770" max="770" width="35.5703125" style="5" customWidth="1"/>
    <col min="771" max="771" width="18.42578125" style="5" bestFit="1" customWidth="1"/>
    <col min="772" max="775" width="10.42578125" style="5" customWidth="1"/>
    <col min="776" max="776" width="12.85546875" style="5" bestFit="1" customWidth="1"/>
    <col min="777" max="777" width="20.42578125" style="5" bestFit="1" customWidth="1"/>
    <col min="778" max="779" width="11.42578125" style="5" customWidth="1"/>
    <col min="780" max="780" width="10.42578125" style="5" bestFit="1" customWidth="1"/>
    <col min="781" max="781" width="11.42578125" style="5" bestFit="1" customWidth="1"/>
    <col min="782" max="782" width="18.85546875" style="5" customWidth="1"/>
    <col min="783" max="783" width="18.85546875" style="5" bestFit="1" customWidth="1"/>
    <col min="784" max="784" width="20.42578125" style="5" bestFit="1" customWidth="1"/>
    <col min="785" max="786" width="0" style="5" hidden="1" customWidth="1"/>
    <col min="787" max="787" width="15.42578125" style="5" bestFit="1" customWidth="1"/>
    <col min="788" max="788" width="28.42578125" style="5" bestFit="1" customWidth="1"/>
    <col min="789" max="789" width="13.5703125" style="5" bestFit="1" customWidth="1"/>
    <col min="790" max="790" width="11.42578125" style="5" customWidth="1"/>
    <col min="791" max="792" width="0" style="5" hidden="1" customWidth="1"/>
    <col min="793" max="795" width="11.42578125" style="5" customWidth="1"/>
    <col min="796" max="796" width="13.140625" style="5" bestFit="1" customWidth="1"/>
    <col min="797" max="1024" width="11.42578125" style="5"/>
    <col min="1025" max="1025" width="4.140625" style="5" customWidth="1"/>
    <col min="1026" max="1026" width="35.5703125" style="5" customWidth="1"/>
    <col min="1027" max="1027" width="18.42578125" style="5" bestFit="1" customWidth="1"/>
    <col min="1028" max="1031" width="10.42578125" style="5" customWidth="1"/>
    <col min="1032" max="1032" width="12.85546875" style="5" bestFit="1" customWidth="1"/>
    <col min="1033" max="1033" width="20.42578125" style="5" bestFit="1" customWidth="1"/>
    <col min="1034" max="1035" width="11.42578125" style="5" customWidth="1"/>
    <col min="1036" max="1036" width="10.42578125" style="5" bestFit="1" customWidth="1"/>
    <col min="1037" max="1037" width="11.42578125" style="5" bestFit="1" customWidth="1"/>
    <col min="1038" max="1038" width="18.85546875" style="5" customWidth="1"/>
    <col min="1039" max="1039" width="18.85546875" style="5" bestFit="1" customWidth="1"/>
    <col min="1040" max="1040" width="20.42578125" style="5" bestFit="1" customWidth="1"/>
    <col min="1041" max="1042" width="0" style="5" hidden="1" customWidth="1"/>
    <col min="1043" max="1043" width="15.42578125" style="5" bestFit="1" customWidth="1"/>
    <col min="1044" max="1044" width="28.42578125" style="5" bestFit="1" customWidth="1"/>
    <col min="1045" max="1045" width="13.5703125" style="5" bestFit="1" customWidth="1"/>
    <col min="1046" max="1046" width="11.42578125" style="5" customWidth="1"/>
    <col min="1047" max="1048" width="0" style="5" hidden="1" customWidth="1"/>
    <col min="1049" max="1051" width="11.42578125" style="5" customWidth="1"/>
    <col min="1052" max="1052" width="13.140625" style="5" bestFit="1" customWidth="1"/>
    <col min="1053" max="1280" width="11.42578125" style="5"/>
    <col min="1281" max="1281" width="4.140625" style="5" customWidth="1"/>
    <col min="1282" max="1282" width="35.5703125" style="5" customWidth="1"/>
    <col min="1283" max="1283" width="18.42578125" style="5" bestFit="1" customWidth="1"/>
    <col min="1284" max="1287" width="10.42578125" style="5" customWidth="1"/>
    <col min="1288" max="1288" width="12.85546875" style="5" bestFit="1" customWidth="1"/>
    <col min="1289" max="1289" width="20.42578125" style="5" bestFit="1" customWidth="1"/>
    <col min="1290" max="1291" width="11.42578125" style="5" customWidth="1"/>
    <col min="1292" max="1292" width="10.42578125" style="5" bestFit="1" customWidth="1"/>
    <col min="1293" max="1293" width="11.42578125" style="5" bestFit="1" customWidth="1"/>
    <col min="1294" max="1294" width="18.85546875" style="5" customWidth="1"/>
    <col min="1295" max="1295" width="18.85546875" style="5" bestFit="1" customWidth="1"/>
    <col min="1296" max="1296" width="20.42578125" style="5" bestFit="1" customWidth="1"/>
    <col min="1297" max="1298" width="0" style="5" hidden="1" customWidth="1"/>
    <col min="1299" max="1299" width="15.42578125" style="5" bestFit="1" customWidth="1"/>
    <col min="1300" max="1300" width="28.42578125" style="5" bestFit="1" customWidth="1"/>
    <col min="1301" max="1301" width="13.5703125" style="5" bestFit="1" customWidth="1"/>
    <col min="1302" max="1302" width="11.42578125" style="5" customWidth="1"/>
    <col min="1303" max="1304" width="0" style="5" hidden="1" customWidth="1"/>
    <col min="1305" max="1307" width="11.42578125" style="5" customWidth="1"/>
    <col min="1308" max="1308" width="13.140625" style="5" bestFit="1" customWidth="1"/>
    <col min="1309" max="1536" width="11.42578125" style="5"/>
    <col min="1537" max="1537" width="4.140625" style="5" customWidth="1"/>
    <col min="1538" max="1538" width="35.5703125" style="5" customWidth="1"/>
    <col min="1539" max="1539" width="18.42578125" style="5" bestFit="1" customWidth="1"/>
    <col min="1540" max="1543" width="10.42578125" style="5" customWidth="1"/>
    <col min="1544" max="1544" width="12.85546875" style="5" bestFit="1" customWidth="1"/>
    <col min="1545" max="1545" width="20.42578125" style="5" bestFit="1" customWidth="1"/>
    <col min="1546" max="1547" width="11.42578125" style="5" customWidth="1"/>
    <col min="1548" max="1548" width="10.42578125" style="5" bestFit="1" customWidth="1"/>
    <col min="1549" max="1549" width="11.42578125" style="5" bestFit="1" customWidth="1"/>
    <col min="1550" max="1550" width="18.85546875" style="5" customWidth="1"/>
    <col min="1551" max="1551" width="18.85546875" style="5" bestFit="1" customWidth="1"/>
    <col min="1552" max="1552" width="20.42578125" style="5" bestFit="1" customWidth="1"/>
    <col min="1553" max="1554" width="0" style="5" hidden="1" customWidth="1"/>
    <col min="1555" max="1555" width="15.42578125" style="5" bestFit="1" customWidth="1"/>
    <col min="1556" max="1556" width="28.42578125" style="5" bestFit="1" customWidth="1"/>
    <col min="1557" max="1557" width="13.5703125" style="5" bestFit="1" customWidth="1"/>
    <col min="1558" max="1558" width="11.42578125" style="5" customWidth="1"/>
    <col min="1559" max="1560" width="0" style="5" hidden="1" customWidth="1"/>
    <col min="1561" max="1563" width="11.42578125" style="5" customWidth="1"/>
    <col min="1564" max="1564" width="13.140625" style="5" bestFit="1" customWidth="1"/>
    <col min="1565" max="1792" width="11.42578125" style="5"/>
    <col min="1793" max="1793" width="4.140625" style="5" customWidth="1"/>
    <col min="1794" max="1794" width="35.5703125" style="5" customWidth="1"/>
    <col min="1795" max="1795" width="18.42578125" style="5" bestFit="1" customWidth="1"/>
    <col min="1796" max="1799" width="10.42578125" style="5" customWidth="1"/>
    <col min="1800" max="1800" width="12.85546875" style="5" bestFit="1" customWidth="1"/>
    <col min="1801" max="1801" width="20.42578125" style="5" bestFit="1" customWidth="1"/>
    <col min="1802" max="1803" width="11.42578125" style="5" customWidth="1"/>
    <col min="1804" max="1804" width="10.42578125" style="5" bestFit="1" customWidth="1"/>
    <col min="1805" max="1805" width="11.42578125" style="5" bestFit="1" customWidth="1"/>
    <col min="1806" max="1806" width="18.85546875" style="5" customWidth="1"/>
    <col min="1807" max="1807" width="18.85546875" style="5" bestFit="1" customWidth="1"/>
    <col min="1808" max="1808" width="20.42578125" style="5" bestFit="1" customWidth="1"/>
    <col min="1809" max="1810" width="0" style="5" hidden="1" customWidth="1"/>
    <col min="1811" max="1811" width="15.42578125" style="5" bestFit="1" customWidth="1"/>
    <col min="1812" max="1812" width="28.42578125" style="5" bestFit="1" customWidth="1"/>
    <col min="1813" max="1813" width="13.5703125" style="5" bestFit="1" customWidth="1"/>
    <col min="1814" max="1814" width="11.42578125" style="5" customWidth="1"/>
    <col min="1815" max="1816" width="0" style="5" hidden="1" customWidth="1"/>
    <col min="1817" max="1819" width="11.42578125" style="5" customWidth="1"/>
    <col min="1820" max="1820" width="13.140625" style="5" bestFit="1" customWidth="1"/>
    <col min="1821" max="2048" width="11.42578125" style="5"/>
    <col min="2049" max="2049" width="4.140625" style="5" customWidth="1"/>
    <col min="2050" max="2050" width="35.5703125" style="5" customWidth="1"/>
    <col min="2051" max="2051" width="18.42578125" style="5" bestFit="1" customWidth="1"/>
    <col min="2052" max="2055" width="10.42578125" style="5" customWidth="1"/>
    <col min="2056" max="2056" width="12.85546875" style="5" bestFit="1" customWidth="1"/>
    <col min="2057" max="2057" width="20.42578125" style="5" bestFit="1" customWidth="1"/>
    <col min="2058" max="2059" width="11.42578125" style="5" customWidth="1"/>
    <col min="2060" max="2060" width="10.42578125" style="5" bestFit="1" customWidth="1"/>
    <col min="2061" max="2061" width="11.42578125" style="5" bestFit="1" customWidth="1"/>
    <col min="2062" max="2062" width="18.85546875" style="5" customWidth="1"/>
    <col min="2063" max="2063" width="18.85546875" style="5" bestFit="1" customWidth="1"/>
    <col min="2064" max="2064" width="20.42578125" style="5" bestFit="1" customWidth="1"/>
    <col min="2065" max="2066" width="0" style="5" hidden="1" customWidth="1"/>
    <col min="2067" max="2067" width="15.42578125" style="5" bestFit="1" customWidth="1"/>
    <col min="2068" max="2068" width="28.42578125" style="5" bestFit="1" customWidth="1"/>
    <col min="2069" max="2069" width="13.5703125" style="5" bestFit="1" customWidth="1"/>
    <col min="2070" max="2070" width="11.42578125" style="5" customWidth="1"/>
    <col min="2071" max="2072" width="0" style="5" hidden="1" customWidth="1"/>
    <col min="2073" max="2075" width="11.42578125" style="5" customWidth="1"/>
    <col min="2076" max="2076" width="13.140625" style="5" bestFit="1" customWidth="1"/>
    <col min="2077" max="2304" width="11.42578125" style="5"/>
    <col min="2305" max="2305" width="4.140625" style="5" customWidth="1"/>
    <col min="2306" max="2306" width="35.5703125" style="5" customWidth="1"/>
    <col min="2307" max="2307" width="18.42578125" style="5" bestFit="1" customWidth="1"/>
    <col min="2308" max="2311" width="10.42578125" style="5" customWidth="1"/>
    <col min="2312" max="2312" width="12.85546875" style="5" bestFit="1" customWidth="1"/>
    <col min="2313" max="2313" width="20.42578125" style="5" bestFit="1" customWidth="1"/>
    <col min="2314" max="2315" width="11.42578125" style="5" customWidth="1"/>
    <col min="2316" max="2316" width="10.42578125" style="5" bestFit="1" customWidth="1"/>
    <col min="2317" max="2317" width="11.42578125" style="5" bestFit="1" customWidth="1"/>
    <col min="2318" max="2318" width="18.85546875" style="5" customWidth="1"/>
    <col min="2319" max="2319" width="18.85546875" style="5" bestFit="1" customWidth="1"/>
    <col min="2320" max="2320" width="20.42578125" style="5" bestFit="1" customWidth="1"/>
    <col min="2321" max="2322" width="0" style="5" hidden="1" customWidth="1"/>
    <col min="2323" max="2323" width="15.42578125" style="5" bestFit="1" customWidth="1"/>
    <col min="2324" max="2324" width="28.42578125" style="5" bestFit="1" customWidth="1"/>
    <col min="2325" max="2325" width="13.5703125" style="5" bestFit="1" customWidth="1"/>
    <col min="2326" max="2326" width="11.42578125" style="5" customWidth="1"/>
    <col min="2327" max="2328" width="0" style="5" hidden="1" customWidth="1"/>
    <col min="2329" max="2331" width="11.42578125" style="5" customWidth="1"/>
    <col min="2332" max="2332" width="13.140625" style="5" bestFit="1" customWidth="1"/>
    <col min="2333" max="2560" width="11.42578125" style="5"/>
    <col min="2561" max="2561" width="4.140625" style="5" customWidth="1"/>
    <col min="2562" max="2562" width="35.5703125" style="5" customWidth="1"/>
    <col min="2563" max="2563" width="18.42578125" style="5" bestFit="1" customWidth="1"/>
    <col min="2564" max="2567" width="10.42578125" style="5" customWidth="1"/>
    <col min="2568" max="2568" width="12.85546875" style="5" bestFit="1" customWidth="1"/>
    <col min="2569" max="2569" width="20.42578125" style="5" bestFit="1" customWidth="1"/>
    <col min="2570" max="2571" width="11.42578125" style="5" customWidth="1"/>
    <col min="2572" max="2572" width="10.42578125" style="5" bestFit="1" customWidth="1"/>
    <col min="2573" max="2573" width="11.42578125" style="5" bestFit="1" customWidth="1"/>
    <col min="2574" max="2574" width="18.85546875" style="5" customWidth="1"/>
    <col min="2575" max="2575" width="18.85546875" style="5" bestFit="1" customWidth="1"/>
    <col min="2576" max="2576" width="20.42578125" style="5" bestFit="1" customWidth="1"/>
    <col min="2577" max="2578" width="0" style="5" hidden="1" customWidth="1"/>
    <col min="2579" max="2579" width="15.42578125" style="5" bestFit="1" customWidth="1"/>
    <col min="2580" max="2580" width="28.42578125" style="5" bestFit="1" customWidth="1"/>
    <col min="2581" max="2581" width="13.5703125" style="5" bestFit="1" customWidth="1"/>
    <col min="2582" max="2582" width="11.42578125" style="5" customWidth="1"/>
    <col min="2583" max="2584" width="0" style="5" hidden="1" customWidth="1"/>
    <col min="2585" max="2587" width="11.42578125" style="5" customWidth="1"/>
    <col min="2588" max="2588" width="13.140625" style="5" bestFit="1" customWidth="1"/>
    <col min="2589" max="2816" width="11.42578125" style="5"/>
    <col min="2817" max="2817" width="4.140625" style="5" customWidth="1"/>
    <col min="2818" max="2818" width="35.5703125" style="5" customWidth="1"/>
    <col min="2819" max="2819" width="18.42578125" style="5" bestFit="1" customWidth="1"/>
    <col min="2820" max="2823" width="10.42578125" style="5" customWidth="1"/>
    <col min="2824" max="2824" width="12.85546875" style="5" bestFit="1" customWidth="1"/>
    <col min="2825" max="2825" width="20.42578125" style="5" bestFit="1" customWidth="1"/>
    <col min="2826" max="2827" width="11.42578125" style="5" customWidth="1"/>
    <col min="2828" max="2828" width="10.42578125" style="5" bestFit="1" customWidth="1"/>
    <col min="2829" max="2829" width="11.42578125" style="5" bestFit="1" customWidth="1"/>
    <col min="2830" max="2830" width="18.85546875" style="5" customWidth="1"/>
    <col min="2831" max="2831" width="18.85546875" style="5" bestFit="1" customWidth="1"/>
    <col min="2832" max="2832" width="20.42578125" style="5" bestFit="1" customWidth="1"/>
    <col min="2833" max="2834" width="0" style="5" hidden="1" customWidth="1"/>
    <col min="2835" max="2835" width="15.42578125" style="5" bestFit="1" customWidth="1"/>
    <col min="2836" max="2836" width="28.42578125" style="5" bestFit="1" customWidth="1"/>
    <col min="2837" max="2837" width="13.5703125" style="5" bestFit="1" customWidth="1"/>
    <col min="2838" max="2838" width="11.42578125" style="5" customWidth="1"/>
    <col min="2839" max="2840" width="0" style="5" hidden="1" customWidth="1"/>
    <col min="2841" max="2843" width="11.42578125" style="5" customWidth="1"/>
    <col min="2844" max="2844" width="13.140625" style="5" bestFit="1" customWidth="1"/>
    <col min="2845" max="3072" width="11.42578125" style="5"/>
    <col min="3073" max="3073" width="4.140625" style="5" customWidth="1"/>
    <col min="3074" max="3074" width="35.5703125" style="5" customWidth="1"/>
    <col min="3075" max="3075" width="18.42578125" style="5" bestFit="1" customWidth="1"/>
    <col min="3076" max="3079" width="10.42578125" style="5" customWidth="1"/>
    <col min="3080" max="3080" width="12.85546875" style="5" bestFit="1" customWidth="1"/>
    <col min="3081" max="3081" width="20.42578125" style="5" bestFit="1" customWidth="1"/>
    <col min="3082" max="3083" width="11.42578125" style="5" customWidth="1"/>
    <col min="3084" max="3084" width="10.42578125" style="5" bestFit="1" customWidth="1"/>
    <col min="3085" max="3085" width="11.42578125" style="5" bestFit="1" customWidth="1"/>
    <col min="3086" max="3086" width="18.85546875" style="5" customWidth="1"/>
    <col min="3087" max="3087" width="18.85546875" style="5" bestFit="1" customWidth="1"/>
    <col min="3088" max="3088" width="20.42578125" style="5" bestFit="1" customWidth="1"/>
    <col min="3089" max="3090" width="0" style="5" hidden="1" customWidth="1"/>
    <col min="3091" max="3091" width="15.42578125" style="5" bestFit="1" customWidth="1"/>
    <col min="3092" max="3092" width="28.42578125" style="5" bestFit="1" customWidth="1"/>
    <col min="3093" max="3093" width="13.5703125" style="5" bestFit="1" customWidth="1"/>
    <col min="3094" max="3094" width="11.42578125" style="5" customWidth="1"/>
    <col min="3095" max="3096" width="0" style="5" hidden="1" customWidth="1"/>
    <col min="3097" max="3099" width="11.42578125" style="5" customWidth="1"/>
    <col min="3100" max="3100" width="13.140625" style="5" bestFit="1" customWidth="1"/>
    <col min="3101" max="3328" width="11.42578125" style="5"/>
    <col min="3329" max="3329" width="4.140625" style="5" customWidth="1"/>
    <col min="3330" max="3330" width="35.5703125" style="5" customWidth="1"/>
    <col min="3331" max="3331" width="18.42578125" style="5" bestFit="1" customWidth="1"/>
    <col min="3332" max="3335" width="10.42578125" style="5" customWidth="1"/>
    <col min="3336" max="3336" width="12.85546875" style="5" bestFit="1" customWidth="1"/>
    <col min="3337" max="3337" width="20.42578125" style="5" bestFit="1" customWidth="1"/>
    <col min="3338" max="3339" width="11.42578125" style="5" customWidth="1"/>
    <col min="3340" max="3340" width="10.42578125" style="5" bestFit="1" customWidth="1"/>
    <col min="3341" max="3341" width="11.42578125" style="5" bestFit="1" customWidth="1"/>
    <col min="3342" max="3342" width="18.85546875" style="5" customWidth="1"/>
    <col min="3343" max="3343" width="18.85546875" style="5" bestFit="1" customWidth="1"/>
    <col min="3344" max="3344" width="20.42578125" style="5" bestFit="1" customWidth="1"/>
    <col min="3345" max="3346" width="0" style="5" hidden="1" customWidth="1"/>
    <col min="3347" max="3347" width="15.42578125" style="5" bestFit="1" customWidth="1"/>
    <col min="3348" max="3348" width="28.42578125" style="5" bestFit="1" customWidth="1"/>
    <col min="3349" max="3349" width="13.5703125" style="5" bestFit="1" customWidth="1"/>
    <col min="3350" max="3350" width="11.42578125" style="5" customWidth="1"/>
    <col min="3351" max="3352" width="0" style="5" hidden="1" customWidth="1"/>
    <col min="3353" max="3355" width="11.42578125" style="5" customWidth="1"/>
    <col min="3356" max="3356" width="13.140625" style="5" bestFit="1" customWidth="1"/>
    <col min="3357" max="3584" width="11.42578125" style="5"/>
    <col min="3585" max="3585" width="4.140625" style="5" customWidth="1"/>
    <col min="3586" max="3586" width="35.5703125" style="5" customWidth="1"/>
    <col min="3587" max="3587" width="18.42578125" style="5" bestFit="1" customWidth="1"/>
    <col min="3588" max="3591" width="10.42578125" style="5" customWidth="1"/>
    <col min="3592" max="3592" width="12.85546875" style="5" bestFit="1" customWidth="1"/>
    <col min="3593" max="3593" width="20.42578125" style="5" bestFit="1" customWidth="1"/>
    <col min="3594" max="3595" width="11.42578125" style="5" customWidth="1"/>
    <col min="3596" max="3596" width="10.42578125" style="5" bestFit="1" customWidth="1"/>
    <col min="3597" max="3597" width="11.42578125" style="5" bestFit="1" customWidth="1"/>
    <col min="3598" max="3598" width="18.85546875" style="5" customWidth="1"/>
    <col min="3599" max="3599" width="18.85546875" style="5" bestFit="1" customWidth="1"/>
    <col min="3600" max="3600" width="20.42578125" style="5" bestFit="1" customWidth="1"/>
    <col min="3601" max="3602" width="0" style="5" hidden="1" customWidth="1"/>
    <col min="3603" max="3603" width="15.42578125" style="5" bestFit="1" customWidth="1"/>
    <col min="3604" max="3604" width="28.42578125" style="5" bestFit="1" customWidth="1"/>
    <col min="3605" max="3605" width="13.5703125" style="5" bestFit="1" customWidth="1"/>
    <col min="3606" max="3606" width="11.42578125" style="5" customWidth="1"/>
    <col min="3607" max="3608" width="0" style="5" hidden="1" customWidth="1"/>
    <col min="3609" max="3611" width="11.42578125" style="5" customWidth="1"/>
    <col min="3612" max="3612" width="13.140625" style="5" bestFit="1" customWidth="1"/>
    <col min="3613" max="3840" width="11.42578125" style="5"/>
    <col min="3841" max="3841" width="4.140625" style="5" customWidth="1"/>
    <col min="3842" max="3842" width="35.5703125" style="5" customWidth="1"/>
    <col min="3843" max="3843" width="18.42578125" style="5" bestFit="1" customWidth="1"/>
    <col min="3844" max="3847" width="10.42578125" style="5" customWidth="1"/>
    <col min="3848" max="3848" width="12.85546875" style="5" bestFit="1" customWidth="1"/>
    <col min="3849" max="3849" width="20.42578125" style="5" bestFit="1" customWidth="1"/>
    <col min="3850" max="3851" width="11.42578125" style="5" customWidth="1"/>
    <col min="3852" max="3852" width="10.42578125" style="5" bestFit="1" customWidth="1"/>
    <col min="3853" max="3853" width="11.42578125" style="5" bestFit="1" customWidth="1"/>
    <col min="3854" max="3854" width="18.85546875" style="5" customWidth="1"/>
    <col min="3855" max="3855" width="18.85546875" style="5" bestFit="1" customWidth="1"/>
    <col min="3856" max="3856" width="20.42578125" style="5" bestFit="1" customWidth="1"/>
    <col min="3857" max="3858" width="0" style="5" hidden="1" customWidth="1"/>
    <col min="3859" max="3859" width="15.42578125" style="5" bestFit="1" customWidth="1"/>
    <col min="3860" max="3860" width="28.42578125" style="5" bestFit="1" customWidth="1"/>
    <col min="3861" max="3861" width="13.5703125" style="5" bestFit="1" customWidth="1"/>
    <col min="3862" max="3862" width="11.42578125" style="5" customWidth="1"/>
    <col min="3863" max="3864" width="0" style="5" hidden="1" customWidth="1"/>
    <col min="3865" max="3867" width="11.42578125" style="5" customWidth="1"/>
    <col min="3868" max="3868" width="13.140625" style="5" bestFit="1" customWidth="1"/>
    <col min="3869" max="4096" width="11.42578125" style="5"/>
    <col min="4097" max="4097" width="4.140625" style="5" customWidth="1"/>
    <col min="4098" max="4098" width="35.5703125" style="5" customWidth="1"/>
    <col min="4099" max="4099" width="18.42578125" style="5" bestFit="1" customWidth="1"/>
    <col min="4100" max="4103" width="10.42578125" style="5" customWidth="1"/>
    <col min="4104" max="4104" width="12.85546875" style="5" bestFit="1" customWidth="1"/>
    <col min="4105" max="4105" width="20.42578125" style="5" bestFit="1" customWidth="1"/>
    <col min="4106" max="4107" width="11.42578125" style="5" customWidth="1"/>
    <col min="4108" max="4108" width="10.42578125" style="5" bestFit="1" customWidth="1"/>
    <col min="4109" max="4109" width="11.42578125" style="5" bestFit="1" customWidth="1"/>
    <col min="4110" max="4110" width="18.85546875" style="5" customWidth="1"/>
    <col min="4111" max="4111" width="18.85546875" style="5" bestFit="1" customWidth="1"/>
    <col min="4112" max="4112" width="20.42578125" style="5" bestFit="1" customWidth="1"/>
    <col min="4113" max="4114" width="0" style="5" hidden="1" customWidth="1"/>
    <col min="4115" max="4115" width="15.42578125" style="5" bestFit="1" customWidth="1"/>
    <col min="4116" max="4116" width="28.42578125" style="5" bestFit="1" customWidth="1"/>
    <col min="4117" max="4117" width="13.5703125" style="5" bestFit="1" customWidth="1"/>
    <col min="4118" max="4118" width="11.42578125" style="5" customWidth="1"/>
    <col min="4119" max="4120" width="0" style="5" hidden="1" customWidth="1"/>
    <col min="4121" max="4123" width="11.42578125" style="5" customWidth="1"/>
    <col min="4124" max="4124" width="13.140625" style="5" bestFit="1" customWidth="1"/>
    <col min="4125" max="4352" width="11.42578125" style="5"/>
    <col min="4353" max="4353" width="4.140625" style="5" customWidth="1"/>
    <col min="4354" max="4354" width="35.5703125" style="5" customWidth="1"/>
    <col min="4355" max="4355" width="18.42578125" style="5" bestFit="1" customWidth="1"/>
    <col min="4356" max="4359" width="10.42578125" style="5" customWidth="1"/>
    <col min="4360" max="4360" width="12.85546875" style="5" bestFit="1" customWidth="1"/>
    <col min="4361" max="4361" width="20.42578125" style="5" bestFit="1" customWidth="1"/>
    <col min="4362" max="4363" width="11.42578125" style="5" customWidth="1"/>
    <col min="4364" max="4364" width="10.42578125" style="5" bestFit="1" customWidth="1"/>
    <col min="4365" max="4365" width="11.42578125" style="5" bestFit="1" customWidth="1"/>
    <col min="4366" max="4366" width="18.85546875" style="5" customWidth="1"/>
    <col min="4367" max="4367" width="18.85546875" style="5" bestFit="1" customWidth="1"/>
    <col min="4368" max="4368" width="20.42578125" style="5" bestFit="1" customWidth="1"/>
    <col min="4369" max="4370" width="0" style="5" hidden="1" customWidth="1"/>
    <col min="4371" max="4371" width="15.42578125" style="5" bestFit="1" customWidth="1"/>
    <col min="4372" max="4372" width="28.42578125" style="5" bestFit="1" customWidth="1"/>
    <col min="4373" max="4373" width="13.5703125" style="5" bestFit="1" customWidth="1"/>
    <col min="4374" max="4374" width="11.42578125" style="5" customWidth="1"/>
    <col min="4375" max="4376" width="0" style="5" hidden="1" customWidth="1"/>
    <col min="4377" max="4379" width="11.42578125" style="5" customWidth="1"/>
    <col min="4380" max="4380" width="13.140625" style="5" bestFit="1" customWidth="1"/>
    <col min="4381" max="4608" width="11.42578125" style="5"/>
    <col min="4609" max="4609" width="4.140625" style="5" customWidth="1"/>
    <col min="4610" max="4610" width="35.5703125" style="5" customWidth="1"/>
    <col min="4611" max="4611" width="18.42578125" style="5" bestFit="1" customWidth="1"/>
    <col min="4612" max="4615" width="10.42578125" style="5" customWidth="1"/>
    <col min="4616" max="4616" width="12.85546875" style="5" bestFit="1" customWidth="1"/>
    <col min="4617" max="4617" width="20.42578125" style="5" bestFit="1" customWidth="1"/>
    <col min="4618" max="4619" width="11.42578125" style="5" customWidth="1"/>
    <col min="4620" max="4620" width="10.42578125" style="5" bestFit="1" customWidth="1"/>
    <col min="4621" max="4621" width="11.42578125" style="5" bestFit="1" customWidth="1"/>
    <col min="4622" max="4622" width="18.85546875" style="5" customWidth="1"/>
    <col min="4623" max="4623" width="18.85546875" style="5" bestFit="1" customWidth="1"/>
    <col min="4624" max="4624" width="20.42578125" style="5" bestFit="1" customWidth="1"/>
    <col min="4625" max="4626" width="0" style="5" hidden="1" customWidth="1"/>
    <col min="4627" max="4627" width="15.42578125" style="5" bestFit="1" customWidth="1"/>
    <col min="4628" max="4628" width="28.42578125" style="5" bestFit="1" customWidth="1"/>
    <col min="4629" max="4629" width="13.5703125" style="5" bestFit="1" customWidth="1"/>
    <col min="4630" max="4630" width="11.42578125" style="5" customWidth="1"/>
    <col min="4631" max="4632" width="0" style="5" hidden="1" customWidth="1"/>
    <col min="4633" max="4635" width="11.42578125" style="5" customWidth="1"/>
    <col min="4636" max="4636" width="13.140625" style="5" bestFit="1" customWidth="1"/>
    <col min="4637" max="4864" width="11.42578125" style="5"/>
    <col min="4865" max="4865" width="4.140625" style="5" customWidth="1"/>
    <col min="4866" max="4866" width="35.5703125" style="5" customWidth="1"/>
    <col min="4867" max="4867" width="18.42578125" style="5" bestFit="1" customWidth="1"/>
    <col min="4868" max="4871" width="10.42578125" style="5" customWidth="1"/>
    <col min="4872" max="4872" width="12.85546875" style="5" bestFit="1" customWidth="1"/>
    <col min="4873" max="4873" width="20.42578125" style="5" bestFit="1" customWidth="1"/>
    <col min="4874" max="4875" width="11.42578125" style="5" customWidth="1"/>
    <col min="4876" max="4876" width="10.42578125" style="5" bestFit="1" customWidth="1"/>
    <col min="4877" max="4877" width="11.42578125" style="5" bestFit="1" customWidth="1"/>
    <col min="4878" max="4878" width="18.85546875" style="5" customWidth="1"/>
    <col min="4879" max="4879" width="18.85546875" style="5" bestFit="1" customWidth="1"/>
    <col min="4880" max="4880" width="20.42578125" style="5" bestFit="1" customWidth="1"/>
    <col min="4881" max="4882" width="0" style="5" hidden="1" customWidth="1"/>
    <col min="4883" max="4883" width="15.42578125" style="5" bestFit="1" customWidth="1"/>
    <col min="4884" max="4884" width="28.42578125" style="5" bestFit="1" customWidth="1"/>
    <col min="4885" max="4885" width="13.5703125" style="5" bestFit="1" customWidth="1"/>
    <col min="4886" max="4886" width="11.42578125" style="5" customWidth="1"/>
    <col min="4887" max="4888" width="0" style="5" hidden="1" customWidth="1"/>
    <col min="4889" max="4891" width="11.42578125" style="5" customWidth="1"/>
    <col min="4892" max="4892" width="13.140625" style="5" bestFit="1" customWidth="1"/>
    <col min="4893" max="5120" width="11.42578125" style="5"/>
    <col min="5121" max="5121" width="4.140625" style="5" customWidth="1"/>
    <col min="5122" max="5122" width="35.5703125" style="5" customWidth="1"/>
    <col min="5123" max="5123" width="18.42578125" style="5" bestFit="1" customWidth="1"/>
    <col min="5124" max="5127" width="10.42578125" style="5" customWidth="1"/>
    <col min="5128" max="5128" width="12.85546875" style="5" bestFit="1" customWidth="1"/>
    <col min="5129" max="5129" width="20.42578125" style="5" bestFit="1" customWidth="1"/>
    <col min="5130" max="5131" width="11.42578125" style="5" customWidth="1"/>
    <col min="5132" max="5132" width="10.42578125" style="5" bestFit="1" customWidth="1"/>
    <col min="5133" max="5133" width="11.42578125" style="5" bestFit="1" customWidth="1"/>
    <col min="5134" max="5134" width="18.85546875" style="5" customWidth="1"/>
    <col min="5135" max="5135" width="18.85546875" style="5" bestFit="1" customWidth="1"/>
    <col min="5136" max="5136" width="20.42578125" style="5" bestFit="1" customWidth="1"/>
    <col min="5137" max="5138" width="0" style="5" hidden="1" customWidth="1"/>
    <col min="5139" max="5139" width="15.42578125" style="5" bestFit="1" customWidth="1"/>
    <col min="5140" max="5140" width="28.42578125" style="5" bestFit="1" customWidth="1"/>
    <col min="5141" max="5141" width="13.5703125" style="5" bestFit="1" customWidth="1"/>
    <col min="5142" max="5142" width="11.42578125" style="5" customWidth="1"/>
    <col min="5143" max="5144" width="0" style="5" hidden="1" customWidth="1"/>
    <col min="5145" max="5147" width="11.42578125" style="5" customWidth="1"/>
    <col min="5148" max="5148" width="13.140625" style="5" bestFit="1" customWidth="1"/>
    <col min="5149" max="5376" width="11.42578125" style="5"/>
    <col min="5377" max="5377" width="4.140625" style="5" customWidth="1"/>
    <col min="5378" max="5378" width="35.5703125" style="5" customWidth="1"/>
    <col min="5379" max="5379" width="18.42578125" style="5" bestFit="1" customWidth="1"/>
    <col min="5380" max="5383" width="10.42578125" style="5" customWidth="1"/>
    <col min="5384" max="5384" width="12.85546875" style="5" bestFit="1" customWidth="1"/>
    <col min="5385" max="5385" width="20.42578125" style="5" bestFit="1" customWidth="1"/>
    <col min="5386" max="5387" width="11.42578125" style="5" customWidth="1"/>
    <col min="5388" max="5388" width="10.42578125" style="5" bestFit="1" customWidth="1"/>
    <col min="5389" max="5389" width="11.42578125" style="5" bestFit="1" customWidth="1"/>
    <col min="5390" max="5390" width="18.85546875" style="5" customWidth="1"/>
    <col min="5391" max="5391" width="18.85546875" style="5" bestFit="1" customWidth="1"/>
    <col min="5392" max="5392" width="20.42578125" style="5" bestFit="1" customWidth="1"/>
    <col min="5393" max="5394" width="0" style="5" hidden="1" customWidth="1"/>
    <col min="5395" max="5395" width="15.42578125" style="5" bestFit="1" customWidth="1"/>
    <col min="5396" max="5396" width="28.42578125" style="5" bestFit="1" customWidth="1"/>
    <col min="5397" max="5397" width="13.5703125" style="5" bestFit="1" customWidth="1"/>
    <col min="5398" max="5398" width="11.42578125" style="5" customWidth="1"/>
    <col min="5399" max="5400" width="0" style="5" hidden="1" customWidth="1"/>
    <col min="5401" max="5403" width="11.42578125" style="5" customWidth="1"/>
    <col min="5404" max="5404" width="13.140625" style="5" bestFit="1" customWidth="1"/>
    <col min="5405" max="5632" width="11.42578125" style="5"/>
    <col min="5633" max="5633" width="4.140625" style="5" customWidth="1"/>
    <col min="5634" max="5634" width="35.5703125" style="5" customWidth="1"/>
    <col min="5635" max="5635" width="18.42578125" style="5" bestFit="1" customWidth="1"/>
    <col min="5636" max="5639" width="10.42578125" style="5" customWidth="1"/>
    <col min="5640" max="5640" width="12.85546875" style="5" bestFit="1" customWidth="1"/>
    <col min="5641" max="5641" width="20.42578125" style="5" bestFit="1" customWidth="1"/>
    <col min="5642" max="5643" width="11.42578125" style="5" customWidth="1"/>
    <col min="5644" max="5644" width="10.42578125" style="5" bestFit="1" customWidth="1"/>
    <col min="5645" max="5645" width="11.42578125" style="5" bestFit="1" customWidth="1"/>
    <col min="5646" max="5646" width="18.85546875" style="5" customWidth="1"/>
    <col min="5647" max="5647" width="18.85546875" style="5" bestFit="1" customWidth="1"/>
    <col min="5648" max="5648" width="20.42578125" style="5" bestFit="1" customWidth="1"/>
    <col min="5649" max="5650" width="0" style="5" hidden="1" customWidth="1"/>
    <col min="5651" max="5651" width="15.42578125" style="5" bestFit="1" customWidth="1"/>
    <col min="5652" max="5652" width="28.42578125" style="5" bestFit="1" customWidth="1"/>
    <col min="5653" max="5653" width="13.5703125" style="5" bestFit="1" customWidth="1"/>
    <col min="5654" max="5654" width="11.42578125" style="5" customWidth="1"/>
    <col min="5655" max="5656" width="0" style="5" hidden="1" customWidth="1"/>
    <col min="5657" max="5659" width="11.42578125" style="5" customWidth="1"/>
    <col min="5660" max="5660" width="13.140625" style="5" bestFit="1" customWidth="1"/>
    <col min="5661" max="5888" width="11.42578125" style="5"/>
    <col min="5889" max="5889" width="4.140625" style="5" customWidth="1"/>
    <col min="5890" max="5890" width="35.5703125" style="5" customWidth="1"/>
    <col min="5891" max="5891" width="18.42578125" style="5" bestFit="1" customWidth="1"/>
    <col min="5892" max="5895" width="10.42578125" style="5" customWidth="1"/>
    <col min="5896" max="5896" width="12.85546875" style="5" bestFit="1" customWidth="1"/>
    <col min="5897" max="5897" width="20.42578125" style="5" bestFit="1" customWidth="1"/>
    <col min="5898" max="5899" width="11.42578125" style="5" customWidth="1"/>
    <col min="5900" max="5900" width="10.42578125" style="5" bestFit="1" customWidth="1"/>
    <col min="5901" max="5901" width="11.42578125" style="5" bestFit="1" customWidth="1"/>
    <col min="5902" max="5902" width="18.85546875" style="5" customWidth="1"/>
    <col min="5903" max="5903" width="18.85546875" style="5" bestFit="1" customWidth="1"/>
    <col min="5904" max="5904" width="20.42578125" style="5" bestFit="1" customWidth="1"/>
    <col min="5905" max="5906" width="0" style="5" hidden="1" customWidth="1"/>
    <col min="5907" max="5907" width="15.42578125" style="5" bestFit="1" customWidth="1"/>
    <col min="5908" max="5908" width="28.42578125" style="5" bestFit="1" customWidth="1"/>
    <col min="5909" max="5909" width="13.5703125" style="5" bestFit="1" customWidth="1"/>
    <col min="5910" max="5910" width="11.42578125" style="5" customWidth="1"/>
    <col min="5911" max="5912" width="0" style="5" hidden="1" customWidth="1"/>
    <col min="5913" max="5915" width="11.42578125" style="5" customWidth="1"/>
    <col min="5916" max="5916" width="13.140625" style="5" bestFit="1" customWidth="1"/>
    <col min="5917" max="6144" width="11.42578125" style="5"/>
    <col min="6145" max="6145" width="4.140625" style="5" customWidth="1"/>
    <col min="6146" max="6146" width="35.5703125" style="5" customWidth="1"/>
    <col min="6147" max="6147" width="18.42578125" style="5" bestFit="1" customWidth="1"/>
    <col min="6148" max="6151" width="10.42578125" style="5" customWidth="1"/>
    <col min="6152" max="6152" width="12.85546875" style="5" bestFit="1" customWidth="1"/>
    <col min="6153" max="6153" width="20.42578125" style="5" bestFit="1" customWidth="1"/>
    <col min="6154" max="6155" width="11.42578125" style="5" customWidth="1"/>
    <col min="6156" max="6156" width="10.42578125" style="5" bestFit="1" customWidth="1"/>
    <col min="6157" max="6157" width="11.42578125" style="5" bestFit="1" customWidth="1"/>
    <col min="6158" max="6158" width="18.85546875" style="5" customWidth="1"/>
    <col min="6159" max="6159" width="18.85546875" style="5" bestFit="1" customWidth="1"/>
    <col min="6160" max="6160" width="20.42578125" style="5" bestFit="1" customWidth="1"/>
    <col min="6161" max="6162" width="0" style="5" hidden="1" customWidth="1"/>
    <col min="6163" max="6163" width="15.42578125" style="5" bestFit="1" customWidth="1"/>
    <col min="6164" max="6164" width="28.42578125" style="5" bestFit="1" customWidth="1"/>
    <col min="6165" max="6165" width="13.5703125" style="5" bestFit="1" customWidth="1"/>
    <col min="6166" max="6166" width="11.42578125" style="5" customWidth="1"/>
    <col min="6167" max="6168" width="0" style="5" hidden="1" customWidth="1"/>
    <col min="6169" max="6171" width="11.42578125" style="5" customWidth="1"/>
    <col min="6172" max="6172" width="13.140625" style="5" bestFit="1" customWidth="1"/>
    <col min="6173" max="6400" width="11.42578125" style="5"/>
    <col min="6401" max="6401" width="4.140625" style="5" customWidth="1"/>
    <col min="6402" max="6402" width="35.5703125" style="5" customWidth="1"/>
    <col min="6403" max="6403" width="18.42578125" style="5" bestFit="1" customWidth="1"/>
    <col min="6404" max="6407" width="10.42578125" style="5" customWidth="1"/>
    <col min="6408" max="6408" width="12.85546875" style="5" bestFit="1" customWidth="1"/>
    <col min="6409" max="6409" width="20.42578125" style="5" bestFit="1" customWidth="1"/>
    <col min="6410" max="6411" width="11.42578125" style="5" customWidth="1"/>
    <col min="6412" max="6412" width="10.42578125" style="5" bestFit="1" customWidth="1"/>
    <col min="6413" max="6413" width="11.42578125" style="5" bestFit="1" customWidth="1"/>
    <col min="6414" max="6414" width="18.85546875" style="5" customWidth="1"/>
    <col min="6415" max="6415" width="18.85546875" style="5" bestFit="1" customWidth="1"/>
    <col min="6416" max="6416" width="20.42578125" style="5" bestFit="1" customWidth="1"/>
    <col min="6417" max="6418" width="0" style="5" hidden="1" customWidth="1"/>
    <col min="6419" max="6419" width="15.42578125" style="5" bestFit="1" customWidth="1"/>
    <col min="6420" max="6420" width="28.42578125" style="5" bestFit="1" customWidth="1"/>
    <col min="6421" max="6421" width="13.5703125" style="5" bestFit="1" customWidth="1"/>
    <col min="6422" max="6422" width="11.42578125" style="5" customWidth="1"/>
    <col min="6423" max="6424" width="0" style="5" hidden="1" customWidth="1"/>
    <col min="6425" max="6427" width="11.42578125" style="5" customWidth="1"/>
    <col min="6428" max="6428" width="13.140625" style="5" bestFit="1" customWidth="1"/>
    <col min="6429" max="6656" width="11.42578125" style="5"/>
    <col min="6657" max="6657" width="4.140625" style="5" customWidth="1"/>
    <col min="6658" max="6658" width="35.5703125" style="5" customWidth="1"/>
    <col min="6659" max="6659" width="18.42578125" style="5" bestFit="1" customWidth="1"/>
    <col min="6660" max="6663" width="10.42578125" style="5" customWidth="1"/>
    <col min="6664" max="6664" width="12.85546875" style="5" bestFit="1" customWidth="1"/>
    <col min="6665" max="6665" width="20.42578125" style="5" bestFit="1" customWidth="1"/>
    <col min="6666" max="6667" width="11.42578125" style="5" customWidth="1"/>
    <col min="6668" max="6668" width="10.42578125" style="5" bestFit="1" customWidth="1"/>
    <col min="6669" max="6669" width="11.42578125" style="5" bestFit="1" customWidth="1"/>
    <col min="6670" max="6670" width="18.85546875" style="5" customWidth="1"/>
    <col min="6671" max="6671" width="18.85546875" style="5" bestFit="1" customWidth="1"/>
    <col min="6672" max="6672" width="20.42578125" style="5" bestFit="1" customWidth="1"/>
    <col min="6673" max="6674" width="0" style="5" hidden="1" customWidth="1"/>
    <col min="6675" max="6675" width="15.42578125" style="5" bestFit="1" customWidth="1"/>
    <col min="6676" max="6676" width="28.42578125" style="5" bestFit="1" customWidth="1"/>
    <col min="6677" max="6677" width="13.5703125" style="5" bestFit="1" customWidth="1"/>
    <col min="6678" max="6678" width="11.42578125" style="5" customWidth="1"/>
    <col min="6679" max="6680" width="0" style="5" hidden="1" customWidth="1"/>
    <col min="6681" max="6683" width="11.42578125" style="5" customWidth="1"/>
    <col min="6684" max="6684" width="13.140625" style="5" bestFit="1" customWidth="1"/>
    <col min="6685" max="6912" width="11.42578125" style="5"/>
    <col min="6913" max="6913" width="4.140625" style="5" customWidth="1"/>
    <col min="6914" max="6914" width="35.5703125" style="5" customWidth="1"/>
    <col min="6915" max="6915" width="18.42578125" style="5" bestFit="1" customWidth="1"/>
    <col min="6916" max="6919" width="10.42578125" style="5" customWidth="1"/>
    <col min="6920" max="6920" width="12.85546875" style="5" bestFit="1" customWidth="1"/>
    <col min="6921" max="6921" width="20.42578125" style="5" bestFit="1" customWidth="1"/>
    <col min="6922" max="6923" width="11.42578125" style="5" customWidth="1"/>
    <col min="6924" max="6924" width="10.42578125" style="5" bestFit="1" customWidth="1"/>
    <col min="6925" max="6925" width="11.42578125" style="5" bestFit="1" customWidth="1"/>
    <col min="6926" max="6926" width="18.85546875" style="5" customWidth="1"/>
    <col min="6927" max="6927" width="18.85546875" style="5" bestFit="1" customWidth="1"/>
    <col min="6928" max="6928" width="20.42578125" style="5" bestFit="1" customWidth="1"/>
    <col min="6929" max="6930" width="0" style="5" hidden="1" customWidth="1"/>
    <col min="6931" max="6931" width="15.42578125" style="5" bestFit="1" customWidth="1"/>
    <col min="6932" max="6932" width="28.42578125" style="5" bestFit="1" customWidth="1"/>
    <col min="6933" max="6933" width="13.5703125" style="5" bestFit="1" customWidth="1"/>
    <col min="6934" max="6934" width="11.42578125" style="5" customWidth="1"/>
    <col min="6935" max="6936" width="0" style="5" hidden="1" customWidth="1"/>
    <col min="6937" max="6939" width="11.42578125" style="5" customWidth="1"/>
    <col min="6940" max="6940" width="13.140625" style="5" bestFit="1" customWidth="1"/>
    <col min="6941" max="7168" width="11.42578125" style="5"/>
    <col min="7169" max="7169" width="4.140625" style="5" customWidth="1"/>
    <col min="7170" max="7170" width="35.5703125" style="5" customWidth="1"/>
    <col min="7171" max="7171" width="18.42578125" style="5" bestFit="1" customWidth="1"/>
    <col min="7172" max="7175" width="10.42578125" style="5" customWidth="1"/>
    <col min="7176" max="7176" width="12.85546875" style="5" bestFit="1" customWidth="1"/>
    <col min="7177" max="7177" width="20.42578125" style="5" bestFit="1" customWidth="1"/>
    <col min="7178" max="7179" width="11.42578125" style="5" customWidth="1"/>
    <col min="7180" max="7180" width="10.42578125" style="5" bestFit="1" customWidth="1"/>
    <col min="7181" max="7181" width="11.42578125" style="5" bestFit="1" customWidth="1"/>
    <col min="7182" max="7182" width="18.85546875" style="5" customWidth="1"/>
    <col min="7183" max="7183" width="18.85546875" style="5" bestFit="1" customWidth="1"/>
    <col min="7184" max="7184" width="20.42578125" style="5" bestFit="1" customWidth="1"/>
    <col min="7185" max="7186" width="0" style="5" hidden="1" customWidth="1"/>
    <col min="7187" max="7187" width="15.42578125" style="5" bestFit="1" customWidth="1"/>
    <col min="7188" max="7188" width="28.42578125" style="5" bestFit="1" customWidth="1"/>
    <col min="7189" max="7189" width="13.5703125" style="5" bestFit="1" customWidth="1"/>
    <col min="7190" max="7190" width="11.42578125" style="5" customWidth="1"/>
    <col min="7191" max="7192" width="0" style="5" hidden="1" customWidth="1"/>
    <col min="7193" max="7195" width="11.42578125" style="5" customWidth="1"/>
    <col min="7196" max="7196" width="13.140625" style="5" bestFit="1" customWidth="1"/>
    <col min="7197" max="7424" width="11.42578125" style="5"/>
    <col min="7425" max="7425" width="4.140625" style="5" customWidth="1"/>
    <col min="7426" max="7426" width="35.5703125" style="5" customWidth="1"/>
    <col min="7427" max="7427" width="18.42578125" style="5" bestFit="1" customWidth="1"/>
    <col min="7428" max="7431" width="10.42578125" style="5" customWidth="1"/>
    <col min="7432" max="7432" width="12.85546875" style="5" bestFit="1" customWidth="1"/>
    <col min="7433" max="7433" width="20.42578125" style="5" bestFit="1" customWidth="1"/>
    <col min="7434" max="7435" width="11.42578125" style="5" customWidth="1"/>
    <col min="7436" max="7436" width="10.42578125" style="5" bestFit="1" customWidth="1"/>
    <col min="7437" max="7437" width="11.42578125" style="5" bestFit="1" customWidth="1"/>
    <col min="7438" max="7438" width="18.85546875" style="5" customWidth="1"/>
    <col min="7439" max="7439" width="18.85546875" style="5" bestFit="1" customWidth="1"/>
    <col min="7440" max="7440" width="20.42578125" style="5" bestFit="1" customWidth="1"/>
    <col min="7441" max="7442" width="0" style="5" hidden="1" customWidth="1"/>
    <col min="7443" max="7443" width="15.42578125" style="5" bestFit="1" customWidth="1"/>
    <col min="7444" max="7444" width="28.42578125" style="5" bestFit="1" customWidth="1"/>
    <col min="7445" max="7445" width="13.5703125" style="5" bestFit="1" customWidth="1"/>
    <col min="7446" max="7446" width="11.42578125" style="5" customWidth="1"/>
    <col min="7447" max="7448" width="0" style="5" hidden="1" customWidth="1"/>
    <col min="7449" max="7451" width="11.42578125" style="5" customWidth="1"/>
    <col min="7452" max="7452" width="13.140625" style="5" bestFit="1" customWidth="1"/>
    <col min="7453" max="7680" width="11.42578125" style="5"/>
    <col min="7681" max="7681" width="4.140625" style="5" customWidth="1"/>
    <col min="7682" max="7682" width="35.5703125" style="5" customWidth="1"/>
    <col min="7683" max="7683" width="18.42578125" style="5" bestFit="1" customWidth="1"/>
    <col min="7684" max="7687" width="10.42578125" style="5" customWidth="1"/>
    <col min="7688" max="7688" width="12.85546875" style="5" bestFit="1" customWidth="1"/>
    <col min="7689" max="7689" width="20.42578125" style="5" bestFit="1" customWidth="1"/>
    <col min="7690" max="7691" width="11.42578125" style="5" customWidth="1"/>
    <col min="7692" max="7692" width="10.42578125" style="5" bestFit="1" customWidth="1"/>
    <col min="7693" max="7693" width="11.42578125" style="5" bestFit="1" customWidth="1"/>
    <col min="7694" max="7694" width="18.85546875" style="5" customWidth="1"/>
    <col min="7695" max="7695" width="18.85546875" style="5" bestFit="1" customWidth="1"/>
    <col min="7696" max="7696" width="20.42578125" style="5" bestFit="1" customWidth="1"/>
    <col min="7697" max="7698" width="0" style="5" hidden="1" customWidth="1"/>
    <col min="7699" max="7699" width="15.42578125" style="5" bestFit="1" customWidth="1"/>
    <col min="7700" max="7700" width="28.42578125" style="5" bestFit="1" customWidth="1"/>
    <col min="7701" max="7701" width="13.5703125" style="5" bestFit="1" customWidth="1"/>
    <col min="7702" max="7702" width="11.42578125" style="5" customWidth="1"/>
    <col min="7703" max="7704" width="0" style="5" hidden="1" customWidth="1"/>
    <col min="7705" max="7707" width="11.42578125" style="5" customWidth="1"/>
    <col min="7708" max="7708" width="13.140625" style="5" bestFit="1" customWidth="1"/>
    <col min="7709" max="7936" width="11.42578125" style="5"/>
    <col min="7937" max="7937" width="4.140625" style="5" customWidth="1"/>
    <col min="7938" max="7938" width="35.5703125" style="5" customWidth="1"/>
    <col min="7939" max="7939" width="18.42578125" style="5" bestFit="1" customWidth="1"/>
    <col min="7940" max="7943" width="10.42578125" style="5" customWidth="1"/>
    <col min="7944" max="7944" width="12.85546875" style="5" bestFit="1" customWidth="1"/>
    <col min="7945" max="7945" width="20.42578125" style="5" bestFit="1" customWidth="1"/>
    <col min="7946" max="7947" width="11.42578125" style="5" customWidth="1"/>
    <col min="7948" max="7948" width="10.42578125" style="5" bestFit="1" customWidth="1"/>
    <col min="7949" max="7949" width="11.42578125" style="5" bestFit="1" customWidth="1"/>
    <col min="7950" max="7950" width="18.85546875" style="5" customWidth="1"/>
    <col min="7951" max="7951" width="18.85546875" style="5" bestFit="1" customWidth="1"/>
    <col min="7952" max="7952" width="20.42578125" style="5" bestFit="1" customWidth="1"/>
    <col min="7953" max="7954" width="0" style="5" hidden="1" customWidth="1"/>
    <col min="7955" max="7955" width="15.42578125" style="5" bestFit="1" customWidth="1"/>
    <col min="7956" max="7956" width="28.42578125" style="5" bestFit="1" customWidth="1"/>
    <col min="7957" max="7957" width="13.5703125" style="5" bestFit="1" customWidth="1"/>
    <col min="7958" max="7958" width="11.42578125" style="5" customWidth="1"/>
    <col min="7959" max="7960" width="0" style="5" hidden="1" customWidth="1"/>
    <col min="7961" max="7963" width="11.42578125" style="5" customWidth="1"/>
    <col min="7964" max="7964" width="13.140625" style="5" bestFit="1" customWidth="1"/>
    <col min="7965" max="8192" width="11.42578125" style="5"/>
    <col min="8193" max="8193" width="4.140625" style="5" customWidth="1"/>
    <col min="8194" max="8194" width="35.5703125" style="5" customWidth="1"/>
    <col min="8195" max="8195" width="18.42578125" style="5" bestFit="1" customWidth="1"/>
    <col min="8196" max="8199" width="10.42578125" style="5" customWidth="1"/>
    <col min="8200" max="8200" width="12.85546875" style="5" bestFit="1" customWidth="1"/>
    <col min="8201" max="8201" width="20.42578125" style="5" bestFit="1" customWidth="1"/>
    <col min="8202" max="8203" width="11.42578125" style="5" customWidth="1"/>
    <col min="8204" max="8204" width="10.42578125" style="5" bestFit="1" customWidth="1"/>
    <col min="8205" max="8205" width="11.42578125" style="5" bestFit="1" customWidth="1"/>
    <col min="8206" max="8206" width="18.85546875" style="5" customWidth="1"/>
    <col min="8207" max="8207" width="18.85546875" style="5" bestFit="1" customWidth="1"/>
    <col min="8208" max="8208" width="20.42578125" style="5" bestFit="1" customWidth="1"/>
    <col min="8209" max="8210" width="0" style="5" hidden="1" customWidth="1"/>
    <col min="8211" max="8211" width="15.42578125" style="5" bestFit="1" customWidth="1"/>
    <col min="8212" max="8212" width="28.42578125" style="5" bestFit="1" customWidth="1"/>
    <col min="8213" max="8213" width="13.5703125" style="5" bestFit="1" customWidth="1"/>
    <col min="8214" max="8214" width="11.42578125" style="5" customWidth="1"/>
    <col min="8215" max="8216" width="0" style="5" hidden="1" customWidth="1"/>
    <col min="8217" max="8219" width="11.42578125" style="5" customWidth="1"/>
    <col min="8220" max="8220" width="13.140625" style="5" bestFit="1" customWidth="1"/>
    <col min="8221" max="8448" width="11.42578125" style="5"/>
    <col min="8449" max="8449" width="4.140625" style="5" customWidth="1"/>
    <col min="8450" max="8450" width="35.5703125" style="5" customWidth="1"/>
    <col min="8451" max="8451" width="18.42578125" style="5" bestFit="1" customWidth="1"/>
    <col min="8452" max="8455" width="10.42578125" style="5" customWidth="1"/>
    <col min="8456" max="8456" width="12.85546875" style="5" bestFit="1" customWidth="1"/>
    <col min="8457" max="8457" width="20.42578125" style="5" bestFit="1" customWidth="1"/>
    <col min="8458" max="8459" width="11.42578125" style="5" customWidth="1"/>
    <col min="8460" max="8460" width="10.42578125" style="5" bestFit="1" customWidth="1"/>
    <col min="8461" max="8461" width="11.42578125" style="5" bestFit="1" customWidth="1"/>
    <col min="8462" max="8462" width="18.85546875" style="5" customWidth="1"/>
    <col min="8463" max="8463" width="18.85546875" style="5" bestFit="1" customWidth="1"/>
    <col min="8464" max="8464" width="20.42578125" style="5" bestFit="1" customWidth="1"/>
    <col min="8465" max="8466" width="0" style="5" hidden="1" customWidth="1"/>
    <col min="8467" max="8467" width="15.42578125" style="5" bestFit="1" customWidth="1"/>
    <col min="8468" max="8468" width="28.42578125" style="5" bestFit="1" customWidth="1"/>
    <col min="8469" max="8469" width="13.5703125" style="5" bestFit="1" customWidth="1"/>
    <col min="8470" max="8470" width="11.42578125" style="5" customWidth="1"/>
    <col min="8471" max="8472" width="0" style="5" hidden="1" customWidth="1"/>
    <col min="8473" max="8475" width="11.42578125" style="5" customWidth="1"/>
    <col min="8476" max="8476" width="13.140625" style="5" bestFit="1" customWidth="1"/>
    <col min="8477" max="8704" width="11.42578125" style="5"/>
    <col min="8705" max="8705" width="4.140625" style="5" customWidth="1"/>
    <col min="8706" max="8706" width="35.5703125" style="5" customWidth="1"/>
    <col min="8707" max="8707" width="18.42578125" style="5" bestFit="1" customWidth="1"/>
    <col min="8708" max="8711" width="10.42578125" style="5" customWidth="1"/>
    <col min="8712" max="8712" width="12.85546875" style="5" bestFit="1" customWidth="1"/>
    <col min="8713" max="8713" width="20.42578125" style="5" bestFit="1" customWidth="1"/>
    <col min="8714" max="8715" width="11.42578125" style="5" customWidth="1"/>
    <col min="8716" max="8716" width="10.42578125" style="5" bestFit="1" customWidth="1"/>
    <col min="8717" max="8717" width="11.42578125" style="5" bestFit="1" customWidth="1"/>
    <col min="8718" max="8718" width="18.85546875" style="5" customWidth="1"/>
    <col min="8719" max="8719" width="18.85546875" style="5" bestFit="1" customWidth="1"/>
    <col min="8720" max="8720" width="20.42578125" style="5" bestFit="1" customWidth="1"/>
    <col min="8721" max="8722" width="0" style="5" hidden="1" customWidth="1"/>
    <col min="8723" max="8723" width="15.42578125" style="5" bestFit="1" customWidth="1"/>
    <col min="8724" max="8724" width="28.42578125" style="5" bestFit="1" customWidth="1"/>
    <col min="8725" max="8725" width="13.5703125" style="5" bestFit="1" customWidth="1"/>
    <col min="8726" max="8726" width="11.42578125" style="5" customWidth="1"/>
    <col min="8727" max="8728" width="0" style="5" hidden="1" customWidth="1"/>
    <col min="8729" max="8731" width="11.42578125" style="5" customWidth="1"/>
    <col min="8732" max="8732" width="13.140625" style="5" bestFit="1" customWidth="1"/>
    <col min="8733" max="8960" width="11.42578125" style="5"/>
    <col min="8961" max="8961" width="4.140625" style="5" customWidth="1"/>
    <col min="8962" max="8962" width="35.5703125" style="5" customWidth="1"/>
    <col min="8963" max="8963" width="18.42578125" style="5" bestFit="1" customWidth="1"/>
    <col min="8964" max="8967" width="10.42578125" style="5" customWidth="1"/>
    <col min="8968" max="8968" width="12.85546875" style="5" bestFit="1" customWidth="1"/>
    <col min="8969" max="8969" width="20.42578125" style="5" bestFit="1" customWidth="1"/>
    <col min="8970" max="8971" width="11.42578125" style="5" customWidth="1"/>
    <col min="8972" max="8972" width="10.42578125" style="5" bestFit="1" customWidth="1"/>
    <col min="8973" max="8973" width="11.42578125" style="5" bestFit="1" customWidth="1"/>
    <col min="8974" max="8974" width="18.85546875" style="5" customWidth="1"/>
    <col min="8975" max="8975" width="18.85546875" style="5" bestFit="1" customWidth="1"/>
    <col min="8976" max="8976" width="20.42578125" style="5" bestFit="1" customWidth="1"/>
    <col min="8977" max="8978" width="0" style="5" hidden="1" customWidth="1"/>
    <col min="8979" max="8979" width="15.42578125" style="5" bestFit="1" customWidth="1"/>
    <col min="8980" max="8980" width="28.42578125" style="5" bestFit="1" customWidth="1"/>
    <col min="8981" max="8981" width="13.5703125" style="5" bestFit="1" customWidth="1"/>
    <col min="8982" max="8982" width="11.42578125" style="5" customWidth="1"/>
    <col min="8983" max="8984" width="0" style="5" hidden="1" customWidth="1"/>
    <col min="8985" max="8987" width="11.42578125" style="5" customWidth="1"/>
    <col min="8988" max="8988" width="13.140625" style="5" bestFit="1" customWidth="1"/>
    <col min="8989" max="9216" width="11.42578125" style="5"/>
    <col min="9217" max="9217" width="4.140625" style="5" customWidth="1"/>
    <col min="9218" max="9218" width="35.5703125" style="5" customWidth="1"/>
    <col min="9219" max="9219" width="18.42578125" style="5" bestFit="1" customWidth="1"/>
    <col min="9220" max="9223" width="10.42578125" style="5" customWidth="1"/>
    <col min="9224" max="9224" width="12.85546875" style="5" bestFit="1" customWidth="1"/>
    <col min="9225" max="9225" width="20.42578125" style="5" bestFit="1" customWidth="1"/>
    <col min="9226" max="9227" width="11.42578125" style="5" customWidth="1"/>
    <col min="9228" max="9228" width="10.42578125" style="5" bestFit="1" customWidth="1"/>
    <col min="9229" max="9229" width="11.42578125" style="5" bestFit="1" customWidth="1"/>
    <col min="9230" max="9230" width="18.85546875" style="5" customWidth="1"/>
    <col min="9231" max="9231" width="18.85546875" style="5" bestFit="1" customWidth="1"/>
    <col min="9232" max="9232" width="20.42578125" style="5" bestFit="1" customWidth="1"/>
    <col min="9233" max="9234" width="0" style="5" hidden="1" customWidth="1"/>
    <col min="9235" max="9235" width="15.42578125" style="5" bestFit="1" customWidth="1"/>
    <col min="9236" max="9236" width="28.42578125" style="5" bestFit="1" customWidth="1"/>
    <col min="9237" max="9237" width="13.5703125" style="5" bestFit="1" customWidth="1"/>
    <col min="9238" max="9238" width="11.42578125" style="5" customWidth="1"/>
    <col min="9239" max="9240" width="0" style="5" hidden="1" customWidth="1"/>
    <col min="9241" max="9243" width="11.42578125" style="5" customWidth="1"/>
    <col min="9244" max="9244" width="13.140625" style="5" bestFit="1" customWidth="1"/>
    <col min="9245" max="9472" width="11.42578125" style="5"/>
    <col min="9473" max="9473" width="4.140625" style="5" customWidth="1"/>
    <col min="9474" max="9474" width="35.5703125" style="5" customWidth="1"/>
    <col min="9475" max="9475" width="18.42578125" style="5" bestFit="1" customWidth="1"/>
    <col min="9476" max="9479" width="10.42578125" style="5" customWidth="1"/>
    <col min="9480" max="9480" width="12.85546875" style="5" bestFit="1" customWidth="1"/>
    <col min="9481" max="9481" width="20.42578125" style="5" bestFit="1" customWidth="1"/>
    <col min="9482" max="9483" width="11.42578125" style="5" customWidth="1"/>
    <col min="9484" max="9484" width="10.42578125" style="5" bestFit="1" customWidth="1"/>
    <col min="9485" max="9485" width="11.42578125" style="5" bestFit="1" customWidth="1"/>
    <col min="9486" max="9486" width="18.85546875" style="5" customWidth="1"/>
    <col min="9487" max="9487" width="18.85546875" style="5" bestFit="1" customWidth="1"/>
    <col min="9488" max="9488" width="20.42578125" style="5" bestFit="1" customWidth="1"/>
    <col min="9489" max="9490" width="0" style="5" hidden="1" customWidth="1"/>
    <col min="9491" max="9491" width="15.42578125" style="5" bestFit="1" customWidth="1"/>
    <col min="9492" max="9492" width="28.42578125" style="5" bestFit="1" customWidth="1"/>
    <col min="9493" max="9493" width="13.5703125" style="5" bestFit="1" customWidth="1"/>
    <col min="9494" max="9494" width="11.42578125" style="5" customWidth="1"/>
    <col min="9495" max="9496" width="0" style="5" hidden="1" customWidth="1"/>
    <col min="9497" max="9499" width="11.42578125" style="5" customWidth="1"/>
    <col min="9500" max="9500" width="13.140625" style="5" bestFit="1" customWidth="1"/>
    <col min="9501" max="9728" width="11.42578125" style="5"/>
    <col min="9729" max="9729" width="4.140625" style="5" customWidth="1"/>
    <col min="9730" max="9730" width="35.5703125" style="5" customWidth="1"/>
    <col min="9731" max="9731" width="18.42578125" style="5" bestFit="1" customWidth="1"/>
    <col min="9732" max="9735" width="10.42578125" style="5" customWidth="1"/>
    <col min="9736" max="9736" width="12.85546875" style="5" bestFit="1" customWidth="1"/>
    <col min="9737" max="9737" width="20.42578125" style="5" bestFit="1" customWidth="1"/>
    <col min="9738" max="9739" width="11.42578125" style="5" customWidth="1"/>
    <col min="9740" max="9740" width="10.42578125" style="5" bestFit="1" customWidth="1"/>
    <col min="9741" max="9741" width="11.42578125" style="5" bestFit="1" customWidth="1"/>
    <col min="9742" max="9742" width="18.85546875" style="5" customWidth="1"/>
    <col min="9743" max="9743" width="18.85546875" style="5" bestFit="1" customWidth="1"/>
    <col min="9744" max="9744" width="20.42578125" style="5" bestFit="1" customWidth="1"/>
    <col min="9745" max="9746" width="0" style="5" hidden="1" customWidth="1"/>
    <col min="9747" max="9747" width="15.42578125" style="5" bestFit="1" customWidth="1"/>
    <col min="9748" max="9748" width="28.42578125" style="5" bestFit="1" customWidth="1"/>
    <col min="9749" max="9749" width="13.5703125" style="5" bestFit="1" customWidth="1"/>
    <col min="9750" max="9750" width="11.42578125" style="5" customWidth="1"/>
    <col min="9751" max="9752" width="0" style="5" hidden="1" customWidth="1"/>
    <col min="9753" max="9755" width="11.42578125" style="5" customWidth="1"/>
    <col min="9756" max="9756" width="13.140625" style="5" bestFit="1" customWidth="1"/>
    <col min="9757" max="9984" width="11.42578125" style="5"/>
    <col min="9985" max="9985" width="4.140625" style="5" customWidth="1"/>
    <col min="9986" max="9986" width="35.5703125" style="5" customWidth="1"/>
    <col min="9987" max="9987" width="18.42578125" style="5" bestFit="1" customWidth="1"/>
    <col min="9988" max="9991" width="10.42578125" style="5" customWidth="1"/>
    <col min="9992" max="9992" width="12.85546875" style="5" bestFit="1" customWidth="1"/>
    <col min="9993" max="9993" width="20.42578125" style="5" bestFit="1" customWidth="1"/>
    <col min="9994" max="9995" width="11.42578125" style="5" customWidth="1"/>
    <col min="9996" max="9996" width="10.42578125" style="5" bestFit="1" customWidth="1"/>
    <col min="9997" max="9997" width="11.42578125" style="5" bestFit="1" customWidth="1"/>
    <col min="9998" max="9998" width="18.85546875" style="5" customWidth="1"/>
    <col min="9999" max="9999" width="18.85546875" style="5" bestFit="1" customWidth="1"/>
    <col min="10000" max="10000" width="20.42578125" style="5" bestFit="1" customWidth="1"/>
    <col min="10001" max="10002" width="0" style="5" hidden="1" customWidth="1"/>
    <col min="10003" max="10003" width="15.42578125" style="5" bestFit="1" customWidth="1"/>
    <col min="10004" max="10004" width="28.42578125" style="5" bestFit="1" customWidth="1"/>
    <col min="10005" max="10005" width="13.5703125" style="5" bestFit="1" customWidth="1"/>
    <col min="10006" max="10006" width="11.42578125" style="5" customWidth="1"/>
    <col min="10007" max="10008" width="0" style="5" hidden="1" customWidth="1"/>
    <col min="10009" max="10011" width="11.42578125" style="5" customWidth="1"/>
    <col min="10012" max="10012" width="13.140625" style="5" bestFit="1" customWidth="1"/>
    <col min="10013" max="10240" width="11.42578125" style="5"/>
    <col min="10241" max="10241" width="4.140625" style="5" customWidth="1"/>
    <col min="10242" max="10242" width="35.5703125" style="5" customWidth="1"/>
    <col min="10243" max="10243" width="18.42578125" style="5" bestFit="1" customWidth="1"/>
    <col min="10244" max="10247" width="10.42578125" style="5" customWidth="1"/>
    <col min="10248" max="10248" width="12.85546875" style="5" bestFit="1" customWidth="1"/>
    <col min="10249" max="10249" width="20.42578125" style="5" bestFit="1" customWidth="1"/>
    <col min="10250" max="10251" width="11.42578125" style="5" customWidth="1"/>
    <col min="10252" max="10252" width="10.42578125" style="5" bestFit="1" customWidth="1"/>
    <col min="10253" max="10253" width="11.42578125" style="5" bestFit="1" customWidth="1"/>
    <col min="10254" max="10254" width="18.85546875" style="5" customWidth="1"/>
    <col min="10255" max="10255" width="18.85546875" style="5" bestFit="1" customWidth="1"/>
    <col min="10256" max="10256" width="20.42578125" style="5" bestFit="1" customWidth="1"/>
    <col min="10257" max="10258" width="0" style="5" hidden="1" customWidth="1"/>
    <col min="10259" max="10259" width="15.42578125" style="5" bestFit="1" customWidth="1"/>
    <col min="10260" max="10260" width="28.42578125" style="5" bestFit="1" customWidth="1"/>
    <col min="10261" max="10261" width="13.5703125" style="5" bestFit="1" customWidth="1"/>
    <col min="10262" max="10262" width="11.42578125" style="5" customWidth="1"/>
    <col min="10263" max="10264" width="0" style="5" hidden="1" customWidth="1"/>
    <col min="10265" max="10267" width="11.42578125" style="5" customWidth="1"/>
    <col min="10268" max="10268" width="13.140625" style="5" bestFit="1" customWidth="1"/>
    <col min="10269" max="10496" width="11.42578125" style="5"/>
    <col min="10497" max="10497" width="4.140625" style="5" customWidth="1"/>
    <col min="10498" max="10498" width="35.5703125" style="5" customWidth="1"/>
    <col min="10499" max="10499" width="18.42578125" style="5" bestFit="1" customWidth="1"/>
    <col min="10500" max="10503" width="10.42578125" style="5" customWidth="1"/>
    <col min="10504" max="10504" width="12.85546875" style="5" bestFit="1" customWidth="1"/>
    <col min="10505" max="10505" width="20.42578125" style="5" bestFit="1" customWidth="1"/>
    <col min="10506" max="10507" width="11.42578125" style="5" customWidth="1"/>
    <col min="10508" max="10508" width="10.42578125" style="5" bestFit="1" customWidth="1"/>
    <col min="10509" max="10509" width="11.42578125" style="5" bestFit="1" customWidth="1"/>
    <col min="10510" max="10510" width="18.85546875" style="5" customWidth="1"/>
    <col min="10511" max="10511" width="18.85546875" style="5" bestFit="1" customWidth="1"/>
    <col min="10512" max="10512" width="20.42578125" style="5" bestFit="1" customWidth="1"/>
    <col min="10513" max="10514" width="0" style="5" hidden="1" customWidth="1"/>
    <col min="10515" max="10515" width="15.42578125" style="5" bestFit="1" customWidth="1"/>
    <col min="10516" max="10516" width="28.42578125" style="5" bestFit="1" customWidth="1"/>
    <col min="10517" max="10517" width="13.5703125" style="5" bestFit="1" customWidth="1"/>
    <col min="10518" max="10518" width="11.42578125" style="5" customWidth="1"/>
    <col min="10519" max="10520" width="0" style="5" hidden="1" customWidth="1"/>
    <col min="10521" max="10523" width="11.42578125" style="5" customWidth="1"/>
    <col min="10524" max="10524" width="13.140625" style="5" bestFit="1" customWidth="1"/>
    <col min="10525" max="10752" width="11.42578125" style="5"/>
    <col min="10753" max="10753" width="4.140625" style="5" customWidth="1"/>
    <col min="10754" max="10754" width="35.5703125" style="5" customWidth="1"/>
    <col min="10755" max="10755" width="18.42578125" style="5" bestFit="1" customWidth="1"/>
    <col min="10756" max="10759" width="10.42578125" style="5" customWidth="1"/>
    <col min="10760" max="10760" width="12.85546875" style="5" bestFit="1" customWidth="1"/>
    <col min="10761" max="10761" width="20.42578125" style="5" bestFit="1" customWidth="1"/>
    <col min="10762" max="10763" width="11.42578125" style="5" customWidth="1"/>
    <col min="10764" max="10764" width="10.42578125" style="5" bestFit="1" customWidth="1"/>
    <col min="10765" max="10765" width="11.42578125" style="5" bestFit="1" customWidth="1"/>
    <col min="10766" max="10766" width="18.85546875" style="5" customWidth="1"/>
    <col min="10767" max="10767" width="18.85546875" style="5" bestFit="1" customWidth="1"/>
    <col min="10768" max="10768" width="20.42578125" style="5" bestFit="1" customWidth="1"/>
    <col min="10769" max="10770" width="0" style="5" hidden="1" customWidth="1"/>
    <col min="10771" max="10771" width="15.42578125" style="5" bestFit="1" customWidth="1"/>
    <col min="10772" max="10772" width="28.42578125" style="5" bestFit="1" customWidth="1"/>
    <col min="10773" max="10773" width="13.5703125" style="5" bestFit="1" customWidth="1"/>
    <col min="10774" max="10774" width="11.42578125" style="5" customWidth="1"/>
    <col min="10775" max="10776" width="0" style="5" hidden="1" customWidth="1"/>
    <col min="10777" max="10779" width="11.42578125" style="5" customWidth="1"/>
    <col min="10780" max="10780" width="13.140625" style="5" bestFit="1" customWidth="1"/>
    <col min="10781" max="11008" width="11.42578125" style="5"/>
    <col min="11009" max="11009" width="4.140625" style="5" customWidth="1"/>
    <col min="11010" max="11010" width="35.5703125" style="5" customWidth="1"/>
    <col min="11011" max="11011" width="18.42578125" style="5" bestFit="1" customWidth="1"/>
    <col min="11012" max="11015" width="10.42578125" style="5" customWidth="1"/>
    <col min="11016" max="11016" width="12.85546875" style="5" bestFit="1" customWidth="1"/>
    <col min="11017" max="11017" width="20.42578125" style="5" bestFit="1" customWidth="1"/>
    <col min="11018" max="11019" width="11.42578125" style="5" customWidth="1"/>
    <col min="11020" max="11020" width="10.42578125" style="5" bestFit="1" customWidth="1"/>
    <col min="11021" max="11021" width="11.42578125" style="5" bestFit="1" customWidth="1"/>
    <col min="11022" max="11022" width="18.85546875" style="5" customWidth="1"/>
    <col min="11023" max="11023" width="18.85546875" style="5" bestFit="1" customWidth="1"/>
    <col min="11024" max="11024" width="20.42578125" style="5" bestFit="1" customWidth="1"/>
    <col min="11025" max="11026" width="0" style="5" hidden="1" customWidth="1"/>
    <col min="11027" max="11027" width="15.42578125" style="5" bestFit="1" customWidth="1"/>
    <col min="11028" max="11028" width="28.42578125" style="5" bestFit="1" customWidth="1"/>
    <col min="11029" max="11029" width="13.5703125" style="5" bestFit="1" customWidth="1"/>
    <col min="11030" max="11030" width="11.42578125" style="5" customWidth="1"/>
    <col min="11031" max="11032" width="0" style="5" hidden="1" customWidth="1"/>
    <col min="11033" max="11035" width="11.42578125" style="5" customWidth="1"/>
    <col min="11036" max="11036" width="13.140625" style="5" bestFit="1" customWidth="1"/>
    <col min="11037" max="11264" width="11.42578125" style="5"/>
    <col min="11265" max="11265" width="4.140625" style="5" customWidth="1"/>
    <col min="11266" max="11266" width="35.5703125" style="5" customWidth="1"/>
    <col min="11267" max="11267" width="18.42578125" style="5" bestFit="1" customWidth="1"/>
    <col min="11268" max="11271" width="10.42578125" style="5" customWidth="1"/>
    <col min="11272" max="11272" width="12.85546875" style="5" bestFit="1" customWidth="1"/>
    <col min="11273" max="11273" width="20.42578125" style="5" bestFit="1" customWidth="1"/>
    <col min="11274" max="11275" width="11.42578125" style="5" customWidth="1"/>
    <col min="11276" max="11276" width="10.42578125" style="5" bestFit="1" customWidth="1"/>
    <col min="11277" max="11277" width="11.42578125" style="5" bestFit="1" customWidth="1"/>
    <col min="11278" max="11278" width="18.85546875" style="5" customWidth="1"/>
    <col min="11279" max="11279" width="18.85546875" style="5" bestFit="1" customWidth="1"/>
    <col min="11280" max="11280" width="20.42578125" style="5" bestFit="1" customWidth="1"/>
    <col min="11281" max="11282" width="0" style="5" hidden="1" customWidth="1"/>
    <col min="11283" max="11283" width="15.42578125" style="5" bestFit="1" customWidth="1"/>
    <col min="11284" max="11284" width="28.42578125" style="5" bestFit="1" customWidth="1"/>
    <col min="11285" max="11285" width="13.5703125" style="5" bestFit="1" customWidth="1"/>
    <col min="11286" max="11286" width="11.42578125" style="5" customWidth="1"/>
    <col min="11287" max="11288" width="0" style="5" hidden="1" customWidth="1"/>
    <col min="11289" max="11291" width="11.42578125" style="5" customWidth="1"/>
    <col min="11292" max="11292" width="13.140625" style="5" bestFit="1" customWidth="1"/>
    <col min="11293" max="11520" width="11.42578125" style="5"/>
    <col min="11521" max="11521" width="4.140625" style="5" customWidth="1"/>
    <col min="11522" max="11522" width="35.5703125" style="5" customWidth="1"/>
    <col min="11523" max="11523" width="18.42578125" style="5" bestFit="1" customWidth="1"/>
    <col min="11524" max="11527" width="10.42578125" style="5" customWidth="1"/>
    <col min="11528" max="11528" width="12.85546875" style="5" bestFit="1" customWidth="1"/>
    <col min="11529" max="11529" width="20.42578125" style="5" bestFit="1" customWidth="1"/>
    <col min="11530" max="11531" width="11.42578125" style="5" customWidth="1"/>
    <col min="11532" max="11532" width="10.42578125" style="5" bestFit="1" customWidth="1"/>
    <col min="11533" max="11533" width="11.42578125" style="5" bestFit="1" customWidth="1"/>
    <col min="11534" max="11534" width="18.85546875" style="5" customWidth="1"/>
    <col min="11535" max="11535" width="18.85546875" style="5" bestFit="1" customWidth="1"/>
    <col min="11536" max="11536" width="20.42578125" style="5" bestFit="1" customWidth="1"/>
    <col min="11537" max="11538" width="0" style="5" hidden="1" customWidth="1"/>
    <col min="11539" max="11539" width="15.42578125" style="5" bestFit="1" customWidth="1"/>
    <col min="11540" max="11540" width="28.42578125" style="5" bestFit="1" customWidth="1"/>
    <col min="11541" max="11541" width="13.5703125" style="5" bestFit="1" customWidth="1"/>
    <col min="11542" max="11542" width="11.42578125" style="5" customWidth="1"/>
    <col min="11543" max="11544" width="0" style="5" hidden="1" customWidth="1"/>
    <col min="11545" max="11547" width="11.42578125" style="5" customWidth="1"/>
    <col min="11548" max="11548" width="13.140625" style="5" bestFit="1" customWidth="1"/>
    <col min="11549" max="11776" width="11.42578125" style="5"/>
    <col min="11777" max="11777" width="4.140625" style="5" customWidth="1"/>
    <col min="11778" max="11778" width="35.5703125" style="5" customWidth="1"/>
    <col min="11779" max="11779" width="18.42578125" style="5" bestFit="1" customWidth="1"/>
    <col min="11780" max="11783" width="10.42578125" style="5" customWidth="1"/>
    <col min="11784" max="11784" width="12.85546875" style="5" bestFit="1" customWidth="1"/>
    <col min="11785" max="11785" width="20.42578125" style="5" bestFit="1" customWidth="1"/>
    <col min="11786" max="11787" width="11.42578125" style="5" customWidth="1"/>
    <col min="11788" max="11788" width="10.42578125" style="5" bestFit="1" customWidth="1"/>
    <col min="11789" max="11789" width="11.42578125" style="5" bestFit="1" customWidth="1"/>
    <col min="11790" max="11790" width="18.85546875" style="5" customWidth="1"/>
    <col min="11791" max="11791" width="18.85546875" style="5" bestFit="1" customWidth="1"/>
    <col min="11792" max="11792" width="20.42578125" style="5" bestFit="1" customWidth="1"/>
    <col min="11793" max="11794" width="0" style="5" hidden="1" customWidth="1"/>
    <col min="11795" max="11795" width="15.42578125" style="5" bestFit="1" customWidth="1"/>
    <col min="11796" max="11796" width="28.42578125" style="5" bestFit="1" customWidth="1"/>
    <col min="11797" max="11797" width="13.5703125" style="5" bestFit="1" customWidth="1"/>
    <col min="11798" max="11798" width="11.42578125" style="5" customWidth="1"/>
    <col min="11799" max="11800" width="0" style="5" hidden="1" customWidth="1"/>
    <col min="11801" max="11803" width="11.42578125" style="5" customWidth="1"/>
    <col min="11804" max="11804" width="13.140625" style="5" bestFit="1" customWidth="1"/>
    <col min="11805" max="12032" width="11.42578125" style="5"/>
    <col min="12033" max="12033" width="4.140625" style="5" customWidth="1"/>
    <col min="12034" max="12034" width="35.5703125" style="5" customWidth="1"/>
    <col min="12035" max="12035" width="18.42578125" style="5" bestFit="1" customWidth="1"/>
    <col min="12036" max="12039" width="10.42578125" style="5" customWidth="1"/>
    <col min="12040" max="12040" width="12.85546875" style="5" bestFit="1" customWidth="1"/>
    <col min="12041" max="12041" width="20.42578125" style="5" bestFit="1" customWidth="1"/>
    <col min="12042" max="12043" width="11.42578125" style="5" customWidth="1"/>
    <col min="12044" max="12044" width="10.42578125" style="5" bestFit="1" customWidth="1"/>
    <col min="12045" max="12045" width="11.42578125" style="5" bestFit="1" customWidth="1"/>
    <col min="12046" max="12046" width="18.85546875" style="5" customWidth="1"/>
    <col min="12047" max="12047" width="18.85546875" style="5" bestFit="1" customWidth="1"/>
    <col min="12048" max="12048" width="20.42578125" style="5" bestFit="1" customWidth="1"/>
    <col min="12049" max="12050" width="0" style="5" hidden="1" customWidth="1"/>
    <col min="12051" max="12051" width="15.42578125" style="5" bestFit="1" customWidth="1"/>
    <col min="12052" max="12052" width="28.42578125" style="5" bestFit="1" customWidth="1"/>
    <col min="12053" max="12053" width="13.5703125" style="5" bestFit="1" customWidth="1"/>
    <col min="12054" max="12054" width="11.42578125" style="5" customWidth="1"/>
    <col min="12055" max="12056" width="0" style="5" hidden="1" customWidth="1"/>
    <col min="12057" max="12059" width="11.42578125" style="5" customWidth="1"/>
    <col min="12060" max="12060" width="13.140625" style="5" bestFit="1" customWidth="1"/>
    <col min="12061" max="12288" width="11.42578125" style="5"/>
    <col min="12289" max="12289" width="4.140625" style="5" customWidth="1"/>
    <col min="12290" max="12290" width="35.5703125" style="5" customWidth="1"/>
    <col min="12291" max="12291" width="18.42578125" style="5" bestFit="1" customWidth="1"/>
    <col min="12292" max="12295" width="10.42578125" style="5" customWidth="1"/>
    <col min="12296" max="12296" width="12.85546875" style="5" bestFit="1" customWidth="1"/>
    <col min="12297" max="12297" width="20.42578125" style="5" bestFit="1" customWidth="1"/>
    <col min="12298" max="12299" width="11.42578125" style="5" customWidth="1"/>
    <col min="12300" max="12300" width="10.42578125" style="5" bestFit="1" customWidth="1"/>
    <col min="12301" max="12301" width="11.42578125" style="5" bestFit="1" customWidth="1"/>
    <col min="12302" max="12302" width="18.85546875" style="5" customWidth="1"/>
    <col min="12303" max="12303" width="18.85546875" style="5" bestFit="1" customWidth="1"/>
    <col min="12304" max="12304" width="20.42578125" style="5" bestFit="1" customWidth="1"/>
    <col min="12305" max="12306" width="0" style="5" hidden="1" customWidth="1"/>
    <col min="12307" max="12307" width="15.42578125" style="5" bestFit="1" customWidth="1"/>
    <col min="12308" max="12308" width="28.42578125" style="5" bestFit="1" customWidth="1"/>
    <col min="12309" max="12309" width="13.5703125" style="5" bestFit="1" customWidth="1"/>
    <col min="12310" max="12310" width="11.42578125" style="5" customWidth="1"/>
    <col min="12311" max="12312" width="0" style="5" hidden="1" customWidth="1"/>
    <col min="12313" max="12315" width="11.42578125" style="5" customWidth="1"/>
    <col min="12316" max="12316" width="13.140625" style="5" bestFit="1" customWidth="1"/>
    <col min="12317" max="12544" width="11.42578125" style="5"/>
    <col min="12545" max="12545" width="4.140625" style="5" customWidth="1"/>
    <col min="12546" max="12546" width="35.5703125" style="5" customWidth="1"/>
    <col min="12547" max="12547" width="18.42578125" style="5" bestFit="1" customWidth="1"/>
    <col min="12548" max="12551" width="10.42578125" style="5" customWidth="1"/>
    <col min="12552" max="12552" width="12.85546875" style="5" bestFit="1" customWidth="1"/>
    <col min="12553" max="12553" width="20.42578125" style="5" bestFit="1" customWidth="1"/>
    <col min="12554" max="12555" width="11.42578125" style="5" customWidth="1"/>
    <col min="12556" max="12556" width="10.42578125" style="5" bestFit="1" customWidth="1"/>
    <col min="12557" max="12557" width="11.42578125" style="5" bestFit="1" customWidth="1"/>
    <col min="12558" max="12558" width="18.85546875" style="5" customWidth="1"/>
    <col min="12559" max="12559" width="18.85546875" style="5" bestFit="1" customWidth="1"/>
    <col min="12560" max="12560" width="20.42578125" style="5" bestFit="1" customWidth="1"/>
    <col min="12561" max="12562" width="0" style="5" hidden="1" customWidth="1"/>
    <col min="12563" max="12563" width="15.42578125" style="5" bestFit="1" customWidth="1"/>
    <col min="12564" max="12564" width="28.42578125" style="5" bestFit="1" customWidth="1"/>
    <col min="12565" max="12565" width="13.5703125" style="5" bestFit="1" customWidth="1"/>
    <col min="12566" max="12566" width="11.42578125" style="5" customWidth="1"/>
    <col min="12567" max="12568" width="0" style="5" hidden="1" customWidth="1"/>
    <col min="12569" max="12571" width="11.42578125" style="5" customWidth="1"/>
    <col min="12572" max="12572" width="13.140625" style="5" bestFit="1" customWidth="1"/>
    <col min="12573" max="12800" width="11.42578125" style="5"/>
    <col min="12801" max="12801" width="4.140625" style="5" customWidth="1"/>
    <col min="12802" max="12802" width="35.5703125" style="5" customWidth="1"/>
    <col min="12803" max="12803" width="18.42578125" style="5" bestFit="1" customWidth="1"/>
    <col min="12804" max="12807" width="10.42578125" style="5" customWidth="1"/>
    <col min="12808" max="12808" width="12.85546875" style="5" bestFit="1" customWidth="1"/>
    <col min="12809" max="12809" width="20.42578125" style="5" bestFit="1" customWidth="1"/>
    <col min="12810" max="12811" width="11.42578125" style="5" customWidth="1"/>
    <col min="12812" max="12812" width="10.42578125" style="5" bestFit="1" customWidth="1"/>
    <col min="12813" max="12813" width="11.42578125" style="5" bestFit="1" customWidth="1"/>
    <col min="12814" max="12814" width="18.85546875" style="5" customWidth="1"/>
    <col min="12815" max="12815" width="18.85546875" style="5" bestFit="1" customWidth="1"/>
    <col min="12816" max="12816" width="20.42578125" style="5" bestFit="1" customWidth="1"/>
    <col min="12817" max="12818" width="0" style="5" hidden="1" customWidth="1"/>
    <col min="12819" max="12819" width="15.42578125" style="5" bestFit="1" customWidth="1"/>
    <col min="12820" max="12820" width="28.42578125" style="5" bestFit="1" customWidth="1"/>
    <col min="12821" max="12821" width="13.5703125" style="5" bestFit="1" customWidth="1"/>
    <col min="12822" max="12822" width="11.42578125" style="5" customWidth="1"/>
    <col min="12823" max="12824" width="0" style="5" hidden="1" customWidth="1"/>
    <col min="12825" max="12827" width="11.42578125" style="5" customWidth="1"/>
    <col min="12828" max="12828" width="13.140625" style="5" bestFit="1" customWidth="1"/>
    <col min="12829" max="13056" width="11.42578125" style="5"/>
    <col min="13057" max="13057" width="4.140625" style="5" customWidth="1"/>
    <col min="13058" max="13058" width="35.5703125" style="5" customWidth="1"/>
    <col min="13059" max="13059" width="18.42578125" style="5" bestFit="1" customWidth="1"/>
    <col min="13060" max="13063" width="10.42578125" style="5" customWidth="1"/>
    <col min="13064" max="13064" width="12.85546875" style="5" bestFit="1" customWidth="1"/>
    <col min="13065" max="13065" width="20.42578125" style="5" bestFit="1" customWidth="1"/>
    <col min="13066" max="13067" width="11.42578125" style="5" customWidth="1"/>
    <col min="13068" max="13068" width="10.42578125" style="5" bestFit="1" customWidth="1"/>
    <col min="13069" max="13069" width="11.42578125" style="5" bestFit="1" customWidth="1"/>
    <col min="13070" max="13070" width="18.85546875" style="5" customWidth="1"/>
    <col min="13071" max="13071" width="18.85546875" style="5" bestFit="1" customWidth="1"/>
    <col min="13072" max="13072" width="20.42578125" style="5" bestFit="1" customWidth="1"/>
    <col min="13073" max="13074" width="0" style="5" hidden="1" customWidth="1"/>
    <col min="13075" max="13075" width="15.42578125" style="5" bestFit="1" customWidth="1"/>
    <col min="13076" max="13076" width="28.42578125" style="5" bestFit="1" customWidth="1"/>
    <col min="13077" max="13077" width="13.5703125" style="5" bestFit="1" customWidth="1"/>
    <col min="13078" max="13078" width="11.42578125" style="5" customWidth="1"/>
    <col min="13079" max="13080" width="0" style="5" hidden="1" customWidth="1"/>
    <col min="13081" max="13083" width="11.42578125" style="5" customWidth="1"/>
    <col min="13084" max="13084" width="13.140625" style="5" bestFit="1" customWidth="1"/>
    <col min="13085" max="13312" width="11.42578125" style="5"/>
    <col min="13313" max="13313" width="4.140625" style="5" customWidth="1"/>
    <col min="13314" max="13314" width="35.5703125" style="5" customWidth="1"/>
    <col min="13315" max="13315" width="18.42578125" style="5" bestFit="1" customWidth="1"/>
    <col min="13316" max="13319" width="10.42578125" style="5" customWidth="1"/>
    <col min="13320" max="13320" width="12.85546875" style="5" bestFit="1" customWidth="1"/>
    <col min="13321" max="13321" width="20.42578125" style="5" bestFit="1" customWidth="1"/>
    <col min="13322" max="13323" width="11.42578125" style="5" customWidth="1"/>
    <col min="13324" max="13324" width="10.42578125" style="5" bestFit="1" customWidth="1"/>
    <col min="13325" max="13325" width="11.42578125" style="5" bestFit="1" customWidth="1"/>
    <col min="13326" max="13326" width="18.85546875" style="5" customWidth="1"/>
    <col min="13327" max="13327" width="18.85546875" style="5" bestFit="1" customWidth="1"/>
    <col min="13328" max="13328" width="20.42578125" style="5" bestFit="1" customWidth="1"/>
    <col min="13329" max="13330" width="0" style="5" hidden="1" customWidth="1"/>
    <col min="13331" max="13331" width="15.42578125" style="5" bestFit="1" customWidth="1"/>
    <col min="13332" max="13332" width="28.42578125" style="5" bestFit="1" customWidth="1"/>
    <col min="13333" max="13333" width="13.5703125" style="5" bestFit="1" customWidth="1"/>
    <col min="13334" max="13334" width="11.42578125" style="5" customWidth="1"/>
    <col min="13335" max="13336" width="0" style="5" hidden="1" customWidth="1"/>
    <col min="13337" max="13339" width="11.42578125" style="5" customWidth="1"/>
    <col min="13340" max="13340" width="13.140625" style="5" bestFit="1" customWidth="1"/>
    <col min="13341" max="13568" width="11.42578125" style="5"/>
    <col min="13569" max="13569" width="4.140625" style="5" customWidth="1"/>
    <col min="13570" max="13570" width="35.5703125" style="5" customWidth="1"/>
    <col min="13571" max="13571" width="18.42578125" style="5" bestFit="1" customWidth="1"/>
    <col min="13572" max="13575" width="10.42578125" style="5" customWidth="1"/>
    <col min="13576" max="13576" width="12.85546875" style="5" bestFit="1" customWidth="1"/>
    <col min="13577" max="13577" width="20.42578125" style="5" bestFit="1" customWidth="1"/>
    <col min="13578" max="13579" width="11.42578125" style="5" customWidth="1"/>
    <col min="13580" max="13580" width="10.42578125" style="5" bestFit="1" customWidth="1"/>
    <col min="13581" max="13581" width="11.42578125" style="5" bestFit="1" customWidth="1"/>
    <col min="13582" max="13582" width="18.85546875" style="5" customWidth="1"/>
    <col min="13583" max="13583" width="18.85546875" style="5" bestFit="1" customWidth="1"/>
    <col min="13584" max="13584" width="20.42578125" style="5" bestFit="1" customWidth="1"/>
    <col min="13585" max="13586" width="0" style="5" hidden="1" customWidth="1"/>
    <col min="13587" max="13587" width="15.42578125" style="5" bestFit="1" customWidth="1"/>
    <col min="13588" max="13588" width="28.42578125" style="5" bestFit="1" customWidth="1"/>
    <col min="13589" max="13589" width="13.5703125" style="5" bestFit="1" customWidth="1"/>
    <col min="13590" max="13590" width="11.42578125" style="5" customWidth="1"/>
    <col min="13591" max="13592" width="0" style="5" hidden="1" customWidth="1"/>
    <col min="13593" max="13595" width="11.42578125" style="5" customWidth="1"/>
    <col min="13596" max="13596" width="13.140625" style="5" bestFit="1" customWidth="1"/>
    <col min="13597" max="13824" width="11.42578125" style="5"/>
    <col min="13825" max="13825" width="4.140625" style="5" customWidth="1"/>
    <col min="13826" max="13826" width="35.5703125" style="5" customWidth="1"/>
    <col min="13827" max="13827" width="18.42578125" style="5" bestFit="1" customWidth="1"/>
    <col min="13828" max="13831" width="10.42578125" style="5" customWidth="1"/>
    <col min="13832" max="13832" width="12.85546875" style="5" bestFit="1" customWidth="1"/>
    <col min="13833" max="13833" width="20.42578125" style="5" bestFit="1" customWidth="1"/>
    <col min="13834" max="13835" width="11.42578125" style="5" customWidth="1"/>
    <col min="13836" max="13836" width="10.42578125" style="5" bestFit="1" customWidth="1"/>
    <col min="13837" max="13837" width="11.42578125" style="5" bestFit="1" customWidth="1"/>
    <col min="13838" max="13838" width="18.85546875" style="5" customWidth="1"/>
    <col min="13839" max="13839" width="18.85546875" style="5" bestFit="1" customWidth="1"/>
    <col min="13840" max="13840" width="20.42578125" style="5" bestFit="1" customWidth="1"/>
    <col min="13841" max="13842" width="0" style="5" hidden="1" customWidth="1"/>
    <col min="13843" max="13843" width="15.42578125" style="5" bestFit="1" customWidth="1"/>
    <col min="13844" max="13844" width="28.42578125" style="5" bestFit="1" customWidth="1"/>
    <col min="13845" max="13845" width="13.5703125" style="5" bestFit="1" customWidth="1"/>
    <col min="13846" max="13846" width="11.42578125" style="5" customWidth="1"/>
    <col min="13847" max="13848" width="0" style="5" hidden="1" customWidth="1"/>
    <col min="13849" max="13851" width="11.42578125" style="5" customWidth="1"/>
    <col min="13852" max="13852" width="13.140625" style="5" bestFit="1" customWidth="1"/>
    <col min="13853" max="14080" width="11.42578125" style="5"/>
    <col min="14081" max="14081" width="4.140625" style="5" customWidth="1"/>
    <col min="14082" max="14082" width="35.5703125" style="5" customWidth="1"/>
    <col min="14083" max="14083" width="18.42578125" style="5" bestFit="1" customWidth="1"/>
    <col min="14084" max="14087" width="10.42578125" style="5" customWidth="1"/>
    <col min="14088" max="14088" width="12.85546875" style="5" bestFit="1" customWidth="1"/>
    <col min="14089" max="14089" width="20.42578125" style="5" bestFit="1" customWidth="1"/>
    <col min="14090" max="14091" width="11.42578125" style="5" customWidth="1"/>
    <col min="14092" max="14092" width="10.42578125" style="5" bestFit="1" customWidth="1"/>
    <col min="14093" max="14093" width="11.42578125" style="5" bestFit="1" customWidth="1"/>
    <col min="14094" max="14094" width="18.85546875" style="5" customWidth="1"/>
    <col min="14095" max="14095" width="18.85546875" style="5" bestFit="1" customWidth="1"/>
    <col min="14096" max="14096" width="20.42578125" style="5" bestFit="1" customWidth="1"/>
    <col min="14097" max="14098" width="0" style="5" hidden="1" customWidth="1"/>
    <col min="14099" max="14099" width="15.42578125" style="5" bestFit="1" customWidth="1"/>
    <col min="14100" max="14100" width="28.42578125" style="5" bestFit="1" customWidth="1"/>
    <col min="14101" max="14101" width="13.5703125" style="5" bestFit="1" customWidth="1"/>
    <col min="14102" max="14102" width="11.42578125" style="5" customWidth="1"/>
    <col min="14103" max="14104" width="0" style="5" hidden="1" customWidth="1"/>
    <col min="14105" max="14107" width="11.42578125" style="5" customWidth="1"/>
    <col min="14108" max="14108" width="13.140625" style="5" bestFit="1" customWidth="1"/>
    <col min="14109" max="14336" width="11.42578125" style="5"/>
    <col min="14337" max="14337" width="4.140625" style="5" customWidth="1"/>
    <col min="14338" max="14338" width="35.5703125" style="5" customWidth="1"/>
    <col min="14339" max="14339" width="18.42578125" style="5" bestFit="1" customWidth="1"/>
    <col min="14340" max="14343" width="10.42578125" style="5" customWidth="1"/>
    <col min="14344" max="14344" width="12.85546875" style="5" bestFit="1" customWidth="1"/>
    <col min="14345" max="14345" width="20.42578125" style="5" bestFit="1" customWidth="1"/>
    <col min="14346" max="14347" width="11.42578125" style="5" customWidth="1"/>
    <col min="14348" max="14348" width="10.42578125" style="5" bestFit="1" customWidth="1"/>
    <col min="14349" max="14349" width="11.42578125" style="5" bestFit="1" customWidth="1"/>
    <col min="14350" max="14350" width="18.85546875" style="5" customWidth="1"/>
    <col min="14351" max="14351" width="18.85546875" style="5" bestFit="1" customWidth="1"/>
    <col min="14352" max="14352" width="20.42578125" style="5" bestFit="1" customWidth="1"/>
    <col min="14353" max="14354" width="0" style="5" hidden="1" customWidth="1"/>
    <col min="14355" max="14355" width="15.42578125" style="5" bestFit="1" customWidth="1"/>
    <col min="14356" max="14356" width="28.42578125" style="5" bestFit="1" customWidth="1"/>
    <col min="14357" max="14357" width="13.5703125" style="5" bestFit="1" customWidth="1"/>
    <col min="14358" max="14358" width="11.42578125" style="5" customWidth="1"/>
    <col min="14359" max="14360" width="0" style="5" hidden="1" customWidth="1"/>
    <col min="14361" max="14363" width="11.42578125" style="5" customWidth="1"/>
    <col min="14364" max="14364" width="13.140625" style="5" bestFit="1" customWidth="1"/>
    <col min="14365" max="14592" width="11.42578125" style="5"/>
    <col min="14593" max="14593" width="4.140625" style="5" customWidth="1"/>
    <col min="14594" max="14594" width="35.5703125" style="5" customWidth="1"/>
    <col min="14595" max="14595" width="18.42578125" style="5" bestFit="1" customWidth="1"/>
    <col min="14596" max="14599" width="10.42578125" style="5" customWidth="1"/>
    <col min="14600" max="14600" width="12.85546875" style="5" bestFit="1" customWidth="1"/>
    <col min="14601" max="14601" width="20.42578125" style="5" bestFit="1" customWidth="1"/>
    <col min="14602" max="14603" width="11.42578125" style="5" customWidth="1"/>
    <col min="14604" max="14604" width="10.42578125" style="5" bestFit="1" customWidth="1"/>
    <col min="14605" max="14605" width="11.42578125" style="5" bestFit="1" customWidth="1"/>
    <col min="14606" max="14606" width="18.85546875" style="5" customWidth="1"/>
    <col min="14607" max="14607" width="18.85546875" style="5" bestFit="1" customWidth="1"/>
    <col min="14608" max="14608" width="20.42578125" style="5" bestFit="1" customWidth="1"/>
    <col min="14609" max="14610" width="0" style="5" hidden="1" customWidth="1"/>
    <col min="14611" max="14611" width="15.42578125" style="5" bestFit="1" customWidth="1"/>
    <col min="14612" max="14612" width="28.42578125" style="5" bestFit="1" customWidth="1"/>
    <col min="14613" max="14613" width="13.5703125" style="5" bestFit="1" customWidth="1"/>
    <col min="14614" max="14614" width="11.42578125" style="5" customWidth="1"/>
    <col min="14615" max="14616" width="0" style="5" hidden="1" customWidth="1"/>
    <col min="14617" max="14619" width="11.42578125" style="5" customWidth="1"/>
    <col min="14620" max="14620" width="13.140625" style="5" bestFit="1" customWidth="1"/>
    <col min="14621" max="14848" width="11.42578125" style="5"/>
    <col min="14849" max="14849" width="4.140625" style="5" customWidth="1"/>
    <col min="14850" max="14850" width="35.5703125" style="5" customWidth="1"/>
    <col min="14851" max="14851" width="18.42578125" style="5" bestFit="1" customWidth="1"/>
    <col min="14852" max="14855" width="10.42578125" style="5" customWidth="1"/>
    <col min="14856" max="14856" width="12.85546875" style="5" bestFit="1" customWidth="1"/>
    <col min="14857" max="14857" width="20.42578125" style="5" bestFit="1" customWidth="1"/>
    <col min="14858" max="14859" width="11.42578125" style="5" customWidth="1"/>
    <col min="14860" max="14860" width="10.42578125" style="5" bestFit="1" customWidth="1"/>
    <col min="14861" max="14861" width="11.42578125" style="5" bestFit="1" customWidth="1"/>
    <col min="14862" max="14862" width="18.85546875" style="5" customWidth="1"/>
    <col min="14863" max="14863" width="18.85546875" style="5" bestFit="1" customWidth="1"/>
    <col min="14864" max="14864" width="20.42578125" style="5" bestFit="1" customWidth="1"/>
    <col min="14865" max="14866" width="0" style="5" hidden="1" customWidth="1"/>
    <col min="14867" max="14867" width="15.42578125" style="5" bestFit="1" customWidth="1"/>
    <col min="14868" max="14868" width="28.42578125" style="5" bestFit="1" customWidth="1"/>
    <col min="14869" max="14869" width="13.5703125" style="5" bestFit="1" customWidth="1"/>
    <col min="14870" max="14870" width="11.42578125" style="5" customWidth="1"/>
    <col min="14871" max="14872" width="0" style="5" hidden="1" customWidth="1"/>
    <col min="14873" max="14875" width="11.42578125" style="5" customWidth="1"/>
    <col min="14876" max="14876" width="13.140625" style="5" bestFit="1" customWidth="1"/>
    <col min="14877" max="15104" width="11.42578125" style="5"/>
    <col min="15105" max="15105" width="4.140625" style="5" customWidth="1"/>
    <col min="15106" max="15106" width="35.5703125" style="5" customWidth="1"/>
    <col min="15107" max="15107" width="18.42578125" style="5" bestFit="1" customWidth="1"/>
    <col min="15108" max="15111" width="10.42578125" style="5" customWidth="1"/>
    <col min="15112" max="15112" width="12.85546875" style="5" bestFit="1" customWidth="1"/>
    <col min="15113" max="15113" width="20.42578125" style="5" bestFit="1" customWidth="1"/>
    <col min="15114" max="15115" width="11.42578125" style="5" customWidth="1"/>
    <col min="15116" max="15116" width="10.42578125" style="5" bestFit="1" customWidth="1"/>
    <col min="15117" max="15117" width="11.42578125" style="5" bestFit="1" customWidth="1"/>
    <col min="15118" max="15118" width="18.85546875" style="5" customWidth="1"/>
    <col min="15119" max="15119" width="18.85546875" style="5" bestFit="1" customWidth="1"/>
    <col min="15120" max="15120" width="20.42578125" style="5" bestFit="1" customWidth="1"/>
    <col min="15121" max="15122" width="0" style="5" hidden="1" customWidth="1"/>
    <col min="15123" max="15123" width="15.42578125" style="5" bestFit="1" customWidth="1"/>
    <col min="15124" max="15124" width="28.42578125" style="5" bestFit="1" customWidth="1"/>
    <col min="15125" max="15125" width="13.5703125" style="5" bestFit="1" customWidth="1"/>
    <col min="15126" max="15126" width="11.42578125" style="5" customWidth="1"/>
    <col min="15127" max="15128" width="0" style="5" hidden="1" customWidth="1"/>
    <col min="15129" max="15131" width="11.42578125" style="5" customWidth="1"/>
    <col min="15132" max="15132" width="13.140625" style="5" bestFit="1" customWidth="1"/>
    <col min="15133" max="15360" width="11.42578125" style="5"/>
    <col min="15361" max="15361" width="4.140625" style="5" customWidth="1"/>
    <col min="15362" max="15362" width="35.5703125" style="5" customWidth="1"/>
    <col min="15363" max="15363" width="18.42578125" style="5" bestFit="1" customWidth="1"/>
    <col min="15364" max="15367" width="10.42578125" style="5" customWidth="1"/>
    <col min="15368" max="15368" width="12.85546875" style="5" bestFit="1" customWidth="1"/>
    <col min="15369" max="15369" width="20.42578125" style="5" bestFit="1" customWidth="1"/>
    <col min="15370" max="15371" width="11.42578125" style="5" customWidth="1"/>
    <col min="15372" max="15372" width="10.42578125" style="5" bestFit="1" customWidth="1"/>
    <col min="15373" max="15373" width="11.42578125" style="5" bestFit="1" customWidth="1"/>
    <col min="15374" max="15374" width="18.85546875" style="5" customWidth="1"/>
    <col min="15375" max="15375" width="18.85546875" style="5" bestFit="1" customWidth="1"/>
    <col min="15376" max="15376" width="20.42578125" style="5" bestFit="1" customWidth="1"/>
    <col min="15377" max="15378" width="0" style="5" hidden="1" customWidth="1"/>
    <col min="15379" max="15379" width="15.42578125" style="5" bestFit="1" customWidth="1"/>
    <col min="15380" max="15380" width="28.42578125" style="5" bestFit="1" customWidth="1"/>
    <col min="15381" max="15381" width="13.5703125" style="5" bestFit="1" customWidth="1"/>
    <col min="15382" max="15382" width="11.42578125" style="5" customWidth="1"/>
    <col min="15383" max="15384" width="0" style="5" hidden="1" customWidth="1"/>
    <col min="15385" max="15387" width="11.42578125" style="5" customWidth="1"/>
    <col min="15388" max="15388" width="13.140625" style="5" bestFit="1" customWidth="1"/>
    <col min="15389" max="15616" width="11.42578125" style="5"/>
    <col min="15617" max="15617" width="4.140625" style="5" customWidth="1"/>
    <col min="15618" max="15618" width="35.5703125" style="5" customWidth="1"/>
    <col min="15619" max="15619" width="18.42578125" style="5" bestFit="1" customWidth="1"/>
    <col min="15620" max="15623" width="10.42578125" style="5" customWidth="1"/>
    <col min="15624" max="15624" width="12.85546875" style="5" bestFit="1" customWidth="1"/>
    <col min="15625" max="15625" width="20.42578125" style="5" bestFit="1" customWidth="1"/>
    <col min="15626" max="15627" width="11.42578125" style="5" customWidth="1"/>
    <col min="15628" max="15628" width="10.42578125" style="5" bestFit="1" customWidth="1"/>
    <col min="15629" max="15629" width="11.42578125" style="5" bestFit="1" customWidth="1"/>
    <col min="15630" max="15630" width="18.85546875" style="5" customWidth="1"/>
    <col min="15631" max="15631" width="18.85546875" style="5" bestFit="1" customWidth="1"/>
    <col min="15632" max="15632" width="20.42578125" style="5" bestFit="1" customWidth="1"/>
    <col min="15633" max="15634" width="0" style="5" hidden="1" customWidth="1"/>
    <col min="15635" max="15635" width="15.42578125" style="5" bestFit="1" customWidth="1"/>
    <col min="15636" max="15636" width="28.42578125" style="5" bestFit="1" customWidth="1"/>
    <col min="15637" max="15637" width="13.5703125" style="5" bestFit="1" customWidth="1"/>
    <col min="15638" max="15638" width="11.42578125" style="5" customWidth="1"/>
    <col min="15639" max="15640" width="0" style="5" hidden="1" customWidth="1"/>
    <col min="15641" max="15643" width="11.42578125" style="5" customWidth="1"/>
    <col min="15644" max="15644" width="13.140625" style="5" bestFit="1" customWidth="1"/>
    <col min="15645" max="15872" width="11.42578125" style="5"/>
    <col min="15873" max="15873" width="4.140625" style="5" customWidth="1"/>
    <col min="15874" max="15874" width="35.5703125" style="5" customWidth="1"/>
    <col min="15875" max="15875" width="18.42578125" style="5" bestFit="1" customWidth="1"/>
    <col min="15876" max="15879" width="10.42578125" style="5" customWidth="1"/>
    <col min="15880" max="15880" width="12.85546875" style="5" bestFit="1" customWidth="1"/>
    <col min="15881" max="15881" width="20.42578125" style="5" bestFit="1" customWidth="1"/>
    <col min="15882" max="15883" width="11.42578125" style="5" customWidth="1"/>
    <col min="15884" max="15884" width="10.42578125" style="5" bestFit="1" customWidth="1"/>
    <col min="15885" max="15885" width="11.42578125" style="5" bestFit="1" customWidth="1"/>
    <col min="15886" max="15886" width="18.85546875" style="5" customWidth="1"/>
    <col min="15887" max="15887" width="18.85546875" style="5" bestFit="1" customWidth="1"/>
    <col min="15888" max="15888" width="20.42578125" style="5" bestFit="1" customWidth="1"/>
    <col min="15889" max="15890" width="0" style="5" hidden="1" customWidth="1"/>
    <col min="15891" max="15891" width="15.42578125" style="5" bestFit="1" customWidth="1"/>
    <col min="15892" max="15892" width="28.42578125" style="5" bestFit="1" customWidth="1"/>
    <col min="15893" max="15893" width="13.5703125" style="5" bestFit="1" customWidth="1"/>
    <col min="15894" max="15894" width="11.42578125" style="5" customWidth="1"/>
    <col min="15895" max="15896" width="0" style="5" hidden="1" customWidth="1"/>
    <col min="15897" max="15899" width="11.42578125" style="5" customWidth="1"/>
    <col min="15900" max="15900" width="13.140625" style="5" bestFit="1" customWidth="1"/>
    <col min="15901" max="16128" width="11.42578125" style="5"/>
    <col min="16129" max="16129" width="4.140625" style="5" customWidth="1"/>
    <col min="16130" max="16130" width="35.5703125" style="5" customWidth="1"/>
    <col min="16131" max="16131" width="18.42578125" style="5" bestFit="1" customWidth="1"/>
    <col min="16132" max="16135" width="10.42578125" style="5" customWidth="1"/>
    <col min="16136" max="16136" width="12.85546875" style="5" bestFit="1" customWidth="1"/>
    <col min="16137" max="16137" width="20.42578125" style="5" bestFit="1" customWidth="1"/>
    <col min="16138" max="16139" width="11.42578125" style="5" customWidth="1"/>
    <col min="16140" max="16140" width="10.42578125" style="5" bestFit="1" customWidth="1"/>
    <col min="16141" max="16141" width="11.42578125" style="5" bestFit="1" customWidth="1"/>
    <col min="16142" max="16142" width="18.85546875" style="5" customWidth="1"/>
    <col min="16143" max="16143" width="18.85546875" style="5" bestFit="1" customWidth="1"/>
    <col min="16144" max="16144" width="20.42578125" style="5" bestFit="1" customWidth="1"/>
    <col min="16145" max="16146" width="0" style="5" hidden="1" customWidth="1"/>
    <col min="16147" max="16147" width="15.42578125" style="5" bestFit="1" customWidth="1"/>
    <col min="16148" max="16148" width="28.42578125" style="5" bestFit="1" customWidth="1"/>
    <col min="16149" max="16149" width="13.5703125" style="5" bestFit="1" customWidth="1"/>
    <col min="16150" max="16150" width="11.42578125" style="5" customWidth="1"/>
    <col min="16151" max="16152" width="0" style="5" hidden="1" customWidth="1"/>
    <col min="16153" max="16155" width="11.42578125" style="5" customWidth="1"/>
    <col min="16156" max="16156" width="13.140625" style="5" bestFit="1" customWidth="1"/>
    <col min="16157" max="16384" width="11.42578125" style="5"/>
  </cols>
  <sheetData>
    <row r="12" spans="2:21" ht="21" x14ac:dyDescent="0.25">
      <c r="B12" s="26" t="s">
        <v>91</v>
      </c>
      <c r="C12" s="27"/>
      <c r="D12" s="27"/>
      <c r="E12" s="27"/>
      <c r="F12" s="27"/>
      <c r="G12" s="27"/>
      <c r="H12" s="28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</row>
    <row r="15" spans="2:21" x14ac:dyDescent="0.25">
      <c r="B15" s="29" t="s">
        <v>92</v>
      </c>
      <c r="C15" s="30"/>
    </row>
    <row r="16" spans="2:21" x14ac:dyDescent="0.25">
      <c r="K16" s="31"/>
    </row>
    <row r="17" spans="2:28" x14ac:dyDescent="0.25">
      <c r="B17" s="32" t="s">
        <v>93</v>
      </c>
      <c r="C17" s="33">
        <f>SETTLEMENT_DATE</f>
        <v>44071</v>
      </c>
    </row>
    <row r="18" spans="2:28" x14ac:dyDescent="0.25">
      <c r="B18" s="34"/>
      <c r="C18" s="35"/>
    </row>
    <row r="19" spans="2:28" ht="15.75" thickBot="1" x14ac:dyDescent="0.3">
      <c r="C19" s="4"/>
    </row>
    <row r="20" spans="2:28" s="38" customFormat="1" ht="18" thickBot="1" x14ac:dyDescent="0.3">
      <c r="B20" s="36" t="s">
        <v>94</v>
      </c>
      <c r="C20" s="37"/>
      <c r="D20" s="37"/>
      <c r="E20" s="37"/>
      <c r="F20" s="37"/>
      <c r="G20" s="37"/>
      <c r="J20" s="5"/>
      <c r="K20" s="39" t="s">
        <v>95</v>
      </c>
      <c r="L20" s="5"/>
      <c r="P20" s="5"/>
      <c r="Q20" s="5"/>
      <c r="R20" s="5"/>
      <c r="S20" s="5"/>
      <c r="T20" s="40" t="s">
        <v>96</v>
      </c>
      <c r="U20" s="41">
        <f ca="1">SUM(U24:U135)</f>
        <v>1.1351014217999236</v>
      </c>
      <c r="W20" s="5"/>
      <c r="X20" s="5"/>
      <c r="Y20" s="5"/>
      <c r="Z20" s="5"/>
      <c r="AA20" s="5"/>
    </row>
    <row r="21" spans="2:28" s="38" customFormat="1" ht="15.75" x14ac:dyDescent="0.25">
      <c r="B21" s="42"/>
      <c r="C21" s="129" t="str">
        <f ca="1">IF(ISNA(HLOOKUP(C22,Source_Bonds_ILB,1,FALSE)),IF(ISNA(HLOOKUP(C22,Desti_Bonds_I,1,FALSE)),"NOT FOUND","DESTINATION"),"SOURCE")</f>
        <v>DESTINATION</v>
      </c>
      <c r="D21" s="43"/>
      <c r="E21" s="43"/>
      <c r="F21" s="43"/>
      <c r="G21" s="43"/>
      <c r="H21" s="44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</row>
    <row r="22" spans="2:28" ht="15.75" x14ac:dyDescent="0.25">
      <c r="B22" s="45" t="s">
        <v>97</v>
      </c>
      <c r="C22" s="130" t="str">
        <f ca="1">MID(CELL("filename",A1),FIND("]",CELL("filename",A1))+1,255)</f>
        <v>LB28DA</v>
      </c>
      <c r="D22" s="34" t="s">
        <v>187</v>
      </c>
      <c r="E22" s="46"/>
      <c r="F22" s="46"/>
      <c r="G22" s="46"/>
      <c r="J22" s="38"/>
      <c r="K22" s="47" t="s">
        <v>98</v>
      </c>
      <c r="L22" s="47" t="s">
        <v>99</v>
      </c>
      <c r="M22" s="47" t="s">
        <v>32</v>
      </c>
      <c r="N22" s="47" t="s">
        <v>100</v>
      </c>
      <c r="O22" s="47" t="s">
        <v>101</v>
      </c>
      <c r="P22" s="47" t="s">
        <v>102</v>
      </c>
      <c r="Q22" s="47" t="s">
        <v>103</v>
      </c>
      <c r="R22" s="47" t="s">
        <v>104</v>
      </c>
      <c r="S22" s="47" t="s">
        <v>95</v>
      </c>
      <c r="T22" s="47" t="s">
        <v>105</v>
      </c>
      <c r="U22" s="47" t="s">
        <v>106</v>
      </c>
      <c r="W22" s="4"/>
      <c r="X22" s="4"/>
      <c r="Y22" s="4"/>
      <c r="Z22" s="4"/>
      <c r="AA22" s="4"/>
      <c r="AB22" s="4"/>
    </row>
    <row r="23" spans="2:28" x14ac:dyDescent="0.25">
      <c r="B23" s="48" t="s">
        <v>30</v>
      </c>
      <c r="C23" s="49">
        <f ca="1">+VLOOKUP($C$22,SBDB_Data,2,FALSE)</f>
        <v>47104</v>
      </c>
      <c r="D23" s="34"/>
      <c r="E23" s="50"/>
      <c r="F23" s="50"/>
      <c r="G23" s="50"/>
      <c r="K23" s="51">
        <v>0</v>
      </c>
      <c r="L23" s="52">
        <f>+C17</f>
        <v>44071</v>
      </c>
      <c r="M23" s="23"/>
      <c r="N23" s="23"/>
      <c r="O23" s="23"/>
      <c r="P23" s="53"/>
      <c r="Q23" s="53"/>
      <c r="R23" s="53">
        <v>1</v>
      </c>
      <c r="S23" s="53"/>
      <c r="T23" s="54"/>
      <c r="U23" s="53"/>
      <c r="W23" s="4"/>
      <c r="X23" s="53"/>
      <c r="Y23" s="53"/>
      <c r="Z23" s="53"/>
      <c r="AA23" s="54"/>
      <c r="AB23" s="53"/>
    </row>
    <row r="24" spans="2:28" x14ac:dyDescent="0.25">
      <c r="B24" s="48" t="s">
        <v>32</v>
      </c>
      <c r="C24" s="55">
        <f ca="1">+VLOOKUP($C$22,SBDB_Data,4,FALSE)</f>
        <v>2.8750000000000001E-2</v>
      </c>
      <c r="D24" s="34"/>
      <c r="E24" s="56"/>
      <c r="F24" s="56"/>
      <c r="G24" s="56"/>
      <c r="K24" s="51">
        <f>+K23+1</f>
        <v>1</v>
      </c>
      <c r="L24" s="52">
        <f ca="1">+COUPNCD(C17,C23,C25)</f>
        <v>44182</v>
      </c>
      <c r="M24" s="57">
        <f ca="1">IF(L24="--","--",IF(AND($C$27="--",K24=1),(L24-$C$26)*$C$24/365,$C$24/$C$25))</f>
        <v>1.4375000000000001E-2</v>
      </c>
      <c r="N24" s="53" t="str">
        <f ca="1">+IF(L24=$C$23, 100%, "--")</f>
        <v>--</v>
      </c>
      <c r="O24" s="57">
        <f ca="1">IFERROR(IF(K24=1,(L24-$C$27)*(Q24/100%)*$C$24/365,(L24-L23)*(Q24/100%)*$C$24/365),"--")</f>
        <v>1.4414383561643837E-2</v>
      </c>
      <c r="P24" s="53">
        <f t="shared" ref="P24:P87" ca="1" si="0">+IF(L24="--","--",IFERROR(VLOOKUP(L24,$W$41:$X$45,2,FALSE),0))</f>
        <v>0</v>
      </c>
      <c r="Q24" s="53">
        <f ca="1">R24+P24</f>
        <v>1</v>
      </c>
      <c r="R24" s="53">
        <f ca="1">IF(P24="--",R23-0,R23-P24)</f>
        <v>1</v>
      </c>
      <c r="S24" s="58">
        <f ca="1">IF(L24="--","--",ROUND(IF($C$22="LBA37DA",SUM(O24:P24),SUM(M24:N24)),9))</f>
        <v>1.4375000000000001E-2</v>
      </c>
      <c r="T24" s="59">
        <f ca="1">IF(L24="--","--",1/(1+$C$31/$C$25)^($C$28*$C$25/365+K23))</f>
        <v>0.99627785172859196</v>
      </c>
      <c r="U24" s="53">
        <f ca="1">IFERROR(T24*S24,"--")</f>
        <v>1.432149411859851E-2</v>
      </c>
      <c r="W24" s="4"/>
      <c r="X24" s="53"/>
      <c r="Y24" s="53"/>
      <c r="Z24" s="53"/>
      <c r="AA24" s="54"/>
      <c r="AB24" s="53"/>
    </row>
    <row r="25" spans="2:28" x14ac:dyDescent="0.25">
      <c r="B25" s="48" t="s">
        <v>107</v>
      </c>
      <c r="C25" s="60">
        <v>2</v>
      </c>
      <c r="D25" s="46"/>
      <c r="E25" s="61"/>
      <c r="F25" s="61"/>
      <c r="G25" s="61"/>
      <c r="K25" s="51">
        <f>+K24+1</f>
        <v>2</v>
      </c>
      <c r="L25" s="52">
        <f ca="1">+IF(L24&lt;$C$23, EDATE(L24,12/$C$25), IF(L24=$C$23, "--", IF(L24="--", "--")))</f>
        <v>44364</v>
      </c>
      <c r="M25" s="57">
        <f t="shared" ref="M25:M88" ca="1" si="1">IF(L25="--","--",IF(AND($C$27="--",K25=1),(L25-$C$26)*$C$24/365,$C$24/$C$25))</f>
        <v>1.4375000000000001E-2</v>
      </c>
      <c r="N25" s="53" t="str">
        <f t="shared" ref="N25:N88" ca="1" si="2">+IF(L25=$C$23, 100%, "--")</f>
        <v>--</v>
      </c>
      <c r="O25" s="57">
        <f ca="1">IFERROR(IF(K25=1,(L25-$C$27)*(Q25/100%)*$C$24/365,(L25-L24)*(Q25/100%)*$C$24/365),"--")</f>
        <v>1.4335616438356165E-2</v>
      </c>
      <c r="P25" s="53">
        <f t="shared" ca="1" si="0"/>
        <v>0</v>
      </c>
      <c r="Q25" s="53">
        <f t="shared" ref="Q25:Q66" ca="1" si="3">R25+P25</f>
        <v>1</v>
      </c>
      <c r="R25" s="53">
        <f ca="1">IF(P25="--",R24-0,R24-P25)</f>
        <v>1</v>
      </c>
      <c r="S25" s="58">
        <f t="shared" ref="S25:S88" ca="1" si="4">IF(L25="--","--",ROUND(IF($C$22="LBA37DA",SUM(O25:P25),SUM(M25:N25)),9))</f>
        <v>1.4375000000000001E-2</v>
      </c>
      <c r="T25" s="59">
        <f ca="1">IF(L25="--","--",1/(1+$C$31/$C$25)^($C$28*$C$25/365+K24))</f>
        <v>0.99018819433344119</v>
      </c>
      <c r="U25" s="53">
        <f t="shared" ref="U25:U88" ca="1" si="5">IFERROR(T25*S25,"--")</f>
        <v>1.4233955293543217E-2</v>
      </c>
      <c r="W25" s="4"/>
      <c r="X25" s="53"/>
      <c r="Y25" s="53"/>
      <c r="Z25" s="53"/>
      <c r="AA25" s="54"/>
      <c r="AB25" s="53"/>
    </row>
    <row r="26" spans="2:28" x14ac:dyDescent="0.25">
      <c r="B26" s="48" t="s">
        <v>31</v>
      </c>
      <c r="C26" s="49">
        <f ca="1">+VLOOKUP($C$22,SBDB_Data,3,FALSE)</f>
        <v>43292</v>
      </c>
      <c r="D26" s="34"/>
      <c r="E26" s="61"/>
      <c r="F26" s="61"/>
      <c r="G26" s="61"/>
      <c r="K26" s="51">
        <f>+K25+1</f>
        <v>3</v>
      </c>
      <c r="L26" s="52">
        <f t="shared" ref="L26:L89" ca="1" si="6">+IF(L25&lt;$C$23, EDATE(L25,12/$C$25), IF(L25=$C$23, "--", IF(L25="--", "--")))</f>
        <v>44547</v>
      </c>
      <c r="M26" s="57">
        <f t="shared" ca="1" si="1"/>
        <v>1.4375000000000001E-2</v>
      </c>
      <c r="N26" s="53" t="str">
        <f t="shared" ca="1" si="2"/>
        <v>--</v>
      </c>
      <c r="O26" s="57">
        <f t="shared" ref="O26:O89" ca="1" si="7">IFERROR(IF(K26=1,(L26-$C$27)*(Q26/100%)*$C$24/365,(L26-L25)*(Q26/100%)*$C$24/365),"--")</f>
        <v>1.4414383561643837E-2</v>
      </c>
      <c r="P26" s="53">
        <f t="shared" ca="1" si="0"/>
        <v>0</v>
      </c>
      <c r="Q26" s="53">
        <f t="shared" ca="1" si="3"/>
        <v>1</v>
      </c>
      <c r="R26" s="53">
        <f t="shared" ref="R26:R66" ca="1" si="8">IF(P26="--",R25-0,R25-P26)</f>
        <v>1</v>
      </c>
      <c r="S26" s="58">
        <f t="shared" ca="1" si="4"/>
        <v>1.4375000000000001E-2</v>
      </c>
      <c r="T26" s="59">
        <f t="shared" ref="T26:T89" ca="1" si="9">IF(L26="--","--",1/(1+$C$31/$C$25)^($C$28*$C$25/365+K25))</f>
        <v>0.98413575941305087</v>
      </c>
      <c r="U26" s="53">
        <f t="shared" ca="1" si="5"/>
        <v>1.4146951541562607E-2</v>
      </c>
      <c r="W26" s="4"/>
      <c r="X26" s="53"/>
      <c r="Y26" s="53"/>
      <c r="Z26" s="53"/>
      <c r="AA26" s="54"/>
      <c r="AB26" s="53"/>
    </row>
    <row r="27" spans="2:28" x14ac:dyDescent="0.25">
      <c r="B27" s="48" t="s">
        <v>108</v>
      </c>
      <c r="C27" s="62">
        <f ca="1">IF(COUPPCD(C17,C23,C25)&lt;C26,"--",COUPPCD(C17,C23,C25))</f>
        <v>43999</v>
      </c>
      <c r="E27" s="61"/>
      <c r="F27" s="61"/>
      <c r="G27" s="61"/>
      <c r="K27" s="51">
        <f>+K26+1</f>
        <v>4</v>
      </c>
      <c r="L27" s="52">
        <f t="shared" ca="1" si="6"/>
        <v>44729</v>
      </c>
      <c r="M27" s="57">
        <f t="shared" ca="1" si="1"/>
        <v>1.4375000000000001E-2</v>
      </c>
      <c r="N27" s="53" t="str">
        <f t="shared" ca="1" si="2"/>
        <v>--</v>
      </c>
      <c r="O27" s="57">
        <f t="shared" ca="1" si="7"/>
        <v>1.4335616438356165E-2</v>
      </c>
      <c r="P27" s="53">
        <f t="shared" ca="1" si="0"/>
        <v>0</v>
      </c>
      <c r="Q27" s="53">
        <f t="shared" ca="1" si="3"/>
        <v>1</v>
      </c>
      <c r="R27" s="53">
        <f t="shared" ca="1" si="8"/>
        <v>1</v>
      </c>
      <c r="S27" s="58">
        <f t="shared" ca="1" si="4"/>
        <v>1.4375000000000001E-2</v>
      </c>
      <c r="T27" s="59">
        <f t="shared" ca="1" si="9"/>
        <v>0.97812031944844302</v>
      </c>
      <c r="U27" s="53">
        <f t="shared" ca="1" si="5"/>
        <v>1.4060479592071368E-2</v>
      </c>
      <c r="W27" s="4"/>
      <c r="X27" s="53"/>
      <c r="Y27" s="53"/>
      <c r="Z27" s="53"/>
      <c r="AA27" s="54"/>
      <c r="AB27" s="53"/>
    </row>
    <row r="28" spans="2:28" x14ac:dyDescent="0.25">
      <c r="B28" s="48" t="s">
        <v>24</v>
      </c>
      <c r="C28" s="131">
        <f ca="1">L24-L23</f>
        <v>111</v>
      </c>
      <c r="D28" s="46"/>
      <c r="E28" s="61"/>
      <c r="F28" s="61"/>
      <c r="G28" s="61"/>
      <c r="K28" s="51">
        <f t="shared" ref="K28:K91" si="10">+K27+1</f>
        <v>5</v>
      </c>
      <c r="L28" s="52">
        <f t="shared" ca="1" si="6"/>
        <v>44912</v>
      </c>
      <c r="M28" s="57">
        <f t="shared" ca="1" si="1"/>
        <v>1.4375000000000001E-2</v>
      </c>
      <c r="N28" s="53" t="str">
        <f t="shared" ca="1" si="2"/>
        <v>--</v>
      </c>
      <c r="O28" s="57">
        <f t="shared" ca="1" si="7"/>
        <v>1.4414383561643837E-2</v>
      </c>
      <c r="P28" s="53">
        <f t="shared" ca="1" si="0"/>
        <v>0</v>
      </c>
      <c r="Q28" s="53">
        <f t="shared" ca="1" si="3"/>
        <v>1</v>
      </c>
      <c r="R28" s="53">
        <f t="shared" ca="1" si="8"/>
        <v>1</v>
      </c>
      <c r="S28" s="58">
        <f t="shared" ca="1" si="4"/>
        <v>1.4375000000000001E-2</v>
      </c>
      <c r="T28" s="59">
        <f t="shared" ca="1" si="9"/>
        <v>0.97214164831132821</v>
      </c>
      <c r="U28" s="53">
        <f t="shared" ca="1" si="5"/>
        <v>1.3974536194475343E-2</v>
      </c>
      <c r="W28" s="4"/>
      <c r="X28" s="53"/>
      <c r="Y28" s="53"/>
      <c r="Z28" s="53"/>
      <c r="AA28" s="54"/>
      <c r="AB28" s="53"/>
    </row>
    <row r="29" spans="2:28" x14ac:dyDescent="0.25">
      <c r="B29" s="48" t="s">
        <v>23</v>
      </c>
      <c r="C29" s="131">
        <f ca="1">IF(C27="--",L23-C26,L23-C27)</f>
        <v>72</v>
      </c>
      <c r="D29" s="46"/>
      <c r="E29" s="63"/>
      <c r="F29" s="63"/>
      <c r="G29" s="63"/>
      <c r="K29" s="51">
        <f t="shared" si="10"/>
        <v>6</v>
      </c>
      <c r="L29" s="52">
        <f t="shared" ca="1" si="6"/>
        <v>45094</v>
      </c>
      <c r="M29" s="57">
        <f t="shared" ca="1" si="1"/>
        <v>1.4375000000000001E-2</v>
      </c>
      <c r="N29" s="53" t="str">
        <f t="shared" ca="1" si="2"/>
        <v>--</v>
      </c>
      <c r="O29" s="57">
        <f t="shared" ca="1" si="7"/>
        <v>1.4335616438356165E-2</v>
      </c>
      <c r="P29" s="53">
        <f t="shared" ca="1" si="0"/>
        <v>0</v>
      </c>
      <c r="Q29" s="53">
        <f t="shared" ca="1" si="3"/>
        <v>1</v>
      </c>
      <c r="R29" s="53">
        <f t="shared" ca="1" si="8"/>
        <v>1</v>
      </c>
      <c r="S29" s="58">
        <f t="shared" ca="1" si="4"/>
        <v>1.4375000000000001E-2</v>
      </c>
      <c r="T29" s="59">
        <f t="shared" ca="1" si="9"/>
        <v>0.96619952125560593</v>
      </c>
      <c r="U29" s="53">
        <f t="shared" ca="1" si="5"/>
        <v>1.3889118118049337E-2</v>
      </c>
      <c r="W29" s="4"/>
      <c r="X29" s="53"/>
      <c r="Y29" s="53"/>
      <c r="Z29" s="53"/>
      <c r="AA29" s="54"/>
      <c r="AB29" s="53"/>
    </row>
    <row r="30" spans="2:28" x14ac:dyDescent="0.25">
      <c r="B30" s="48" t="s">
        <v>109</v>
      </c>
      <c r="C30" s="64">
        <f ca="1">ROUND(C29/365*C24,8)</f>
        <v>5.6712300000000002E-3</v>
      </c>
      <c r="E30" s="65"/>
      <c r="F30" s="65"/>
      <c r="G30" s="65"/>
      <c r="K30" s="51">
        <f t="shared" si="10"/>
        <v>7</v>
      </c>
      <c r="L30" s="52">
        <f t="shared" ca="1" si="6"/>
        <v>45277</v>
      </c>
      <c r="M30" s="57">
        <f t="shared" ca="1" si="1"/>
        <v>1.4375000000000001E-2</v>
      </c>
      <c r="N30" s="53" t="str">
        <f t="shared" ca="1" si="2"/>
        <v>--</v>
      </c>
      <c r="O30" s="57">
        <f t="shared" ca="1" si="7"/>
        <v>1.4414383561643837E-2</v>
      </c>
      <c r="P30" s="53">
        <f t="shared" ca="1" si="0"/>
        <v>0</v>
      </c>
      <c r="Q30" s="53">
        <f t="shared" ca="1" si="3"/>
        <v>1</v>
      </c>
      <c r="R30" s="53">
        <f t="shared" ca="1" si="8"/>
        <v>1</v>
      </c>
      <c r="S30" s="58">
        <f t="shared" ca="1" si="4"/>
        <v>1.4375000000000001E-2</v>
      </c>
      <c r="T30" s="59">
        <f t="shared" ca="1" si="9"/>
        <v>0.96029371490891613</v>
      </c>
      <c r="U30" s="53">
        <f t="shared" ca="1" si="5"/>
        <v>1.3804222151815671E-2</v>
      </c>
      <c r="W30" s="4"/>
      <c r="X30" s="53"/>
      <c r="Y30" s="53"/>
      <c r="Z30" s="53"/>
      <c r="AA30" s="54"/>
      <c r="AB30" s="53"/>
    </row>
    <row r="31" spans="2:28" x14ac:dyDescent="0.25">
      <c r="B31" s="66" t="s">
        <v>110</v>
      </c>
      <c r="C31" s="132">
        <f ca="1">IF(C21="SOURCE", HLOOKUP(C22, Source_Bonds_ILB, 7, FALSE), IF(C21="DESTINATION", HLOOKUP(C22,Desti_bonds_ILB,6,FALSE),  C21) )</f>
        <v>1.23E-2</v>
      </c>
      <c r="D31" s="34" t="s">
        <v>186</v>
      </c>
      <c r="E31" s="65"/>
      <c r="G31" s="61"/>
      <c r="K31" s="51">
        <f t="shared" si="10"/>
        <v>8</v>
      </c>
      <c r="L31" s="52">
        <f t="shared" ca="1" si="6"/>
        <v>45460</v>
      </c>
      <c r="M31" s="57">
        <f t="shared" ca="1" si="1"/>
        <v>1.4375000000000001E-2</v>
      </c>
      <c r="N31" s="53" t="str">
        <f t="shared" ca="1" si="2"/>
        <v>--</v>
      </c>
      <c r="O31" s="57">
        <f t="shared" ca="1" si="7"/>
        <v>1.4414383561643837E-2</v>
      </c>
      <c r="P31" s="53">
        <f t="shared" ca="1" si="0"/>
        <v>0</v>
      </c>
      <c r="Q31" s="53">
        <f t="shared" ca="1" si="3"/>
        <v>1</v>
      </c>
      <c r="R31" s="53">
        <f t="shared" ca="1" si="8"/>
        <v>1</v>
      </c>
      <c r="S31" s="58">
        <f t="shared" ca="1" si="4"/>
        <v>1.4375000000000001E-2</v>
      </c>
      <c r="T31" s="59">
        <f t="shared" ca="1" si="9"/>
        <v>0.95442400726424093</v>
      </c>
      <c r="U31" s="53">
        <f t="shared" ca="1" si="5"/>
        <v>1.3719845104423464E-2</v>
      </c>
      <c r="W31" s="4"/>
      <c r="X31" s="53"/>
      <c r="Y31" s="53"/>
      <c r="Z31" s="53"/>
      <c r="AA31" s="54"/>
      <c r="AB31" s="53"/>
    </row>
    <row r="32" spans="2:28" s="38" customFormat="1" ht="15.75" x14ac:dyDescent="0.25">
      <c r="B32" s="5"/>
      <c r="C32" s="5"/>
      <c r="D32" s="34"/>
      <c r="E32" s="34"/>
      <c r="F32" s="5"/>
      <c r="G32" s="61"/>
      <c r="H32" s="4"/>
      <c r="I32" s="5"/>
      <c r="J32" s="5"/>
      <c r="K32" s="51">
        <f t="shared" si="10"/>
        <v>9</v>
      </c>
      <c r="L32" s="52">
        <f t="shared" ca="1" si="6"/>
        <v>45643</v>
      </c>
      <c r="M32" s="57">
        <f t="shared" ca="1" si="1"/>
        <v>1.4375000000000001E-2</v>
      </c>
      <c r="N32" s="53" t="str">
        <f t="shared" ca="1" si="2"/>
        <v>--</v>
      </c>
      <c r="O32" s="57">
        <f t="shared" ca="1" si="7"/>
        <v>1.4414383561643837E-2</v>
      </c>
      <c r="P32" s="53">
        <f t="shared" ca="1" si="0"/>
        <v>0</v>
      </c>
      <c r="Q32" s="53">
        <f t="shared" ca="1" si="3"/>
        <v>1</v>
      </c>
      <c r="R32" s="53">
        <f t="shared" ca="1" si="8"/>
        <v>1</v>
      </c>
      <c r="S32" s="58">
        <f t="shared" ca="1" si="4"/>
        <v>1.4375000000000001E-2</v>
      </c>
      <c r="T32" s="59">
        <f t="shared" ca="1" si="9"/>
        <v>0.94859017767156073</v>
      </c>
      <c r="U32" s="53">
        <f t="shared" ca="1" si="5"/>
        <v>1.3635983804028686E-2</v>
      </c>
      <c r="V32" s="5"/>
      <c r="W32" s="4"/>
      <c r="X32" s="53"/>
      <c r="Y32" s="53"/>
      <c r="Z32" s="53"/>
      <c r="AA32" s="54"/>
      <c r="AB32" s="53"/>
    </row>
    <row r="33" spans="2:28" s="38" customFormat="1" ht="15.75" x14ac:dyDescent="0.25">
      <c r="B33" s="45" t="s">
        <v>111</v>
      </c>
      <c r="C33" s="67">
        <f ca="1">ROUND(U20-C30,8)</f>
        <v>1.1294301899999999</v>
      </c>
      <c r="D33" s="46"/>
      <c r="E33" s="34"/>
      <c r="F33" s="5"/>
      <c r="G33" s="5"/>
      <c r="H33" s="4"/>
      <c r="I33" s="5"/>
      <c r="J33" s="5"/>
      <c r="K33" s="51">
        <f t="shared" si="10"/>
        <v>10</v>
      </c>
      <c r="L33" s="52">
        <f t="shared" ca="1" si="6"/>
        <v>45825</v>
      </c>
      <c r="M33" s="57">
        <f t="shared" ca="1" si="1"/>
        <v>1.4375000000000001E-2</v>
      </c>
      <c r="N33" s="53" t="str">
        <f t="shared" ca="1" si="2"/>
        <v>--</v>
      </c>
      <c r="O33" s="57">
        <f t="shared" ca="1" si="7"/>
        <v>1.4335616438356165E-2</v>
      </c>
      <c r="P33" s="53">
        <f t="shared" ca="1" si="0"/>
        <v>0</v>
      </c>
      <c r="Q33" s="53">
        <f t="shared" ca="1" si="3"/>
        <v>1</v>
      </c>
      <c r="R33" s="53">
        <f t="shared" ca="1" si="8"/>
        <v>1</v>
      </c>
      <c r="S33" s="58">
        <f t="shared" ca="1" si="4"/>
        <v>1.4375000000000001E-2</v>
      </c>
      <c r="T33" s="59">
        <f t="shared" ca="1" si="9"/>
        <v>0.94279200682955888</v>
      </c>
      <c r="U33" s="53">
        <f t="shared" ca="1" si="5"/>
        <v>1.355263509817491E-2</v>
      </c>
      <c r="V33" s="5"/>
      <c r="W33" s="4"/>
      <c r="X33" s="53"/>
      <c r="Y33" s="53"/>
      <c r="Z33" s="53"/>
      <c r="AA33" s="54"/>
      <c r="AB33" s="53"/>
    </row>
    <row r="34" spans="2:28" ht="15.75" customHeight="1" x14ac:dyDescent="0.25">
      <c r="B34" s="66" t="s">
        <v>112</v>
      </c>
      <c r="C34" s="68">
        <f ca="1">C33+C30</f>
        <v>1.1351014199999998</v>
      </c>
      <c r="D34" s="46"/>
      <c r="E34" s="34"/>
      <c r="F34" s="65"/>
      <c r="G34" s="69"/>
      <c r="K34" s="51">
        <f t="shared" si="10"/>
        <v>11</v>
      </c>
      <c r="L34" s="52">
        <f t="shared" ca="1" si="6"/>
        <v>46008</v>
      </c>
      <c r="M34" s="57">
        <f t="shared" ca="1" si="1"/>
        <v>1.4375000000000001E-2</v>
      </c>
      <c r="N34" s="53" t="str">
        <f t="shared" ca="1" si="2"/>
        <v>--</v>
      </c>
      <c r="O34" s="57">
        <f t="shared" ca="1" si="7"/>
        <v>1.4414383561643837E-2</v>
      </c>
      <c r="P34" s="53">
        <f t="shared" ca="1" si="0"/>
        <v>0</v>
      </c>
      <c r="Q34" s="53">
        <f t="shared" ca="1" si="3"/>
        <v>1</v>
      </c>
      <c r="R34" s="53">
        <f t="shared" ca="1" si="8"/>
        <v>1</v>
      </c>
      <c r="S34" s="58">
        <f t="shared" ca="1" si="4"/>
        <v>1.4375000000000001E-2</v>
      </c>
      <c r="T34" s="59">
        <f t="shared" ca="1" si="9"/>
        <v>0.9370292767773778</v>
      </c>
      <c r="U34" s="53">
        <f t="shared" ca="1" si="5"/>
        <v>1.3469795853674806E-2</v>
      </c>
      <c r="W34" s="4"/>
      <c r="X34" s="53"/>
      <c r="Y34" s="53"/>
      <c r="Z34" s="53"/>
      <c r="AA34" s="54"/>
      <c r="AB34" s="53"/>
    </row>
    <row r="35" spans="2:28" x14ac:dyDescent="0.25">
      <c r="C35" s="70"/>
      <c r="D35" s="46"/>
      <c r="E35" s="34"/>
      <c r="F35" s="34"/>
      <c r="G35" s="71"/>
      <c r="K35" s="51">
        <f>+K34+1</f>
        <v>12</v>
      </c>
      <c r="L35" s="52">
        <f t="shared" ca="1" si="6"/>
        <v>46190</v>
      </c>
      <c r="M35" s="57">
        <f t="shared" ca="1" si="1"/>
        <v>1.4375000000000001E-2</v>
      </c>
      <c r="N35" s="53" t="str">
        <f t="shared" ca="1" si="2"/>
        <v>--</v>
      </c>
      <c r="O35" s="57">
        <f t="shared" ca="1" si="7"/>
        <v>1.4335616438356165E-2</v>
      </c>
      <c r="P35" s="53">
        <f t="shared" ca="1" si="0"/>
        <v>0</v>
      </c>
      <c r="Q35" s="53">
        <f t="shared" ca="1" si="3"/>
        <v>1</v>
      </c>
      <c r="R35" s="53">
        <f t="shared" ca="1" si="8"/>
        <v>1</v>
      </c>
      <c r="S35" s="58">
        <f t="shared" ca="1" si="4"/>
        <v>1.4375000000000001E-2</v>
      </c>
      <c r="T35" s="59">
        <f t="shared" ca="1" si="9"/>
        <v>0.93130177088642629</v>
      </c>
      <c r="U35" s="53">
        <f t="shared" ca="1" si="5"/>
        <v>1.3387462956492379E-2</v>
      </c>
      <c r="W35" s="4"/>
      <c r="X35" s="53"/>
      <c r="Y35" s="53"/>
      <c r="Z35" s="53"/>
      <c r="AA35" s="54"/>
      <c r="AB35" s="53"/>
    </row>
    <row r="36" spans="2:28" x14ac:dyDescent="0.25">
      <c r="C36" s="63"/>
      <c r="D36" s="72"/>
      <c r="E36" s="73"/>
      <c r="F36" s="34"/>
      <c r="G36" s="74"/>
      <c r="K36" s="51">
        <f t="shared" si="10"/>
        <v>13</v>
      </c>
      <c r="L36" s="52">
        <f t="shared" ca="1" si="6"/>
        <v>46373</v>
      </c>
      <c r="M36" s="57">
        <f t="shared" ca="1" si="1"/>
        <v>1.4375000000000001E-2</v>
      </c>
      <c r="N36" s="53" t="str">
        <f t="shared" ca="1" si="2"/>
        <v>--</v>
      </c>
      <c r="O36" s="57">
        <f t="shared" ca="1" si="7"/>
        <v>1.4414383561643837E-2</v>
      </c>
      <c r="P36" s="53">
        <f t="shared" ca="1" si="0"/>
        <v>0</v>
      </c>
      <c r="Q36" s="53">
        <f t="shared" ca="1" si="3"/>
        <v>1</v>
      </c>
      <c r="R36" s="53">
        <f t="shared" ca="1" si="8"/>
        <v>1</v>
      </c>
      <c r="S36" s="58">
        <f t="shared" ca="1" si="4"/>
        <v>1.4375000000000001E-2</v>
      </c>
      <c r="T36" s="59">
        <f t="shared" ca="1" si="9"/>
        <v>0.9256092738522349</v>
      </c>
      <c r="U36" s="53">
        <f t="shared" ca="1" si="5"/>
        <v>1.3305633311625877E-2</v>
      </c>
      <c r="W36" s="4"/>
      <c r="X36" s="53"/>
      <c r="Y36" s="53"/>
      <c r="Z36" s="53"/>
      <c r="AA36" s="54"/>
      <c r="AB36" s="53"/>
    </row>
    <row r="37" spans="2:28" x14ac:dyDescent="0.25">
      <c r="C37" s="63"/>
      <c r="D37" s="72"/>
      <c r="E37" s="73"/>
      <c r="F37" s="34"/>
      <c r="G37" s="74"/>
      <c r="K37" s="51">
        <f t="shared" si="10"/>
        <v>14</v>
      </c>
      <c r="L37" s="52">
        <f t="shared" ca="1" si="6"/>
        <v>46555</v>
      </c>
      <c r="M37" s="57">
        <f t="shared" ca="1" si="1"/>
        <v>1.4375000000000001E-2</v>
      </c>
      <c r="N37" s="53" t="str">
        <f t="shared" ca="1" si="2"/>
        <v>--</v>
      </c>
      <c r="O37" s="57">
        <f t="shared" ca="1" si="7"/>
        <v>1.4335616438356165E-2</v>
      </c>
      <c r="P37" s="53">
        <f t="shared" ca="1" si="0"/>
        <v>0</v>
      </c>
      <c r="Q37" s="53">
        <f t="shared" ca="1" si="3"/>
        <v>1</v>
      </c>
      <c r="R37" s="53">
        <f t="shared" ca="1" si="8"/>
        <v>1</v>
      </c>
      <c r="S37" s="58">
        <f t="shared" ca="1" si="4"/>
        <v>1.4375000000000001E-2</v>
      </c>
      <c r="T37" s="59">
        <f t="shared" ca="1" si="9"/>
        <v>0.91995157168636366</v>
      </c>
      <c r="U37" s="53">
        <f t="shared" ca="1" si="5"/>
        <v>1.3224303842991478E-2</v>
      </c>
      <c r="W37" s="4"/>
      <c r="X37" s="53"/>
      <c r="Y37" s="53"/>
      <c r="Z37" s="53"/>
      <c r="AA37" s="54"/>
      <c r="AB37" s="53"/>
    </row>
    <row r="38" spans="2:28" x14ac:dyDescent="0.25">
      <c r="H38" s="75"/>
      <c r="K38" s="51">
        <f t="shared" si="10"/>
        <v>15</v>
      </c>
      <c r="L38" s="52">
        <f t="shared" ca="1" si="6"/>
        <v>46738</v>
      </c>
      <c r="M38" s="57">
        <f t="shared" ca="1" si="1"/>
        <v>1.4375000000000001E-2</v>
      </c>
      <c r="N38" s="53" t="str">
        <f t="shared" ca="1" si="2"/>
        <v>--</v>
      </c>
      <c r="O38" s="57">
        <f t="shared" ca="1" si="7"/>
        <v>1.4414383561643837E-2</v>
      </c>
      <c r="P38" s="53">
        <f t="shared" ca="1" si="0"/>
        <v>0</v>
      </c>
      <c r="Q38" s="53">
        <f t="shared" ca="1" si="3"/>
        <v>1</v>
      </c>
      <c r="R38" s="53">
        <f t="shared" ca="1" si="8"/>
        <v>1</v>
      </c>
      <c r="S38" s="58">
        <f t="shared" ca="1" si="4"/>
        <v>1.4375000000000001E-2</v>
      </c>
      <c r="T38" s="59">
        <f t="shared" ca="1" si="9"/>
        <v>0.91432845170835719</v>
      </c>
      <c r="U38" s="53">
        <f t="shared" ca="1" si="5"/>
        <v>1.3143471493307635E-2</v>
      </c>
      <c r="W38" s="4"/>
      <c r="X38" s="53"/>
      <c r="Y38" s="53"/>
      <c r="Z38" s="53"/>
      <c r="AA38" s="54"/>
      <c r="AB38" s="53"/>
    </row>
    <row r="39" spans="2:28" ht="15.75" thickBot="1" x14ac:dyDescent="0.3">
      <c r="D39" s="46"/>
      <c r="E39" s="34"/>
      <c r="F39" s="34"/>
      <c r="G39" s="76"/>
      <c r="K39" s="51">
        <f t="shared" si="10"/>
        <v>16</v>
      </c>
      <c r="L39" s="52">
        <f t="shared" ca="1" si="6"/>
        <v>46921</v>
      </c>
      <c r="M39" s="57">
        <f t="shared" ca="1" si="1"/>
        <v>1.4375000000000001E-2</v>
      </c>
      <c r="N39" s="53" t="str">
        <f t="shared" ca="1" si="2"/>
        <v>--</v>
      </c>
      <c r="O39" s="57">
        <f t="shared" ca="1" si="7"/>
        <v>1.4414383561643837E-2</v>
      </c>
      <c r="P39" s="53">
        <f t="shared" ca="1" si="0"/>
        <v>0</v>
      </c>
      <c r="Q39" s="53">
        <f t="shared" ca="1" si="3"/>
        <v>1</v>
      </c>
      <c r="R39" s="53">
        <f t="shared" ca="1" si="8"/>
        <v>1</v>
      </c>
      <c r="S39" s="58">
        <f t="shared" ca="1" si="4"/>
        <v>1.4375000000000001E-2</v>
      </c>
      <c r="T39" s="59">
        <f t="shared" ca="1" si="9"/>
        <v>0.90873970253774994</v>
      </c>
      <c r="U39" s="53">
        <f t="shared" ca="1" si="5"/>
        <v>1.3063133223980157E-2</v>
      </c>
      <c r="W39" s="4"/>
      <c r="X39" s="53"/>
      <c r="Y39" s="53"/>
      <c r="Z39" s="53"/>
      <c r="AA39" s="54"/>
      <c r="AB39" s="53"/>
    </row>
    <row r="40" spans="2:28" ht="16.5" thickBot="1" x14ac:dyDescent="0.3">
      <c r="D40" s="46"/>
      <c r="E40" s="34"/>
      <c r="F40" s="34"/>
      <c r="G40" s="34"/>
      <c r="K40" s="51">
        <f t="shared" si="10"/>
        <v>17</v>
      </c>
      <c r="L40" s="52">
        <f t="shared" ca="1" si="6"/>
        <v>47104</v>
      </c>
      <c r="M40" s="57">
        <f t="shared" ca="1" si="1"/>
        <v>1.4375000000000001E-2</v>
      </c>
      <c r="N40" s="53">
        <f t="shared" ca="1" si="2"/>
        <v>1</v>
      </c>
      <c r="O40" s="57">
        <f t="shared" ca="1" si="7"/>
        <v>1.4414383561643837E-2</v>
      </c>
      <c r="P40" s="53">
        <f t="shared" ca="1" si="0"/>
        <v>0</v>
      </c>
      <c r="Q40" s="53">
        <f t="shared" ca="1" si="3"/>
        <v>1</v>
      </c>
      <c r="R40" s="53">
        <f t="shared" ca="1" si="8"/>
        <v>1</v>
      </c>
      <c r="S40" s="58">
        <f t="shared" ca="1" si="4"/>
        <v>1.014375</v>
      </c>
      <c r="T40" s="59">
        <f t="shared" ca="1" si="9"/>
        <v>0.90318511408612012</v>
      </c>
      <c r="U40" s="53">
        <f t="shared" ca="1" si="5"/>
        <v>0.91616840010110812</v>
      </c>
      <c r="W40" s="77" t="s">
        <v>113</v>
      </c>
      <c r="X40" s="78" t="s">
        <v>114</v>
      </c>
      <c r="Y40" s="53"/>
      <c r="Z40" s="53"/>
      <c r="AA40" s="54"/>
      <c r="AB40" s="53"/>
    </row>
    <row r="41" spans="2:28" x14ac:dyDescent="0.25">
      <c r="G41" s="34"/>
      <c r="K41" s="51">
        <f t="shared" si="10"/>
        <v>18</v>
      </c>
      <c r="L41" s="52" t="str">
        <f t="shared" ca="1" si="6"/>
        <v>--</v>
      </c>
      <c r="M41" s="57" t="str">
        <f t="shared" ca="1" si="1"/>
        <v>--</v>
      </c>
      <c r="N41" s="53" t="str">
        <f t="shared" ca="1" si="2"/>
        <v>--</v>
      </c>
      <c r="O41" s="57" t="str">
        <f t="shared" ca="1" si="7"/>
        <v>--</v>
      </c>
      <c r="P41" s="53" t="str">
        <f t="shared" ca="1" si="0"/>
        <v>--</v>
      </c>
      <c r="Q41" s="53" t="e">
        <f t="shared" ca="1" si="3"/>
        <v>#VALUE!</v>
      </c>
      <c r="R41" s="53">
        <f t="shared" ca="1" si="8"/>
        <v>1</v>
      </c>
      <c r="S41" s="58" t="str">
        <f t="shared" ca="1" si="4"/>
        <v>--</v>
      </c>
      <c r="T41" s="59" t="str">
        <f t="shared" ca="1" si="9"/>
        <v>--</v>
      </c>
      <c r="U41" s="53" t="str">
        <f t="shared" ca="1" si="5"/>
        <v>--</v>
      </c>
      <c r="W41" s="79">
        <v>48925</v>
      </c>
      <c r="X41" s="80">
        <v>0.2</v>
      </c>
      <c r="Y41" s="53"/>
      <c r="Z41" s="53"/>
      <c r="AA41" s="54"/>
      <c r="AB41" s="53"/>
    </row>
    <row r="42" spans="2:28" x14ac:dyDescent="0.25">
      <c r="G42" s="34"/>
      <c r="K42" s="51">
        <f t="shared" si="10"/>
        <v>19</v>
      </c>
      <c r="L42" s="52" t="str">
        <f t="shared" ca="1" si="6"/>
        <v>--</v>
      </c>
      <c r="M42" s="57" t="str">
        <f t="shared" ca="1" si="1"/>
        <v>--</v>
      </c>
      <c r="N42" s="53" t="str">
        <f t="shared" ca="1" si="2"/>
        <v>--</v>
      </c>
      <c r="O42" s="57" t="str">
        <f t="shared" ca="1" si="7"/>
        <v>--</v>
      </c>
      <c r="P42" s="53" t="str">
        <f t="shared" ca="1" si="0"/>
        <v>--</v>
      </c>
      <c r="Q42" s="53" t="e">
        <f t="shared" ca="1" si="3"/>
        <v>#VALUE!</v>
      </c>
      <c r="R42" s="53">
        <f t="shared" ca="1" si="8"/>
        <v>1</v>
      </c>
      <c r="S42" s="58" t="str">
        <f t="shared" ca="1" si="4"/>
        <v>--</v>
      </c>
      <c r="T42" s="59" t="str">
        <f t="shared" ca="1" si="9"/>
        <v>--</v>
      </c>
      <c r="U42" s="53" t="str">
        <f t="shared" ca="1" si="5"/>
        <v>--</v>
      </c>
      <c r="W42" s="79">
        <v>49290</v>
      </c>
      <c r="X42" s="80">
        <v>0.2</v>
      </c>
      <c r="Y42" s="53"/>
      <c r="Z42" s="53"/>
      <c r="AA42" s="54"/>
      <c r="AB42" s="53"/>
    </row>
    <row r="43" spans="2:28" x14ac:dyDescent="0.25">
      <c r="G43" s="73"/>
      <c r="K43" s="51">
        <f t="shared" si="10"/>
        <v>20</v>
      </c>
      <c r="L43" s="52" t="str">
        <f t="shared" ca="1" si="6"/>
        <v>--</v>
      </c>
      <c r="M43" s="57" t="str">
        <f t="shared" ca="1" si="1"/>
        <v>--</v>
      </c>
      <c r="N43" s="53" t="str">
        <f t="shared" ca="1" si="2"/>
        <v>--</v>
      </c>
      <c r="O43" s="57" t="str">
        <f t="shared" ca="1" si="7"/>
        <v>--</v>
      </c>
      <c r="P43" s="53" t="str">
        <f t="shared" ca="1" si="0"/>
        <v>--</v>
      </c>
      <c r="Q43" s="53" t="e">
        <f t="shared" ca="1" si="3"/>
        <v>#VALUE!</v>
      </c>
      <c r="R43" s="53">
        <f t="shared" ca="1" si="8"/>
        <v>1</v>
      </c>
      <c r="S43" s="58" t="str">
        <f t="shared" ca="1" si="4"/>
        <v>--</v>
      </c>
      <c r="T43" s="59" t="str">
        <f t="shared" ca="1" si="9"/>
        <v>--</v>
      </c>
      <c r="U43" s="53" t="str">
        <f t="shared" ca="1" si="5"/>
        <v>--</v>
      </c>
      <c r="W43" s="79">
        <v>49655</v>
      </c>
      <c r="X43" s="80">
        <v>0.2</v>
      </c>
      <c r="Y43" s="53"/>
      <c r="Z43" s="53"/>
      <c r="AA43" s="54"/>
      <c r="AB43" s="53"/>
    </row>
    <row r="44" spans="2:28" x14ac:dyDescent="0.25">
      <c r="G44" s="73"/>
      <c r="K44" s="51">
        <f t="shared" si="10"/>
        <v>21</v>
      </c>
      <c r="L44" s="52" t="str">
        <f t="shared" ca="1" si="6"/>
        <v>--</v>
      </c>
      <c r="M44" s="57" t="str">
        <f t="shared" ca="1" si="1"/>
        <v>--</v>
      </c>
      <c r="N44" s="53" t="str">
        <f t="shared" ca="1" si="2"/>
        <v>--</v>
      </c>
      <c r="O44" s="57" t="str">
        <f t="shared" ca="1" si="7"/>
        <v>--</v>
      </c>
      <c r="P44" s="53" t="str">
        <f t="shared" ca="1" si="0"/>
        <v>--</v>
      </c>
      <c r="Q44" s="53" t="e">
        <f t="shared" ca="1" si="3"/>
        <v>#VALUE!</v>
      </c>
      <c r="R44" s="53">
        <f t="shared" ca="1" si="8"/>
        <v>1</v>
      </c>
      <c r="S44" s="58" t="str">
        <f t="shared" ca="1" si="4"/>
        <v>--</v>
      </c>
      <c r="T44" s="59" t="str">
        <f t="shared" ca="1" si="9"/>
        <v>--</v>
      </c>
      <c r="U44" s="53" t="str">
        <f t="shared" ca="1" si="5"/>
        <v>--</v>
      </c>
      <c r="W44" s="79">
        <v>50021</v>
      </c>
      <c r="X44" s="80">
        <v>0.2</v>
      </c>
      <c r="Y44" s="53"/>
      <c r="Z44" s="53"/>
      <c r="AA44" s="54"/>
      <c r="AB44" s="53"/>
    </row>
    <row r="45" spans="2:28" x14ac:dyDescent="0.25">
      <c r="C45" s="34"/>
      <c r="G45" s="34"/>
      <c r="K45" s="51">
        <f t="shared" si="10"/>
        <v>22</v>
      </c>
      <c r="L45" s="52" t="str">
        <f t="shared" ca="1" si="6"/>
        <v>--</v>
      </c>
      <c r="M45" s="57" t="str">
        <f t="shared" ca="1" si="1"/>
        <v>--</v>
      </c>
      <c r="N45" s="53" t="str">
        <f t="shared" ca="1" si="2"/>
        <v>--</v>
      </c>
      <c r="O45" s="57" t="str">
        <f t="shared" ca="1" si="7"/>
        <v>--</v>
      </c>
      <c r="P45" s="53" t="str">
        <f t="shared" ca="1" si="0"/>
        <v>--</v>
      </c>
      <c r="Q45" s="53" t="e">
        <f t="shared" ca="1" si="3"/>
        <v>#VALUE!</v>
      </c>
      <c r="R45" s="53">
        <f t="shared" ca="1" si="8"/>
        <v>1</v>
      </c>
      <c r="S45" s="58" t="str">
        <f t="shared" ca="1" si="4"/>
        <v>--</v>
      </c>
      <c r="T45" s="59" t="str">
        <f t="shared" ca="1" si="9"/>
        <v>--</v>
      </c>
      <c r="U45" s="53" t="str">
        <f t="shared" ca="1" si="5"/>
        <v>--</v>
      </c>
      <c r="W45" s="81">
        <v>50386</v>
      </c>
      <c r="X45" s="82">
        <v>0.2</v>
      </c>
      <c r="Y45" s="53"/>
      <c r="Z45" s="53"/>
      <c r="AA45" s="54"/>
      <c r="AB45" s="53"/>
    </row>
    <row r="46" spans="2:28" x14ac:dyDescent="0.25">
      <c r="C46" s="34"/>
      <c r="D46" s="46"/>
      <c r="E46" s="34"/>
      <c r="F46" s="34"/>
      <c r="G46" s="34"/>
      <c r="K46" s="51">
        <f t="shared" si="10"/>
        <v>23</v>
      </c>
      <c r="L46" s="52" t="str">
        <f t="shared" ca="1" si="6"/>
        <v>--</v>
      </c>
      <c r="M46" s="57" t="str">
        <f t="shared" ca="1" si="1"/>
        <v>--</v>
      </c>
      <c r="N46" s="53" t="str">
        <f t="shared" ca="1" si="2"/>
        <v>--</v>
      </c>
      <c r="O46" s="57" t="str">
        <f t="shared" ca="1" si="7"/>
        <v>--</v>
      </c>
      <c r="P46" s="53" t="str">
        <f t="shared" ca="1" si="0"/>
        <v>--</v>
      </c>
      <c r="Q46" s="53" t="e">
        <f t="shared" ca="1" si="3"/>
        <v>#VALUE!</v>
      </c>
      <c r="R46" s="53">
        <f t="shared" ca="1" si="8"/>
        <v>1</v>
      </c>
      <c r="S46" s="58" t="str">
        <f t="shared" ca="1" si="4"/>
        <v>--</v>
      </c>
      <c r="T46" s="59" t="str">
        <f t="shared" ca="1" si="9"/>
        <v>--</v>
      </c>
      <c r="U46" s="53" t="str">
        <f t="shared" ca="1" si="5"/>
        <v>--</v>
      </c>
      <c r="W46" s="4"/>
      <c r="X46" s="53"/>
      <c r="Y46" s="53"/>
      <c r="Z46" s="53"/>
      <c r="AA46" s="54"/>
      <c r="AB46" s="53"/>
    </row>
    <row r="47" spans="2:28" ht="15.75" x14ac:dyDescent="0.25">
      <c r="C47" s="83"/>
      <c r="D47" s="84"/>
      <c r="E47" s="34"/>
      <c r="F47" s="34"/>
      <c r="K47" s="51">
        <f t="shared" si="10"/>
        <v>24</v>
      </c>
      <c r="L47" s="52" t="str">
        <f t="shared" ca="1" si="6"/>
        <v>--</v>
      </c>
      <c r="M47" s="57" t="str">
        <f t="shared" ca="1" si="1"/>
        <v>--</v>
      </c>
      <c r="N47" s="53" t="str">
        <f t="shared" ca="1" si="2"/>
        <v>--</v>
      </c>
      <c r="O47" s="57" t="str">
        <f t="shared" ca="1" si="7"/>
        <v>--</v>
      </c>
      <c r="P47" s="53" t="str">
        <f t="shared" ca="1" si="0"/>
        <v>--</v>
      </c>
      <c r="Q47" s="53" t="e">
        <f t="shared" ca="1" si="3"/>
        <v>#VALUE!</v>
      </c>
      <c r="R47" s="53">
        <f t="shared" ca="1" si="8"/>
        <v>1</v>
      </c>
      <c r="S47" s="58" t="str">
        <f t="shared" ca="1" si="4"/>
        <v>--</v>
      </c>
      <c r="T47" s="59" t="str">
        <f t="shared" ca="1" si="9"/>
        <v>--</v>
      </c>
      <c r="U47" s="53" t="str">
        <f t="shared" ca="1" si="5"/>
        <v>--</v>
      </c>
      <c r="AB47" s="85"/>
    </row>
    <row r="48" spans="2:28" x14ac:dyDescent="0.25">
      <c r="C48" s="86"/>
      <c r="D48" s="46"/>
      <c r="E48" s="87"/>
      <c r="F48" s="87"/>
      <c r="K48" s="51">
        <f t="shared" si="10"/>
        <v>25</v>
      </c>
      <c r="L48" s="52" t="str">
        <f t="shared" ca="1" si="6"/>
        <v>--</v>
      </c>
      <c r="M48" s="57" t="str">
        <f t="shared" ca="1" si="1"/>
        <v>--</v>
      </c>
      <c r="N48" s="53" t="str">
        <f t="shared" ca="1" si="2"/>
        <v>--</v>
      </c>
      <c r="O48" s="57" t="str">
        <f t="shared" ca="1" si="7"/>
        <v>--</v>
      </c>
      <c r="P48" s="53" t="str">
        <f t="shared" ca="1" si="0"/>
        <v>--</v>
      </c>
      <c r="Q48" s="53" t="e">
        <f t="shared" ca="1" si="3"/>
        <v>#VALUE!</v>
      </c>
      <c r="R48" s="53">
        <f t="shared" ca="1" si="8"/>
        <v>1</v>
      </c>
      <c r="S48" s="58" t="str">
        <f t="shared" ca="1" si="4"/>
        <v>--</v>
      </c>
      <c r="T48" s="59" t="str">
        <f t="shared" ca="1" si="9"/>
        <v>--</v>
      </c>
      <c r="U48" s="53" t="str">
        <f t="shared" ca="1" si="5"/>
        <v>--</v>
      </c>
    </row>
    <row r="49" spans="3:28" x14ac:dyDescent="0.25">
      <c r="C49" s="73"/>
      <c r="D49" s="46"/>
      <c r="E49" s="87"/>
      <c r="F49" s="87"/>
      <c r="K49" s="51">
        <f t="shared" si="10"/>
        <v>26</v>
      </c>
      <c r="L49" s="52" t="str">
        <f t="shared" ca="1" si="6"/>
        <v>--</v>
      </c>
      <c r="M49" s="57" t="str">
        <f t="shared" ca="1" si="1"/>
        <v>--</v>
      </c>
      <c r="N49" s="53" t="str">
        <f t="shared" ca="1" si="2"/>
        <v>--</v>
      </c>
      <c r="O49" s="57" t="str">
        <f t="shared" ca="1" si="7"/>
        <v>--</v>
      </c>
      <c r="P49" s="53" t="str">
        <f t="shared" ca="1" si="0"/>
        <v>--</v>
      </c>
      <c r="Q49" s="53" t="e">
        <f t="shared" ca="1" si="3"/>
        <v>#VALUE!</v>
      </c>
      <c r="R49" s="53">
        <f t="shared" ca="1" si="8"/>
        <v>1</v>
      </c>
      <c r="S49" s="58" t="str">
        <f t="shared" ca="1" si="4"/>
        <v>--</v>
      </c>
      <c r="T49" s="59" t="str">
        <f t="shared" ca="1" si="9"/>
        <v>--</v>
      </c>
      <c r="U49" s="53" t="str">
        <f t="shared" ca="1" si="5"/>
        <v>--</v>
      </c>
      <c r="AB49" s="88"/>
    </row>
    <row r="50" spans="3:28" x14ac:dyDescent="0.25">
      <c r="C50" s="63"/>
      <c r="D50" s="72"/>
      <c r="E50" s="73"/>
      <c r="F50" s="73"/>
      <c r="K50" s="51">
        <f t="shared" si="10"/>
        <v>27</v>
      </c>
      <c r="L50" s="52" t="str">
        <f t="shared" ca="1" si="6"/>
        <v>--</v>
      </c>
      <c r="M50" s="57" t="str">
        <f t="shared" ca="1" si="1"/>
        <v>--</v>
      </c>
      <c r="N50" s="53" t="str">
        <f t="shared" ca="1" si="2"/>
        <v>--</v>
      </c>
      <c r="O50" s="57" t="str">
        <f t="shared" ca="1" si="7"/>
        <v>--</v>
      </c>
      <c r="P50" s="53" t="str">
        <f t="shared" ca="1" si="0"/>
        <v>--</v>
      </c>
      <c r="Q50" s="53" t="e">
        <f t="shared" ca="1" si="3"/>
        <v>#VALUE!</v>
      </c>
      <c r="R50" s="53">
        <f t="shared" ca="1" si="8"/>
        <v>1</v>
      </c>
      <c r="S50" s="58" t="str">
        <f t="shared" ca="1" si="4"/>
        <v>--</v>
      </c>
      <c r="T50" s="59" t="str">
        <f t="shared" ca="1" si="9"/>
        <v>--</v>
      </c>
      <c r="U50" s="53" t="str">
        <f t="shared" ca="1" si="5"/>
        <v>--</v>
      </c>
      <c r="AB50" s="89"/>
    </row>
    <row r="51" spans="3:28" x14ac:dyDescent="0.25">
      <c r="C51" s="90"/>
      <c r="D51" s="46"/>
      <c r="E51" s="76"/>
      <c r="F51" s="76"/>
      <c r="K51" s="51">
        <f t="shared" si="10"/>
        <v>28</v>
      </c>
      <c r="L51" s="52" t="str">
        <f t="shared" ca="1" si="6"/>
        <v>--</v>
      </c>
      <c r="M51" s="57" t="str">
        <f t="shared" ca="1" si="1"/>
        <v>--</v>
      </c>
      <c r="N51" s="53" t="str">
        <f t="shared" ca="1" si="2"/>
        <v>--</v>
      </c>
      <c r="O51" s="57" t="str">
        <f t="shared" ca="1" si="7"/>
        <v>--</v>
      </c>
      <c r="P51" s="53" t="str">
        <f t="shared" ca="1" si="0"/>
        <v>--</v>
      </c>
      <c r="Q51" s="53" t="e">
        <f t="shared" ca="1" si="3"/>
        <v>#VALUE!</v>
      </c>
      <c r="R51" s="53">
        <f t="shared" ca="1" si="8"/>
        <v>1</v>
      </c>
      <c r="S51" s="58" t="str">
        <f t="shared" ca="1" si="4"/>
        <v>--</v>
      </c>
      <c r="T51" s="59" t="str">
        <f t="shared" ca="1" si="9"/>
        <v>--</v>
      </c>
      <c r="U51" s="53" t="str">
        <f t="shared" ca="1" si="5"/>
        <v>--</v>
      </c>
    </row>
    <row r="52" spans="3:28" x14ac:dyDescent="0.25">
      <c r="C52" s="90"/>
      <c r="K52" s="51">
        <f t="shared" si="10"/>
        <v>29</v>
      </c>
      <c r="L52" s="52" t="str">
        <f t="shared" ca="1" si="6"/>
        <v>--</v>
      </c>
      <c r="M52" s="57" t="str">
        <f t="shared" ca="1" si="1"/>
        <v>--</v>
      </c>
      <c r="N52" s="53" t="str">
        <f t="shared" ca="1" si="2"/>
        <v>--</v>
      </c>
      <c r="O52" s="57" t="str">
        <f t="shared" ca="1" si="7"/>
        <v>--</v>
      </c>
      <c r="P52" s="53" t="str">
        <f t="shared" ca="1" si="0"/>
        <v>--</v>
      </c>
      <c r="Q52" s="53" t="e">
        <f t="shared" ca="1" si="3"/>
        <v>#VALUE!</v>
      </c>
      <c r="R52" s="53">
        <f t="shared" ca="1" si="8"/>
        <v>1</v>
      </c>
      <c r="S52" s="58" t="str">
        <f t="shared" ca="1" si="4"/>
        <v>--</v>
      </c>
      <c r="T52" s="59" t="str">
        <f t="shared" ca="1" si="9"/>
        <v>--</v>
      </c>
      <c r="U52" s="53" t="str">
        <f t="shared" ca="1" si="5"/>
        <v>--</v>
      </c>
    </row>
    <row r="53" spans="3:28" x14ac:dyDescent="0.25">
      <c r="C53" s="90"/>
      <c r="K53" s="51">
        <f t="shared" si="10"/>
        <v>30</v>
      </c>
      <c r="L53" s="52" t="str">
        <f t="shared" ca="1" si="6"/>
        <v>--</v>
      </c>
      <c r="M53" s="57" t="str">
        <f t="shared" ca="1" si="1"/>
        <v>--</v>
      </c>
      <c r="N53" s="53" t="str">
        <f t="shared" ca="1" si="2"/>
        <v>--</v>
      </c>
      <c r="O53" s="57" t="str">
        <f t="shared" ca="1" si="7"/>
        <v>--</v>
      </c>
      <c r="P53" s="53" t="str">
        <f t="shared" ca="1" si="0"/>
        <v>--</v>
      </c>
      <c r="Q53" s="53" t="e">
        <f t="shared" ca="1" si="3"/>
        <v>#VALUE!</v>
      </c>
      <c r="R53" s="53">
        <f t="shared" ca="1" si="8"/>
        <v>1</v>
      </c>
      <c r="S53" s="58" t="str">
        <f t="shared" ca="1" si="4"/>
        <v>--</v>
      </c>
      <c r="T53" s="59" t="str">
        <f t="shared" ca="1" si="9"/>
        <v>--</v>
      </c>
      <c r="U53" s="53" t="str">
        <f t="shared" ca="1" si="5"/>
        <v>--</v>
      </c>
    </row>
    <row r="54" spans="3:28" x14ac:dyDescent="0.25">
      <c r="K54" s="51">
        <f>+K53+1</f>
        <v>31</v>
      </c>
      <c r="L54" s="52" t="str">
        <f t="shared" ca="1" si="6"/>
        <v>--</v>
      </c>
      <c r="M54" s="57" t="str">
        <f t="shared" ca="1" si="1"/>
        <v>--</v>
      </c>
      <c r="N54" s="53" t="str">
        <f t="shared" ca="1" si="2"/>
        <v>--</v>
      </c>
      <c r="O54" s="57" t="str">
        <f t="shared" ca="1" si="7"/>
        <v>--</v>
      </c>
      <c r="P54" s="53" t="str">
        <f t="shared" ca="1" si="0"/>
        <v>--</v>
      </c>
      <c r="Q54" s="53" t="e">
        <f t="shared" ca="1" si="3"/>
        <v>#VALUE!</v>
      </c>
      <c r="R54" s="53">
        <f t="shared" ca="1" si="8"/>
        <v>1</v>
      </c>
      <c r="S54" s="58" t="str">
        <f t="shared" ca="1" si="4"/>
        <v>--</v>
      </c>
      <c r="T54" s="59" t="str">
        <f t="shared" ca="1" si="9"/>
        <v>--</v>
      </c>
      <c r="U54" s="53" t="str">
        <f t="shared" ca="1" si="5"/>
        <v>--</v>
      </c>
    </row>
    <row r="55" spans="3:28" x14ac:dyDescent="0.25">
      <c r="K55" s="51">
        <f t="shared" si="10"/>
        <v>32</v>
      </c>
      <c r="L55" s="52" t="str">
        <f t="shared" ca="1" si="6"/>
        <v>--</v>
      </c>
      <c r="M55" s="57" t="str">
        <f t="shared" ca="1" si="1"/>
        <v>--</v>
      </c>
      <c r="N55" s="53" t="str">
        <f t="shared" ca="1" si="2"/>
        <v>--</v>
      </c>
      <c r="O55" s="57" t="str">
        <f t="shared" ca="1" si="7"/>
        <v>--</v>
      </c>
      <c r="P55" s="53" t="str">
        <f t="shared" ca="1" si="0"/>
        <v>--</v>
      </c>
      <c r="Q55" s="53" t="e">
        <f t="shared" ca="1" si="3"/>
        <v>#VALUE!</v>
      </c>
      <c r="R55" s="53">
        <f t="shared" ca="1" si="8"/>
        <v>1</v>
      </c>
      <c r="S55" s="58" t="str">
        <f t="shared" ca="1" si="4"/>
        <v>--</v>
      </c>
      <c r="T55" s="59" t="str">
        <f t="shared" ca="1" si="9"/>
        <v>--</v>
      </c>
      <c r="U55" s="53" t="str">
        <f t="shared" ca="1" si="5"/>
        <v>--</v>
      </c>
    </row>
    <row r="56" spans="3:28" x14ac:dyDescent="0.25">
      <c r="K56" s="51">
        <f t="shared" si="10"/>
        <v>33</v>
      </c>
      <c r="L56" s="52" t="str">
        <f t="shared" ca="1" si="6"/>
        <v>--</v>
      </c>
      <c r="M56" s="57" t="str">
        <f t="shared" ca="1" si="1"/>
        <v>--</v>
      </c>
      <c r="N56" s="53" t="str">
        <f t="shared" ca="1" si="2"/>
        <v>--</v>
      </c>
      <c r="O56" s="57" t="str">
        <f t="shared" ca="1" si="7"/>
        <v>--</v>
      </c>
      <c r="P56" s="53" t="str">
        <f t="shared" ca="1" si="0"/>
        <v>--</v>
      </c>
      <c r="Q56" s="53" t="e">
        <f t="shared" ca="1" si="3"/>
        <v>#VALUE!</v>
      </c>
      <c r="R56" s="53">
        <f t="shared" ca="1" si="8"/>
        <v>1</v>
      </c>
      <c r="S56" s="58" t="str">
        <f t="shared" ca="1" si="4"/>
        <v>--</v>
      </c>
      <c r="T56" s="59" t="str">
        <f t="shared" ca="1" si="9"/>
        <v>--</v>
      </c>
      <c r="U56" s="53" t="str">
        <f t="shared" ca="1" si="5"/>
        <v>--</v>
      </c>
    </row>
    <row r="57" spans="3:28" x14ac:dyDescent="0.25">
      <c r="K57" s="51">
        <f t="shared" si="10"/>
        <v>34</v>
      </c>
      <c r="L57" s="52" t="str">
        <f t="shared" ca="1" si="6"/>
        <v>--</v>
      </c>
      <c r="M57" s="57" t="str">
        <f t="shared" ca="1" si="1"/>
        <v>--</v>
      </c>
      <c r="N57" s="53" t="str">
        <f t="shared" ca="1" si="2"/>
        <v>--</v>
      </c>
      <c r="O57" s="57" t="str">
        <f t="shared" ca="1" si="7"/>
        <v>--</v>
      </c>
      <c r="P57" s="53" t="str">
        <f t="shared" ca="1" si="0"/>
        <v>--</v>
      </c>
      <c r="Q57" s="53" t="e">
        <f t="shared" ca="1" si="3"/>
        <v>#VALUE!</v>
      </c>
      <c r="R57" s="53">
        <f t="shared" ca="1" si="8"/>
        <v>1</v>
      </c>
      <c r="S57" s="58" t="str">
        <f t="shared" ca="1" si="4"/>
        <v>--</v>
      </c>
      <c r="T57" s="59" t="str">
        <f t="shared" ca="1" si="9"/>
        <v>--</v>
      </c>
      <c r="U57" s="53" t="str">
        <f t="shared" ca="1" si="5"/>
        <v>--</v>
      </c>
    </row>
    <row r="58" spans="3:28" x14ac:dyDescent="0.25">
      <c r="K58" s="51">
        <f t="shared" si="10"/>
        <v>35</v>
      </c>
      <c r="L58" s="52" t="str">
        <f t="shared" ca="1" si="6"/>
        <v>--</v>
      </c>
      <c r="M58" s="57" t="str">
        <f t="shared" ca="1" si="1"/>
        <v>--</v>
      </c>
      <c r="N58" s="53" t="str">
        <f t="shared" ca="1" si="2"/>
        <v>--</v>
      </c>
      <c r="O58" s="57" t="str">
        <f t="shared" ca="1" si="7"/>
        <v>--</v>
      </c>
      <c r="P58" s="53" t="str">
        <f t="shared" ca="1" si="0"/>
        <v>--</v>
      </c>
      <c r="Q58" s="53" t="e">
        <f t="shared" ca="1" si="3"/>
        <v>#VALUE!</v>
      </c>
      <c r="R58" s="53">
        <f t="shared" ca="1" si="8"/>
        <v>1</v>
      </c>
      <c r="S58" s="58" t="str">
        <f t="shared" ca="1" si="4"/>
        <v>--</v>
      </c>
      <c r="T58" s="59" t="str">
        <f t="shared" ca="1" si="9"/>
        <v>--</v>
      </c>
      <c r="U58" s="53" t="str">
        <f t="shared" ca="1" si="5"/>
        <v>--</v>
      </c>
    </row>
    <row r="59" spans="3:28" x14ac:dyDescent="0.25">
      <c r="K59" s="51">
        <f t="shared" si="10"/>
        <v>36</v>
      </c>
      <c r="L59" s="52" t="str">
        <f t="shared" ca="1" si="6"/>
        <v>--</v>
      </c>
      <c r="M59" s="57" t="str">
        <f t="shared" ca="1" si="1"/>
        <v>--</v>
      </c>
      <c r="N59" s="53" t="str">
        <f t="shared" ca="1" si="2"/>
        <v>--</v>
      </c>
      <c r="O59" s="57" t="str">
        <f t="shared" ca="1" si="7"/>
        <v>--</v>
      </c>
      <c r="P59" s="53" t="str">
        <f t="shared" ca="1" si="0"/>
        <v>--</v>
      </c>
      <c r="Q59" s="53" t="e">
        <f t="shared" ca="1" si="3"/>
        <v>#VALUE!</v>
      </c>
      <c r="R59" s="53">
        <f t="shared" ca="1" si="8"/>
        <v>1</v>
      </c>
      <c r="S59" s="58" t="str">
        <f t="shared" ca="1" si="4"/>
        <v>--</v>
      </c>
      <c r="T59" s="59" t="str">
        <f t="shared" ca="1" si="9"/>
        <v>--</v>
      </c>
      <c r="U59" s="53" t="str">
        <f t="shared" ca="1" si="5"/>
        <v>--</v>
      </c>
    </row>
    <row r="60" spans="3:28" x14ac:dyDescent="0.25">
      <c r="K60" s="51">
        <f t="shared" si="10"/>
        <v>37</v>
      </c>
      <c r="L60" s="52" t="str">
        <f t="shared" ca="1" si="6"/>
        <v>--</v>
      </c>
      <c r="M60" s="57" t="str">
        <f t="shared" ca="1" si="1"/>
        <v>--</v>
      </c>
      <c r="N60" s="53" t="str">
        <f t="shared" ca="1" si="2"/>
        <v>--</v>
      </c>
      <c r="O60" s="57" t="str">
        <f t="shared" ca="1" si="7"/>
        <v>--</v>
      </c>
      <c r="P60" s="53" t="str">
        <f t="shared" ca="1" si="0"/>
        <v>--</v>
      </c>
      <c r="Q60" s="53" t="e">
        <f t="shared" ca="1" si="3"/>
        <v>#VALUE!</v>
      </c>
      <c r="R60" s="53">
        <f t="shared" ca="1" si="8"/>
        <v>1</v>
      </c>
      <c r="S60" s="58" t="str">
        <f t="shared" ca="1" si="4"/>
        <v>--</v>
      </c>
      <c r="T60" s="59" t="str">
        <f t="shared" ca="1" si="9"/>
        <v>--</v>
      </c>
      <c r="U60" s="53" t="str">
        <f t="shared" ca="1" si="5"/>
        <v>--</v>
      </c>
    </row>
    <row r="61" spans="3:28" x14ac:dyDescent="0.25">
      <c r="K61" s="51">
        <f t="shared" si="10"/>
        <v>38</v>
      </c>
      <c r="L61" s="52" t="str">
        <f t="shared" ca="1" si="6"/>
        <v>--</v>
      </c>
      <c r="M61" s="57" t="str">
        <f t="shared" ca="1" si="1"/>
        <v>--</v>
      </c>
      <c r="N61" s="53" t="str">
        <f t="shared" ca="1" si="2"/>
        <v>--</v>
      </c>
      <c r="O61" s="57" t="str">
        <f t="shared" ca="1" si="7"/>
        <v>--</v>
      </c>
      <c r="P61" s="53" t="str">
        <f t="shared" ca="1" si="0"/>
        <v>--</v>
      </c>
      <c r="Q61" s="53" t="e">
        <f t="shared" ca="1" si="3"/>
        <v>#VALUE!</v>
      </c>
      <c r="R61" s="53">
        <f t="shared" ca="1" si="8"/>
        <v>1</v>
      </c>
      <c r="S61" s="58" t="str">
        <f t="shared" ca="1" si="4"/>
        <v>--</v>
      </c>
      <c r="T61" s="59" t="str">
        <f t="shared" ca="1" si="9"/>
        <v>--</v>
      </c>
      <c r="U61" s="53" t="str">
        <f t="shared" ca="1" si="5"/>
        <v>--</v>
      </c>
    </row>
    <row r="62" spans="3:28" x14ac:dyDescent="0.25">
      <c r="K62" s="51">
        <f t="shared" si="10"/>
        <v>39</v>
      </c>
      <c r="L62" s="52" t="str">
        <f t="shared" ca="1" si="6"/>
        <v>--</v>
      </c>
      <c r="M62" s="57" t="str">
        <f t="shared" ca="1" si="1"/>
        <v>--</v>
      </c>
      <c r="N62" s="53" t="str">
        <f t="shared" ca="1" si="2"/>
        <v>--</v>
      </c>
      <c r="O62" s="57" t="str">
        <f t="shared" ca="1" si="7"/>
        <v>--</v>
      </c>
      <c r="P62" s="53" t="str">
        <f t="shared" ca="1" si="0"/>
        <v>--</v>
      </c>
      <c r="Q62" s="53" t="e">
        <f t="shared" ca="1" si="3"/>
        <v>#VALUE!</v>
      </c>
      <c r="R62" s="53">
        <f t="shared" ca="1" si="8"/>
        <v>1</v>
      </c>
      <c r="S62" s="58" t="str">
        <f t="shared" ca="1" si="4"/>
        <v>--</v>
      </c>
      <c r="T62" s="59" t="str">
        <f t="shared" ca="1" si="9"/>
        <v>--</v>
      </c>
      <c r="U62" s="53" t="str">
        <f t="shared" ca="1" si="5"/>
        <v>--</v>
      </c>
    </row>
    <row r="63" spans="3:28" x14ac:dyDescent="0.25">
      <c r="K63" s="51">
        <f t="shared" si="10"/>
        <v>40</v>
      </c>
      <c r="L63" s="52" t="str">
        <f t="shared" ca="1" si="6"/>
        <v>--</v>
      </c>
      <c r="M63" s="57" t="str">
        <f t="shared" ca="1" si="1"/>
        <v>--</v>
      </c>
      <c r="N63" s="53" t="str">
        <f t="shared" ca="1" si="2"/>
        <v>--</v>
      </c>
      <c r="O63" s="57" t="str">
        <f t="shared" ca="1" si="7"/>
        <v>--</v>
      </c>
      <c r="P63" s="53" t="str">
        <f t="shared" ca="1" si="0"/>
        <v>--</v>
      </c>
      <c r="Q63" s="53" t="e">
        <f t="shared" ca="1" si="3"/>
        <v>#VALUE!</v>
      </c>
      <c r="R63" s="53">
        <f t="shared" ca="1" si="8"/>
        <v>1</v>
      </c>
      <c r="S63" s="58" t="str">
        <f t="shared" ca="1" si="4"/>
        <v>--</v>
      </c>
      <c r="T63" s="59" t="str">
        <f t="shared" ca="1" si="9"/>
        <v>--</v>
      </c>
      <c r="U63" s="53" t="str">
        <f t="shared" ca="1" si="5"/>
        <v>--</v>
      </c>
    </row>
    <row r="64" spans="3:28" x14ac:dyDescent="0.25">
      <c r="K64" s="51">
        <f t="shared" si="10"/>
        <v>41</v>
      </c>
      <c r="L64" s="52" t="str">
        <f t="shared" ca="1" si="6"/>
        <v>--</v>
      </c>
      <c r="M64" s="57" t="str">
        <f t="shared" ca="1" si="1"/>
        <v>--</v>
      </c>
      <c r="N64" s="53" t="str">
        <f t="shared" ca="1" si="2"/>
        <v>--</v>
      </c>
      <c r="O64" s="57" t="str">
        <f t="shared" ca="1" si="7"/>
        <v>--</v>
      </c>
      <c r="P64" s="53" t="str">
        <f t="shared" ca="1" si="0"/>
        <v>--</v>
      </c>
      <c r="Q64" s="53" t="e">
        <f t="shared" ca="1" si="3"/>
        <v>#VALUE!</v>
      </c>
      <c r="R64" s="53">
        <f t="shared" ca="1" si="8"/>
        <v>1</v>
      </c>
      <c r="S64" s="58" t="str">
        <f t="shared" ca="1" si="4"/>
        <v>--</v>
      </c>
      <c r="T64" s="59" t="str">
        <f t="shared" ca="1" si="9"/>
        <v>--</v>
      </c>
      <c r="U64" s="53" t="str">
        <f t="shared" ca="1" si="5"/>
        <v>--</v>
      </c>
    </row>
    <row r="65" spans="11:21" x14ac:dyDescent="0.25">
      <c r="K65" s="51">
        <f t="shared" si="10"/>
        <v>42</v>
      </c>
      <c r="L65" s="52" t="str">
        <f t="shared" ca="1" si="6"/>
        <v>--</v>
      </c>
      <c r="M65" s="57" t="str">
        <f t="shared" ca="1" si="1"/>
        <v>--</v>
      </c>
      <c r="N65" s="53" t="str">
        <f t="shared" ca="1" si="2"/>
        <v>--</v>
      </c>
      <c r="O65" s="57" t="str">
        <f t="shared" ca="1" si="7"/>
        <v>--</v>
      </c>
      <c r="P65" s="53" t="str">
        <f t="shared" ca="1" si="0"/>
        <v>--</v>
      </c>
      <c r="Q65" s="53" t="e">
        <f t="shared" ca="1" si="3"/>
        <v>#VALUE!</v>
      </c>
      <c r="R65" s="53">
        <f t="shared" ca="1" si="8"/>
        <v>1</v>
      </c>
      <c r="S65" s="58" t="str">
        <f t="shared" ca="1" si="4"/>
        <v>--</v>
      </c>
      <c r="T65" s="59" t="str">
        <f t="shared" ca="1" si="9"/>
        <v>--</v>
      </c>
      <c r="U65" s="53" t="str">
        <f t="shared" ca="1" si="5"/>
        <v>--</v>
      </c>
    </row>
    <row r="66" spans="11:21" x14ac:dyDescent="0.25">
      <c r="K66" s="51">
        <f t="shared" si="10"/>
        <v>43</v>
      </c>
      <c r="L66" s="52" t="str">
        <f t="shared" ca="1" si="6"/>
        <v>--</v>
      </c>
      <c r="M66" s="57" t="str">
        <f t="shared" ca="1" si="1"/>
        <v>--</v>
      </c>
      <c r="N66" s="53" t="str">
        <f t="shared" ca="1" si="2"/>
        <v>--</v>
      </c>
      <c r="O66" s="57" t="str">
        <f t="shared" ca="1" si="7"/>
        <v>--</v>
      </c>
      <c r="P66" s="53" t="str">
        <f t="shared" ca="1" si="0"/>
        <v>--</v>
      </c>
      <c r="Q66" s="53" t="e">
        <f t="shared" ca="1" si="3"/>
        <v>#VALUE!</v>
      </c>
      <c r="R66" s="53">
        <f t="shared" ca="1" si="8"/>
        <v>1</v>
      </c>
      <c r="S66" s="58" t="str">
        <f t="shared" ca="1" si="4"/>
        <v>--</v>
      </c>
      <c r="T66" s="59" t="str">
        <f t="shared" ca="1" si="9"/>
        <v>--</v>
      </c>
      <c r="U66" s="53" t="str">
        <f t="shared" ca="1" si="5"/>
        <v>--</v>
      </c>
    </row>
    <row r="67" spans="11:21" x14ac:dyDescent="0.25">
      <c r="K67" s="51">
        <f t="shared" si="10"/>
        <v>44</v>
      </c>
      <c r="L67" s="52" t="str">
        <f t="shared" ca="1" si="6"/>
        <v>--</v>
      </c>
      <c r="M67" s="57" t="str">
        <f t="shared" ca="1" si="1"/>
        <v>--</v>
      </c>
      <c r="N67" s="53" t="str">
        <f t="shared" ca="1" si="2"/>
        <v>--</v>
      </c>
      <c r="O67" s="57" t="str">
        <f t="shared" ca="1" si="7"/>
        <v>--</v>
      </c>
      <c r="P67" s="53" t="str">
        <f t="shared" ca="1" si="0"/>
        <v>--</v>
      </c>
      <c r="Q67" s="53"/>
      <c r="R67" s="53"/>
      <c r="S67" s="58" t="str">
        <f t="shared" ca="1" si="4"/>
        <v>--</v>
      </c>
      <c r="T67" s="59" t="str">
        <f t="shared" ca="1" si="9"/>
        <v>--</v>
      </c>
      <c r="U67" s="53" t="str">
        <f t="shared" ca="1" si="5"/>
        <v>--</v>
      </c>
    </row>
    <row r="68" spans="11:21" x14ac:dyDescent="0.25">
      <c r="K68" s="51">
        <f t="shared" si="10"/>
        <v>45</v>
      </c>
      <c r="L68" s="52" t="str">
        <f t="shared" ca="1" si="6"/>
        <v>--</v>
      </c>
      <c r="M68" s="57" t="str">
        <f t="shared" ca="1" si="1"/>
        <v>--</v>
      </c>
      <c r="N68" s="53" t="str">
        <f t="shared" ca="1" si="2"/>
        <v>--</v>
      </c>
      <c r="O68" s="57" t="str">
        <f t="shared" ca="1" si="7"/>
        <v>--</v>
      </c>
      <c r="P68" s="53" t="str">
        <f t="shared" ca="1" si="0"/>
        <v>--</v>
      </c>
      <c r="Q68" s="53"/>
      <c r="R68" s="53"/>
      <c r="S68" s="58" t="str">
        <f t="shared" ca="1" si="4"/>
        <v>--</v>
      </c>
      <c r="T68" s="59" t="str">
        <f t="shared" ca="1" si="9"/>
        <v>--</v>
      </c>
      <c r="U68" s="53" t="str">
        <f t="shared" ca="1" si="5"/>
        <v>--</v>
      </c>
    </row>
    <row r="69" spans="11:21" x14ac:dyDescent="0.25">
      <c r="K69" s="51">
        <f t="shared" si="10"/>
        <v>46</v>
      </c>
      <c r="L69" s="52" t="str">
        <f t="shared" ca="1" si="6"/>
        <v>--</v>
      </c>
      <c r="M69" s="57" t="str">
        <f t="shared" ca="1" si="1"/>
        <v>--</v>
      </c>
      <c r="N69" s="53" t="str">
        <f t="shared" ca="1" si="2"/>
        <v>--</v>
      </c>
      <c r="O69" s="57" t="str">
        <f t="shared" ca="1" si="7"/>
        <v>--</v>
      </c>
      <c r="P69" s="53" t="str">
        <f t="shared" ca="1" si="0"/>
        <v>--</v>
      </c>
      <c r="Q69" s="53"/>
      <c r="R69" s="53"/>
      <c r="S69" s="58" t="str">
        <f t="shared" ca="1" si="4"/>
        <v>--</v>
      </c>
      <c r="T69" s="59" t="str">
        <f t="shared" ca="1" si="9"/>
        <v>--</v>
      </c>
      <c r="U69" s="53" t="str">
        <f t="shared" ca="1" si="5"/>
        <v>--</v>
      </c>
    </row>
    <row r="70" spans="11:21" x14ac:dyDescent="0.25">
      <c r="K70" s="51">
        <f t="shared" si="10"/>
        <v>47</v>
      </c>
      <c r="L70" s="52" t="str">
        <f t="shared" ca="1" si="6"/>
        <v>--</v>
      </c>
      <c r="M70" s="57" t="str">
        <f t="shared" ca="1" si="1"/>
        <v>--</v>
      </c>
      <c r="N70" s="53" t="str">
        <f t="shared" ca="1" si="2"/>
        <v>--</v>
      </c>
      <c r="O70" s="57" t="str">
        <f t="shared" ca="1" si="7"/>
        <v>--</v>
      </c>
      <c r="P70" s="53" t="str">
        <f t="shared" ca="1" si="0"/>
        <v>--</v>
      </c>
      <c r="Q70" s="53"/>
      <c r="R70" s="53"/>
      <c r="S70" s="58" t="str">
        <f t="shared" ca="1" si="4"/>
        <v>--</v>
      </c>
      <c r="T70" s="59" t="str">
        <f t="shared" ca="1" si="9"/>
        <v>--</v>
      </c>
      <c r="U70" s="53" t="str">
        <f t="shared" ca="1" si="5"/>
        <v>--</v>
      </c>
    </row>
    <row r="71" spans="11:21" x14ac:dyDescent="0.25">
      <c r="K71" s="51">
        <f t="shared" si="10"/>
        <v>48</v>
      </c>
      <c r="L71" s="52" t="str">
        <f t="shared" ca="1" si="6"/>
        <v>--</v>
      </c>
      <c r="M71" s="57" t="str">
        <f t="shared" ca="1" si="1"/>
        <v>--</v>
      </c>
      <c r="N71" s="53" t="str">
        <f t="shared" ca="1" si="2"/>
        <v>--</v>
      </c>
      <c r="O71" s="57" t="str">
        <f t="shared" ca="1" si="7"/>
        <v>--</v>
      </c>
      <c r="P71" s="53" t="str">
        <f t="shared" ca="1" si="0"/>
        <v>--</v>
      </c>
      <c r="Q71" s="53"/>
      <c r="R71" s="53"/>
      <c r="S71" s="58" t="str">
        <f t="shared" ca="1" si="4"/>
        <v>--</v>
      </c>
      <c r="T71" s="59" t="str">
        <f t="shared" ca="1" si="9"/>
        <v>--</v>
      </c>
      <c r="U71" s="53" t="str">
        <f t="shared" ca="1" si="5"/>
        <v>--</v>
      </c>
    </row>
    <row r="72" spans="11:21" x14ac:dyDescent="0.25">
      <c r="K72" s="51">
        <f t="shared" si="10"/>
        <v>49</v>
      </c>
      <c r="L72" s="52" t="str">
        <f t="shared" ca="1" si="6"/>
        <v>--</v>
      </c>
      <c r="M72" s="57" t="str">
        <f t="shared" ca="1" si="1"/>
        <v>--</v>
      </c>
      <c r="N72" s="53" t="str">
        <f t="shared" ca="1" si="2"/>
        <v>--</v>
      </c>
      <c r="O72" s="57" t="str">
        <f t="shared" ca="1" si="7"/>
        <v>--</v>
      </c>
      <c r="P72" s="53" t="str">
        <f t="shared" ca="1" si="0"/>
        <v>--</v>
      </c>
      <c r="Q72" s="53"/>
      <c r="R72" s="53"/>
      <c r="S72" s="58" t="str">
        <f t="shared" ca="1" si="4"/>
        <v>--</v>
      </c>
      <c r="T72" s="59" t="str">
        <f t="shared" ca="1" si="9"/>
        <v>--</v>
      </c>
      <c r="U72" s="53" t="str">
        <f t="shared" ca="1" si="5"/>
        <v>--</v>
      </c>
    </row>
    <row r="73" spans="11:21" x14ac:dyDescent="0.25">
      <c r="K73" s="51">
        <f t="shared" si="10"/>
        <v>50</v>
      </c>
      <c r="L73" s="52" t="str">
        <f t="shared" ca="1" si="6"/>
        <v>--</v>
      </c>
      <c r="M73" s="57" t="str">
        <f t="shared" ca="1" si="1"/>
        <v>--</v>
      </c>
      <c r="N73" s="53" t="str">
        <f t="shared" ca="1" si="2"/>
        <v>--</v>
      </c>
      <c r="O73" s="57" t="str">
        <f t="shared" ca="1" si="7"/>
        <v>--</v>
      </c>
      <c r="P73" s="53" t="str">
        <f t="shared" ca="1" si="0"/>
        <v>--</v>
      </c>
      <c r="Q73" s="53"/>
      <c r="R73" s="53"/>
      <c r="S73" s="58" t="str">
        <f t="shared" ca="1" si="4"/>
        <v>--</v>
      </c>
      <c r="T73" s="59" t="str">
        <f t="shared" ca="1" si="9"/>
        <v>--</v>
      </c>
      <c r="U73" s="53" t="str">
        <f t="shared" ca="1" si="5"/>
        <v>--</v>
      </c>
    </row>
    <row r="74" spans="11:21" x14ac:dyDescent="0.25">
      <c r="K74" s="51">
        <f t="shared" si="10"/>
        <v>51</v>
      </c>
      <c r="L74" s="52" t="str">
        <f t="shared" ca="1" si="6"/>
        <v>--</v>
      </c>
      <c r="M74" s="57" t="str">
        <f t="shared" ca="1" si="1"/>
        <v>--</v>
      </c>
      <c r="N74" s="53" t="str">
        <f t="shared" ca="1" si="2"/>
        <v>--</v>
      </c>
      <c r="O74" s="57" t="str">
        <f t="shared" ca="1" si="7"/>
        <v>--</v>
      </c>
      <c r="P74" s="53" t="str">
        <f t="shared" ca="1" si="0"/>
        <v>--</v>
      </c>
      <c r="Q74" s="53"/>
      <c r="R74" s="53"/>
      <c r="S74" s="58" t="str">
        <f t="shared" ca="1" si="4"/>
        <v>--</v>
      </c>
      <c r="T74" s="59" t="str">
        <f t="shared" ca="1" si="9"/>
        <v>--</v>
      </c>
      <c r="U74" s="53" t="str">
        <f t="shared" ca="1" si="5"/>
        <v>--</v>
      </c>
    </row>
    <row r="75" spans="11:21" x14ac:dyDescent="0.25">
      <c r="K75" s="51">
        <f t="shared" si="10"/>
        <v>52</v>
      </c>
      <c r="L75" s="52" t="str">
        <f t="shared" ca="1" si="6"/>
        <v>--</v>
      </c>
      <c r="M75" s="57" t="str">
        <f t="shared" ca="1" si="1"/>
        <v>--</v>
      </c>
      <c r="N75" s="53" t="str">
        <f t="shared" ca="1" si="2"/>
        <v>--</v>
      </c>
      <c r="O75" s="57" t="str">
        <f t="shared" ca="1" si="7"/>
        <v>--</v>
      </c>
      <c r="P75" s="53" t="str">
        <f t="shared" ca="1" si="0"/>
        <v>--</v>
      </c>
      <c r="Q75" s="53"/>
      <c r="R75" s="53"/>
      <c r="S75" s="58" t="str">
        <f t="shared" ca="1" si="4"/>
        <v>--</v>
      </c>
      <c r="T75" s="59" t="str">
        <f t="shared" ca="1" si="9"/>
        <v>--</v>
      </c>
      <c r="U75" s="53" t="str">
        <f t="shared" ca="1" si="5"/>
        <v>--</v>
      </c>
    </row>
    <row r="76" spans="11:21" x14ac:dyDescent="0.25">
      <c r="K76" s="51">
        <f t="shared" si="10"/>
        <v>53</v>
      </c>
      <c r="L76" s="52" t="str">
        <f t="shared" ca="1" si="6"/>
        <v>--</v>
      </c>
      <c r="M76" s="57" t="str">
        <f t="shared" ca="1" si="1"/>
        <v>--</v>
      </c>
      <c r="N76" s="53" t="str">
        <f t="shared" ca="1" si="2"/>
        <v>--</v>
      </c>
      <c r="O76" s="57" t="str">
        <f t="shared" ca="1" si="7"/>
        <v>--</v>
      </c>
      <c r="P76" s="53" t="str">
        <f t="shared" ca="1" si="0"/>
        <v>--</v>
      </c>
      <c r="Q76" s="53"/>
      <c r="R76" s="53"/>
      <c r="S76" s="58" t="str">
        <f t="shared" ca="1" si="4"/>
        <v>--</v>
      </c>
      <c r="T76" s="59" t="str">
        <f t="shared" ca="1" si="9"/>
        <v>--</v>
      </c>
      <c r="U76" s="53" t="str">
        <f t="shared" ca="1" si="5"/>
        <v>--</v>
      </c>
    </row>
    <row r="77" spans="11:21" x14ac:dyDescent="0.25">
      <c r="K77" s="51">
        <f t="shared" si="10"/>
        <v>54</v>
      </c>
      <c r="L77" s="52" t="str">
        <f t="shared" ca="1" si="6"/>
        <v>--</v>
      </c>
      <c r="M77" s="57" t="str">
        <f t="shared" ca="1" si="1"/>
        <v>--</v>
      </c>
      <c r="N77" s="53" t="str">
        <f t="shared" ca="1" si="2"/>
        <v>--</v>
      </c>
      <c r="O77" s="57" t="str">
        <f t="shared" ca="1" si="7"/>
        <v>--</v>
      </c>
      <c r="P77" s="53" t="str">
        <f t="shared" ca="1" si="0"/>
        <v>--</v>
      </c>
      <c r="Q77" s="53"/>
      <c r="R77" s="53"/>
      <c r="S77" s="58" t="str">
        <f t="shared" ca="1" si="4"/>
        <v>--</v>
      </c>
      <c r="T77" s="59" t="str">
        <f t="shared" ca="1" si="9"/>
        <v>--</v>
      </c>
      <c r="U77" s="53" t="str">
        <f t="shared" ca="1" si="5"/>
        <v>--</v>
      </c>
    </row>
    <row r="78" spans="11:21" x14ac:dyDescent="0.25">
      <c r="K78" s="51">
        <f t="shared" si="10"/>
        <v>55</v>
      </c>
      <c r="L78" s="52" t="str">
        <f t="shared" ca="1" si="6"/>
        <v>--</v>
      </c>
      <c r="M78" s="57" t="str">
        <f t="shared" ca="1" si="1"/>
        <v>--</v>
      </c>
      <c r="N78" s="53" t="str">
        <f t="shared" ca="1" si="2"/>
        <v>--</v>
      </c>
      <c r="O78" s="57" t="str">
        <f t="shared" ca="1" si="7"/>
        <v>--</v>
      </c>
      <c r="P78" s="53" t="str">
        <f t="shared" ca="1" si="0"/>
        <v>--</v>
      </c>
      <c r="Q78" s="53"/>
      <c r="R78" s="53"/>
      <c r="S78" s="58" t="str">
        <f t="shared" ca="1" si="4"/>
        <v>--</v>
      </c>
      <c r="T78" s="59" t="str">
        <f t="shared" ca="1" si="9"/>
        <v>--</v>
      </c>
      <c r="U78" s="53" t="str">
        <f t="shared" ca="1" si="5"/>
        <v>--</v>
      </c>
    </row>
    <row r="79" spans="11:21" x14ac:dyDescent="0.25">
      <c r="K79" s="51">
        <f t="shared" si="10"/>
        <v>56</v>
      </c>
      <c r="L79" s="52" t="str">
        <f t="shared" ca="1" si="6"/>
        <v>--</v>
      </c>
      <c r="M79" s="57" t="str">
        <f t="shared" ca="1" si="1"/>
        <v>--</v>
      </c>
      <c r="N79" s="53" t="str">
        <f t="shared" ca="1" si="2"/>
        <v>--</v>
      </c>
      <c r="O79" s="57" t="str">
        <f t="shared" ca="1" si="7"/>
        <v>--</v>
      </c>
      <c r="P79" s="53" t="str">
        <f t="shared" ca="1" si="0"/>
        <v>--</v>
      </c>
      <c r="Q79" s="53"/>
      <c r="R79" s="53"/>
      <c r="S79" s="58" t="str">
        <f t="shared" ca="1" si="4"/>
        <v>--</v>
      </c>
      <c r="T79" s="59" t="str">
        <f t="shared" ca="1" si="9"/>
        <v>--</v>
      </c>
      <c r="U79" s="53" t="str">
        <f t="shared" ca="1" si="5"/>
        <v>--</v>
      </c>
    </row>
    <row r="80" spans="11:21" x14ac:dyDescent="0.25">
      <c r="K80" s="51">
        <f t="shared" si="10"/>
        <v>57</v>
      </c>
      <c r="L80" s="52" t="str">
        <f t="shared" ca="1" si="6"/>
        <v>--</v>
      </c>
      <c r="M80" s="57" t="str">
        <f t="shared" ca="1" si="1"/>
        <v>--</v>
      </c>
      <c r="N80" s="53" t="str">
        <f t="shared" ca="1" si="2"/>
        <v>--</v>
      </c>
      <c r="O80" s="57" t="str">
        <f t="shared" ca="1" si="7"/>
        <v>--</v>
      </c>
      <c r="P80" s="53" t="str">
        <f t="shared" ca="1" si="0"/>
        <v>--</v>
      </c>
      <c r="Q80" s="53"/>
      <c r="R80" s="53"/>
      <c r="S80" s="58" t="str">
        <f t="shared" ca="1" si="4"/>
        <v>--</v>
      </c>
      <c r="T80" s="59" t="str">
        <f t="shared" ca="1" si="9"/>
        <v>--</v>
      </c>
      <c r="U80" s="53" t="str">
        <f t="shared" ca="1" si="5"/>
        <v>--</v>
      </c>
    </row>
    <row r="81" spans="11:21" x14ac:dyDescent="0.25">
      <c r="K81" s="51">
        <f t="shared" si="10"/>
        <v>58</v>
      </c>
      <c r="L81" s="52" t="str">
        <f t="shared" ca="1" si="6"/>
        <v>--</v>
      </c>
      <c r="M81" s="57" t="str">
        <f t="shared" ca="1" si="1"/>
        <v>--</v>
      </c>
      <c r="N81" s="53" t="str">
        <f t="shared" ca="1" si="2"/>
        <v>--</v>
      </c>
      <c r="O81" s="57" t="str">
        <f t="shared" ca="1" si="7"/>
        <v>--</v>
      </c>
      <c r="P81" s="53" t="str">
        <f t="shared" ca="1" si="0"/>
        <v>--</v>
      </c>
      <c r="Q81" s="53"/>
      <c r="R81" s="53"/>
      <c r="S81" s="58" t="str">
        <f t="shared" ca="1" si="4"/>
        <v>--</v>
      </c>
      <c r="T81" s="59" t="str">
        <f t="shared" ca="1" si="9"/>
        <v>--</v>
      </c>
      <c r="U81" s="53" t="str">
        <f t="shared" ca="1" si="5"/>
        <v>--</v>
      </c>
    </row>
    <row r="82" spans="11:21" x14ac:dyDescent="0.25">
      <c r="K82" s="51">
        <f t="shared" si="10"/>
        <v>59</v>
      </c>
      <c r="L82" s="52" t="str">
        <f t="shared" ca="1" si="6"/>
        <v>--</v>
      </c>
      <c r="M82" s="57" t="str">
        <f t="shared" ca="1" si="1"/>
        <v>--</v>
      </c>
      <c r="N82" s="53" t="str">
        <f t="shared" ca="1" si="2"/>
        <v>--</v>
      </c>
      <c r="O82" s="57" t="str">
        <f t="shared" ca="1" si="7"/>
        <v>--</v>
      </c>
      <c r="P82" s="53" t="str">
        <f t="shared" ca="1" si="0"/>
        <v>--</v>
      </c>
      <c r="Q82" s="53"/>
      <c r="R82" s="53"/>
      <c r="S82" s="58" t="str">
        <f t="shared" ca="1" si="4"/>
        <v>--</v>
      </c>
      <c r="T82" s="59" t="str">
        <f t="shared" ca="1" si="9"/>
        <v>--</v>
      </c>
      <c r="U82" s="53" t="str">
        <f t="shared" ca="1" si="5"/>
        <v>--</v>
      </c>
    </row>
    <row r="83" spans="11:21" x14ac:dyDescent="0.25">
      <c r="K83" s="51">
        <f t="shared" si="10"/>
        <v>60</v>
      </c>
      <c r="L83" s="52" t="str">
        <f t="shared" ca="1" si="6"/>
        <v>--</v>
      </c>
      <c r="M83" s="57" t="str">
        <f t="shared" ca="1" si="1"/>
        <v>--</v>
      </c>
      <c r="N83" s="53" t="str">
        <f t="shared" ca="1" si="2"/>
        <v>--</v>
      </c>
      <c r="O83" s="57" t="str">
        <f t="shared" ca="1" si="7"/>
        <v>--</v>
      </c>
      <c r="P83" s="53" t="str">
        <f t="shared" ca="1" si="0"/>
        <v>--</v>
      </c>
      <c r="Q83" s="53"/>
      <c r="R83" s="53"/>
      <c r="S83" s="58" t="str">
        <f t="shared" ca="1" si="4"/>
        <v>--</v>
      </c>
      <c r="T83" s="59" t="str">
        <f t="shared" ca="1" si="9"/>
        <v>--</v>
      </c>
      <c r="U83" s="53" t="str">
        <f t="shared" ca="1" si="5"/>
        <v>--</v>
      </c>
    </row>
    <row r="84" spans="11:21" x14ac:dyDescent="0.25">
      <c r="K84" s="51">
        <f t="shared" si="10"/>
        <v>61</v>
      </c>
      <c r="L84" s="52" t="str">
        <f t="shared" ca="1" si="6"/>
        <v>--</v>
      </c>
      <c r="M84" s="57" t="str">
        <f t="shared" ca="1" si="1"/>
        <v>--</v>
      </c>
      <c r="N84" s="53" t="str">
        <f t="shared" ca="1" si="2"/>
        <v>--</v>
      </c>
      <c r="O84" s="57" t="str">
        <f t="shared" ca="1" si="7"/>
        <v>--</v>
      </c>
      <c r="P84" s="53" t="str">
        <f t="shared" ca="1" si="0"/>
        <v>--</v>
      </c>
      <c r="Q84" s="53"/>
      <c r="R84" s="53"/>
      <c r="S84" s="58" t="str">
        <f t="shared" ca="1" si="4"/>
        <v>--</v>
      </c>
      <c r="T84" s="59" t="str">
        <f t="shared" ca="1" si="9"/>
        <v>--</v>
      </c>
      <c r="U84" s="53" t="str">
        <f t="shared" ca="1" si="5"/>
        <v>--</v>
      </c>
    </row>
    <row r="85" spans="11:21" x14ac:dyDescent="0.25">
      <c r="K85" s="51">
        <f t="shared" si="10"/>
        <v>62</v>
      </c>
      <c r="L85" s="52" t="str">
        <f t="shared" ca="1" si="6"/>
        <v>--</v>
      </c>
      <c r="M85" s="57" t="str">
        <f t="shared" ca="1" si="1"/>
        <v>--</v>
      </c>
      <c r="N85" s="53" t="str">
        <f t="shared" ca="1" si="2"/>
        <v>--</v>
      </c>
      <c r="O85" s="57" t="str">
        <f t="shared" ca="1" si="7"/>
        <v>--</v>
      </c>
      <c r="P85" s="53" t="str">
        <f t="shared" ca="1" si="0"/>
        <v>--</v>
      </c>
      <c r="Q85" s="53"/>
      <c r="R85" s="53"/>
      <c r="S85" s="58" t="str">
        <f t="shared" ca="1" si="4"/>
        <v>--</v>
      </c>
      <c r="T85" s="59" t="str">
        <f t="shared" ca="1" si="9"/>
        <v>--</v>
      </c>
      <c r="U85" s="53" t="str">
        <f t="shared" ca="1" si="5"/>
        <v>--</v>
      </c>
    </row>
    <row r="86" spans="11:21" x14ac:dyDescent="0.25">
      <c r="K86" s="51">
        <f t="shared" si="10"/>
        <v>63</v>
      </c>
      <c r="L86" s="52" t="str">
        <f t="shared" ca="1" si="6"/>
        <v>--</v>
      </c>
      <c r="M86" s="57" t="str">
        <f t="shared" ca="1" si="1"/>
        <v>--</v>
      </c>
      <c r="N86" s="53" t="str">
        <f t="shared" ca="1" si="2"/>
        <v>--</v>
      </c>
      <c r="O86" s="57" t="str">
        <f t="shared" ca="1" si="7"/>
        <v>--</v>
      </c>
      <c r="P86" s="53" t="str">
        <f t="shared" ca="1" si="0"/>
        <v>--</v>
      </c>
      <c r="Q86" s="53"/>
      <c r="R86" s="53"/>
      <c r="S86" s="58" t="str">
        <f t="shared" ca="1" si="4"/>
        <v>--</v>
      </c>
      <c r="T86" s="59" t="str">
        <f t="shared" ca="1" si="9"/>
        <v>--</v>
      </c>
      <c r="U86" s="53" t="str">
        <f t="shared" ca="1" si="5"/>
        <v>--</v>
      </c>
    </row>
    <row r="87" spans="11:21" x14ac:dyDescent="0.25">
      <c r="K87" s="51">
        <f t="shared" si="10"/>
        <v>64</v>
      </c>
      <c r="L87" s="52" t="str">
        <f t="shared" ca="1" si="6"/>
        <v>--</v>
      </c>
      <c r="M87" s="57" t="str">
        <f t="shared" ca="1" si="1"/>
        <v>--</v>
      </c>
      <c r="N87" s="53" t="str">
        <f t="shared" ca="1" si="2"/>
        <v>--</v>
      </c>
      <c r="O87" s="57" t="str">
        <f t="shared" ca="1" si="7"/>
        <v>--</v>
      </c>
      <c r="P87" s="53" t="str">
        <f t="shared" ca="1" si="0"/>
        <v>--</v>
      </c>
      <c r="Q87" s="53"/>
      <c r="R87" s="53"/>
      <c r="S87" s="58" t="str">
        <f t="shared" ca="1" si="4"/>
        <v>--</v>
      </c>
      <c r="T87" s="59" t="str">
        <f t="shared" ca="1" si="9"/>
        <v>--</v>
      </c>
      <c r="U87" s="53" t="str">
        <f t="shared" ca="1" si="5"/>
        <v>--</v>
      </c>
    </row>
    <row r="88" spans="11:21" x14ac:dyDescent="0.25">
      <c r="K88" s="51">
        <f t="shared" si="10"/>
        <v>65</v>
      </c>
      <c r="L88" s="52" t="str">
        <f t="shared" ca="1" si="6"/>
        <v>--</v>
      </c>
      <c r="M88" s="57" t="str">
        <f t="shared" ca="1" si="1"/>
        <v>--</v>
      </c>
      <c r="N88" s="53" t="str">
        <f t="shared" ca="1" si="2"/>
        <v>--</v>
      </c>
      <c r="O88" s="57" t="str">
        <f t="shared" ca="1" si="7"/>
        <v>--</v>
      </c>
      <c r="P88" s="53" t="str">
        <f t="shared" ref="P88:P135" ca="1" si="11">+IF(L88="--","--",IFERROR(VLOOKUP(L88,$W$41:$X$45,2,FALSE),0))</f>
        <v>--</v>
      </c>
      <c r="Q88" s="53"/>
      <c r="R88" s="53"/>
      <c r="S88" s="58" t="str">
        <f t="shared" ca="1" si="4"/>
        <v>--</v>
      </c>
      <c r="T88" s="59" t="str">
        <f t="shared" ca="1" si="9"/>
        <v>--</v>
      </c>
      <c r="U88" s="53" t="str">
        <f t="shared" ca="1" si="5"/>
        <v>--</v>
      </c>
    </row>
    <row r="89" spans="11:21" x14ac:dyDescent="0.25">
      <c r="K89" s="51">
        <f t="shared" si="10"/>
        <v>66</v>
      </c>
      <c r="L89" s="52" t="str">
        <f t="shared" ca="1" si="6"/>
        <v>--</v>
      </c>
      <c r="M89" s="57" t="str">
        <f t="shared" ref="M89:M135" ca="1" si="12">IF(L89="--","--",IF(AND($C$27="--",K89=1),(L89-$C$26)*$C$24/365,$C$24/$C$25))</f>
        <v>--</v>
      </c>
      <c r="N89" s="53" t="str">
        <f t="shared" ref="N89:N135" ca="1" si="13">+IF(L89=$C$23, 100%, "--")</f>
        <v>--</v>
      </c>
      <c r="O89" s="57" t="str">
        <f t="shared" ca="1" si="7"/>
        <v>--</v>
      </c>
      <c r="P89" s="53" t="str">
        <f t="shared" ca="1" si="11"/>
        <v>--</v>
      </c>
      <c r="Q89" s="53"/>
      <c r="R89" s="53"/>
      <c r="S89" s="58" t="str">
        <f t="shared" ref="S89:S135" ca="1" si="14">IF(L89="--","--",ROUND(IF($C$22="LBA37DA",SUM(O89:P89),SUM(M89:N89)),9))</f>
        <v>--</v>
      </c>
      <c r="T89" s="59" t="str">
        <f t="shared" ca="1" si="9"/>
        <v>--</v>
      </c>
      <c r="U89" s="53" t="str">
        <f t="shared" ref="U89:U135" ca="1" si="15">IFERROR(T89*S89,"--")</f>
        <v>--</v>
      </c>
    </row>
    <row r="90" spans="11:21" x14ac:dyDescent="0.25">
      <c r="K90" s="51">
        <f t="shared" si="10"/>
        <v>67</v>
      </c>
      <c r="L90" s="52" t="str">
        <f t="shared" ref="L90:L135" ca="1" si="16">+IF(L89&lt;$C$23, EDATE(L89,12/$C$25), IF(L89=$C$23, "--", IF(L89="--", "--")))</f>
        <v>--</v>
      </c>
      <c r="M90" s="57" t="str">
        <f t="shared" ca="1" si="12"/>
        <v>--</v>
      </c>
      <c r="N90" s="53" t="str">
        <f t="shared" ca="1" si="13"/>
        <v>--</v>
      </c>
      <c r="O90" s="57" t="str">
        <f t="shared" ref="O90:O135" ca="1" si="17">IFERROR(IF(K90=1,(L90-$C$27)*(Q90/100%)*$C$24/365,(L90-L89)*(Q90/100%)*$C$24/365),"--")</f>
        <v>--</v>
      </c>
      <c r="P90" s="53" t="str">
        <f t="shared" ca="1" si="11"/>
        <v>--</v>
      </c>
      <c r="Q90" s="53"/>
      <c r="R90" s="53"/>
      <c r="S90" s="58" t="str">
        <f t="shared" ca="1" si="14"/>
        <v>--</v>
      </c>
      <c r="T90" s="59" t="str">
        <f t="shared" ref="T90:T135" ca="1" si="18">IF(L90="--","--",1/(1+$C$31/$C$25)^($C$28*$C$25/365+K89))</f>
        <v>--</v>
      </c>
      <c r="U90" s="53" t="str">
        <f t="shared" ca="1" si="15"/>
        <v>--</v>
      </c>
    </row>
    <row r="91" spans="11:21" x14ac:dyDescent="0.25">
      <c r="K91" s="51">
        <f t="shared" si="10"/>
        <v>68</v>
      </c>
      <c r="L91" s="52" t="str">
        <f t="shared" ca="1" si="16"/>
        <v>--</v>
      </c>
      <c r="M91" s="57" t="str">
        <f t="shared" ca="1" si="12"/>
        <v>--</v>
      </c>
      <c r="N91" s="53" t="str">
        <f t="shared" ca="1" si="13"/>
        <v>--</v>
      </c>
      <c r="O91" s="57" t="str">
        <f t="shared" ca="1" si="17"/>
        <v>--</v>
      </c>
      <c r="P91" s="53" t="str">
        <f t="shared" ca="1" si="11"/>
        <v>--</v>
      </c>
      <c r="Q91" s="53"/>
      <c r="R91" s="53"/>
      <c r="S91" s="58" t="str">
        <f t="shared" ca="1" si="14"/>
        <v>--</v>
      </c>
      <c r="T91" s="59" t="str">
        <f t="shared" ca="1" si="18"/>
        <v>--</v>
      </c>
      <c r="U91" s="53" t="str">
        <f t="shared" ca="1" si="15"/>
        <v>--</v>
      </c>
    </row>
    <row r="92" spans="11:21" x14ac:dyDescent="0.25">
      <c r="K92" s="51">
        <f t="shared" ref="K92:K135" si="19">+K91+1</f>
        <v>69</v>
      </c>
      <c r="L92" s="52" t="str">
        <f t="shared" ca="1" si="16"/>
        <v>--</v>
      </c>
      <c r="M92" s="57" t="str">
        <f t="shared" ca="1" si="12"/>
        <v>--</v>
      </c>
      <c r="N92" s="53" t="str">
        <f t="shared" ca="1" si="13"/>
        <v>--</v>
      </c>
      <c r="O92" s="57" t="str">
        <f t="shared" ca="1" si="17"/>
        <v>--</v>
      </c>
      <c r="P92" s="53" t="str">
        <f t="shared" ca="1" si="11"/>
        <v>--</v>
      </c>
      <c r="Q92" s="53"/>
      <c r="R92" s="53"/>
      <c r="S92" s="58" t="str">
        <f t="shared" ca="1" si="14"/>
        <v>--</v>
      </c>
      <c r="T92" s="59" t="str">
        <f t="shared" ca="1" si="18"/>
        <v>--</v>
      </c>
      <c r="U92" s="53" t="str">
        <f t="shared" ca="1" si="15"/>
        <v>--</v>
      </c>
    </row>
    <row r="93" spans="11:21" x14ac:dyDescent="0.25">
      <c r="K93" s="51">
        <f t="shared" si="19"/>
        <v>70</v>
      </c>
      <c r="L93" s="52" t="str">
        <f t="shared" ca="1" si="16"/>
        <v>--</v>
      </c>
      <c r="M93" s="57" t="str">
        <f t="shared" ca="1" si="12"/>
        <v>--</v>
      </c>
      <c r="N93" s="53" t="str">
        <f t="shared" ca="1" si="13"/>
        <v>--</v>
      </c>
      <c r="O93" s="57" t="str">
        <f t="shared" ca="1" si="17"/>
        <v>--</v>
      </c>
      <c r="P93" s="53" t="str">
        <f t="shared" ca="1" si="11"/>
        <v>--</v>
      </c>
      <c r="Q93" s="53"/>
      <c r="R93" s="53"/>
      <c r="S93" s="58" t="str">
        <f t="shared" ca="1" si="14"/>
        <v>--</v>
      </c>
      <c r="T93" s="59" t="str">
        <f t="shared" ca="1" si="18"/>
        <v>--</v>
      </c>
      <c r="U93" s="53" t="str">
        <f t="shared" ca="1" si="15"/>
        <v>--</v>
      </c>
    </row>
    <row r="94" spans="11:21" x14ac:dyDescent="0.25">
      <c r="K94" s="51">
        <f t="shared" si="19"/>
        <v>71</v>
      </c>
      <c r="L94" s="52" t="str">
        <f t="shared" ca="1" si="16"/>
        <v>--</v>
      </c>
      <c r="M94" s="57" t="str">
        <f t="shared" ca="1" si="12"/>
        <v>--</v>
      </c>
      <c r="N94" s="53" t="str">
        <f t="shared" ca="1" si="13"/>
        <v>--</v>
      </c>
      <c r="O94" s="57" t="str">
        <f t="shared" ca="1" si="17"/>
        <v>--</v>
      </c>
      <c r="P94" s="53" t="str">
        <f t="shared" ca="1" si="11"/>
        <v>--</v>
      </c>
      <c r="Q94" s="53"/>
      <c r="R94" s="53"/>
      <c r="S94" s="58" t="str">
        <f t="shared" ca="1" si="14"/>
        <v>--</v>
      </c>
      <c r="T94" s="59" t="str">
        <f t="shared" ca="1" si="18"/>
        <v>--</v>
      </c>
      <c r="U94" s="53" t="str">
        <f t="shared" ca="1" si="15"/>
        <v>--</v>
      </c>
    </row>
    <row r="95" spans="11:21" x14ac:dyDescent="0.25">
      <c r="K95" s="51">
        <f t="shared" si="19"/>
        <v>72</v>
      </c>
      <c r="L95" s="52" t="str">
        <f t="shared" ca="1" si="16"/>
        <v>--</v>
      </c>
      <c r="M95" s="57" t="str">
        <f t="shared" ca="1" si="12"/>
        <v>--</v>
      </c>
      <c r="N95" s="53" t="str">
        <f t="shared" ca="1" si="13"/>
        <v>--</v>
      </c>
      <c r="O95" s="57" t="str">
        <f t="shared" ca="1" si="17"/>
        <v>--</v>
      </c>
      <c r="P95" s="53" t="str">
        <f t="shared" ca="1" si="11"/>
        <v>--</v>
      </c>
      <c r="Q95" s="53"/>
      <c r="R95" s="53"/>
      <c r="S95" s="58" t="str">
        <f t="shared" ca="1" si="14"/>
        <v>--</v>
      </c>
      <c r="T95" s="59" t="str">
        <f t="shared" ca="1" si="18"/>
        <v>--</v>
      </c>
      <c r="U95" s="53" t="str">
        <f t="shared" ca="1" si="15"/>
        <v>--</v>
      </c>
    </row>
    <row r="96" spans="11:21" x14ac:dyDescent="0.25">
      <c r="K96" s="51">
        <f t="shared" si="19"/>
        <v>73</v>
      </c>
      <c r="L96" s="52" t="str">
        <f t="shared" ca="1" si="16"/>
        <v>--</v>
      </c>
      <c r="M96" s="57" t="str">
        <f t="shared" ca="1" si="12"/>
        <v>--</v>
      </c>
      <c r="N96" s="53" t="str">
        <f t="shared" ca="1" si="13"/>
        <v>--</v>
      </c>
      <c r="O96" s="57" t="str">
        <f t="shared" ca="1" si="17"/>
        <v>--</v>
      </c>
      <c r="P96" s="53" t="str">
        <f t="shared" ca="1" si="11"/>
        <v>--</v>
      </c>
      <c r="Q96" s="53"/>
      <c r="R96" s="53"/>
      <c r="S96" s="58" t="str">
        <f t="shared" ca="1" si="14"/>
        <v>--</v>
      </c>
      <c r="T96" s="59" t="str">
        <f t="shared" ca="1" si="18"/>
        <v>--</v>
      </c>
      <c r="U96" s="53" t="str">
        <f t="shared" ca="1" si="15"/>
        <v>--</v>
      </c>
    </row>
    <row r="97" spans="11:21" x14ac:dyDescent="0.25">
      <c r="K97" s="51">
        <f t="shared" si="19"/>
        <v>74</v>
      </c>
      <c r="L97" s="52" t="str">
        <f t="shared" ca="1" si="16"/>
        <v>--</v>
      </c>
      <c r="M97" s="57" t="str">
        <f t="shared" ca="1" si="12"/>
        <v>--</v>
      </c>
      <c r="N97" s="53" t="str">
        <f t="shared" ca="1" si="13"/>
        <v>--</v>
      </c>
      <c r="O97" s="57" t="str">
        <f t="shared" ca="1" si="17"/>
        <v>--</v>
      </c>
      <c r="P97" s="53" t="str">
        <f t="shared" ca="1" si="11"/>
        <v>--</v>
      </c>
      <c r="Q97" s="53"/>
      <c r="R97" s="53"/>
      <c r="S97" s="58" t="str">
        <f t="shared" ca="1" si="14"/>
        <v>--</v>
      </c>
      <c r="T97" s="59" t="str">
        <f t="shared" ca="1" si="18"/>
        <v>--</v>
      </c>
      <c r="U97" s="53" t="str">
        <f t="shared" ca="1" si="15"/>
        <v>--</v>
      </c>
    </row>
    <row r="98" spans="11:21" x14ac:dyDescent="0.25">
      <c r="K98" s="51">
        <f t="shared" si="19"/>
        <v>75</v>
      </c>
      <c r="L98" s="52" t="str">
        <f t="shared" ca="1" si="16"/>
        <v>--</v>
      </c>
      <c r="M98" s="57" t="str">
        <f t="shared" ca="1" si="12"/>
        <v>--</v>
      </c>
      <c r="N98" s="53" t="str">
        <f t="shared" ca="1" si="13"/>
        <v>--</v>
      </c>
      <c r="O98" s="57" t="str">
        <f t="shared" ca="1" si="17"/>
        <v>--</v>
      </c>
      <c r="P98" s="53" t="str">
        <f t="shared" ca="1" si="11"/>
        <v>--</v>
      </c>
      <c r="Q98" s="53"/>
      <c r="R98" s="53"/>
      <c r="S98" s="58" t="str">
        <f t="shared" ca="1" si="14"/>
        <v>--</v>
      </c>
      <c r="T98" s="59" t="str">
        <f t="shared" ca="1" si="18"/>
        <v>--</v>
      </c>
      <c r="U98" s="53" t="str">
        <f t="shared" ca="1" si="15"/>
        <v>--</v>
      </c>
    </row>
    <row r="99" spans="11:21" x14ac:dyDescent="0.25">
      <c r="K99" s="51">
        <f t="shared" si="19"/>
        <v>76</v>
      </c>
      <c r="L99" s="52" t="str">
        <f t="shared" ca="1" si="16"/>
        <v>--</v>
      </c>
      <c r="M99" s="57" t="str">
        <f t="shared" ca="1" si="12"/>
        <v>--</v>
      </c>
      <c r="N99" s="53" t="str">
        <f t="shared" ca="1" si="13"/>
        <v>--</v>
      </c>
      <c r="O99" s="57" t="str">
        <f t="shared" ca="1" si="17"/>
        <v>--</v>
      </c>
      <c r="P99" s="53" t="str">
        <f t="shared" ca="1" si="11"/>
        <v>--</v>
      </c>
      <c r="Q99" s="53"/>
      <c r="R99" s="53"/>
      <c r="S99" s="58" t="str">
        <f t="shared" ca="1" si="14"/>
        <v>--</v>
      </c>
      <c r="T99" s="59" t="str">
        <f t="shared" ca="1" si="18"/>
        <v>--</v>
      </c>
      <c r="U99" s="53" t="str">
        <f t="shared" ca="1" si="15"/>
        <v>--</v>
      </c>
    </row>
    <row r="100" spans="11:21" x14ac:dyDescent="0.25">
      <c r="K100" s="51">
        <f t="shared" si="19"/>
        <v>77</v>
      </c>
      <c r="L100" s="52" t="str">
        <f t="shared" ca="1" si="16"/>
        <v>--</v>
      </c>
      <c r="M100" s="57" t="str">
        <f t="shared" ca="1" si="12"/>
        <v>--</v>
      </c>
      <c r="N100" s="53" t="str">
        <f t="shared" ca="1" si="13"/>
        <v>--</v>
      </c>
      <c r="O100" s="57" t="str">
        <f t="shared" ca="1" si="17"/>
        <v>--</v>
      </c>
      <c r="P100" s="53" t="str">
        <f t="shared" ca="1" si="11"/>
        <v>--</v>
      </c>
      <c r="Q100" s="53"/>
      <c r="R100" s="53"/>
      <c r="S100" s="58" t="str">
        <f t="shared" ca="1" si="14"/>
        <v>--</v>
      </c>
      <c r="T100" s="59" t="str">
        <f t="shared" ca="1" si="18"/>
        <v>--</v>
      </c>
      <c r="U100" s="53" t="str">
        <f t="shared" ca="1" si="15"/>
        <v>--</v>
      </c>
    </row>
    <row r="101" spans="11:21" x14ac:dyDescent="0.25">
      <c r="K101" s="51">
        <f t="shared" si="19"/>
        <v>78</v>
      </c>
      <c r="L101" s="52" t="str">
        <f t="shared" ca="1" si="16"/>
        <v>--</v>
      </c>
      <c r="M101" s="57" t="str">
        <f t="shared" ca="1" si="12"/>
        <v>--</v>
      </c>
      <c r="N101" s="53" t="str">
        <f t="shared" ca="1" si="13"/>
        <v>--</v>
      </c>
      <c r="O101" s="57" t="str">
        <f t="shared" ca="1" si="17"/>
        <v>--</v>
      </c>
      <c r="P101" s="53" t="str">
        <f t="shared" ca="1" si="11"/>
        <v>--</v>
      </c>
      <c r="Q101" s="53"/>
      <c r="R101" s="53"/>
      <c r="S101" s="58" t="str">
        <f t="shared" ca="1" si="14"/>
        <v>--</v>
      </c>
      <c r="T101" s="59" t="str">
        <f t="shared" ca="1" si="18"/>
        <v>--</v>
      </c>
      <c r="U101" s="53" t="str">
        <f t="shared" ca="1" si="15"/>
        <v>--</v>
      </c>
    </row>
    <row r="102" spans="11:21" x14ac:dyDescent="0.25">
      <c r="K102" s="51">
        <f t="shared" si="19"/>
        <v>79</v>
      </c>
      <c r="L102" s="52" t="str">
        <f t="shared" ca="1" si="16"/>
        <v>--</v>
      </c>
      <c r="M102" s="57" t="str">
        <f t="shared" ca="1" si="12"/>
        <v>--</v>
      </c>
      <c r="N102" s="53" t="str">
        <f t="shared" ca="1" si="13"/>
        <v>--</v>
      </c>
      <c r="O102" s="57" t="str">
        <f t="shared" ca="1" si="17"/>
        <v>--</v>
      </c>
      <c r="P102" s="53" t="str">
        <f t="shared" ca="1" si="11"/>
        <v>--</v>
      </c>
      <c r="Q102" s="53"/>
      <c r="R102" s="53"/>
      <c r="S102" s="58" t="str">
        <f t="shared" ca="1" si="14"/>
        <v>--</v>
      </c>
      <c r="T102" s="59" t="str">
        <f t="shared" ca="1" si="18"/>
        <v>--</v>
      </c>
      <c r="U102" s="53" t="str">
        <f t="shared" ca="1" si="15"/>
        <v>--</v>
      </c>
    </row>
    <row r="103" spans="11:21" x14ac:dyDescent="0.25">
      <c r="K103" s="51">
        <f t="shared" si="19"/>
        <v>80</v>
      </c>
      <c r="L103" s="52" t="str">
        <f t="shared" ca="1" si="16"/>
        <v>--</v>
      </c>
      <c r="M103" s="57" t="str">
        <f t="shared" ca="1" si="12"/>
        <v>--</v>
      </c>
      <c r="N103" s="53" t="str">
        <f t="shared" ca="1" si="13"/>
        <v>--</v>
      </c>
      <c r="O103" s="57" t="str">
        <f t="shared" ca="1" si="17"/>
        <v>--</v>
      </c>
      <c r="P103" s="53" t="str">
        <f t="shared" ca="1" si="11"/>
        <v>--</v>
      </c>
      <c r="Q103" s="53"/>
      <c r="R103" s="53"/>
      <c r="S103" s="58" t="str">
        <f t="shared" ca="1" si="14"/>
        <v>--</v>
      </c>
      <c r="T103" s="59" t="str">
        <f t="shared" ca="1" si="18"/>
        <v>--</v>
      </c>
      <c r="U103" s="53" t="str">
        <f t="shared" ca="1" si="15"/>
        <v>--</v>
      </c>
    </row>
    <row r="104" spans="11:21" x14ac:dyDescent="0.25">
      <c r="K104" s="51">
        <f t="shared" si="19"/>
        <v>81</v>
      </c>
      <c r="L104" s="52" t="str">
        <f t="shared" ca="1" si="16"/>
        <v>--</v>
      </c>
      <c r="M104" s="57" t="str">
        <f t="shared" ca="1" si="12"/>
        <v>--</v>
      </c>
      <c r="N104" s="53" t="str">
        <f t="shared" ca="1" si="13"/>
        <v>--</v>
      </c>
      <c r="O104" s="57" t="str">
        <f t="shared" ca="1" si="17"/>
        <v>--</v>
      </c>
      <c r="P104" s="53" t="str">
        <f t="shared" ca="1" si="11"/>
        <v>--</v>
      </c>
      <c r="Q104" s="53"/>
      <c r="R104" s="53"/>
      <c r="S104" s="58" t="str">
        <f t="shared" ca="1" si="14"/>
        <v>--</v>
      </c>
      <c r="T104" s="59" t="str">
        <f t="shared" ca="1" si="18"/>
        <v>--</v>
      </c>
      <c r="U104" s="53" t="str">
        <f t="shared" ca="1" si="15"/>
        <v>--</v>
      </c>
    </row>
    <row r="105" spans="11:21" x14ac:dyDescent="0.25">
      <c r="K105" s="51">
        <f t="shared" si="19"/>
        <v>82</v>
      </c>
      <c r="L105" s="52" t="str">
        <f t="shared" ca="1" si="16"/>
        <v>--</v>
      </c>
      <c r="M105" s="57" t="str">
        <f t="shared" ca="1" si="12"/>
        <v>--</v>
      </c>
      <c r="N105" s="53" t="str">
        <f t="shared" ca="1" si="13"/>
        <v>--</v>
      </c>
      <c r="O105" s="57" t="str">
        <f t="shared" ca="1" si="17"/>
        <v>--</v>
      </c>
      <c r="P105" s="53" t="str">
        <f t="shared" ca="1" si="11"/>
        <v>--</v>
      </c>
      <c r="Q105" s="53"/>
      <c r="R105" s="53"/>
      <c r="S105" s="58" t="str">
        <f t="shared" ca="1" si="14"/>
        <v>--</v>
      </c>
      <c r="T105" s="59" t="str">
        <f t="shared" ca="1" si="18"/>
        <v>--</v>
      </c>
      <c r="U105" s="53" t="str">
        <f t="shared" ca="1" si="15"/>
        <v>--</v>
      </c>
    </row>
    <row r="106" spans="11:21" x14ac:dyDescent="0.25">
      <c r="K106" s="51">
        <f t="shared" si="19"/>
        <v>83</v>
      </c>
      <c r="L106" s="52" t="str">
        <f t="shared" ca="1" si="16"/>
        <v>--</v>
      </c>
      <c r="M106" s="57" t="str">
        <f t="shared" ca="1" si="12"/>
        <v>--</v>
      </c>
      <c r="N106" s="53" t="str">
        <f t="shared" ca="1" si="13"/>
        <v>--</v>
      </c>
      <c r="O106" s="57" t="str">
        <f t="shared" ca="1" si="17"/>
        <v>--</v>
      </c>
      <c r="P106" s="53" t="str">
        <f t="shared" ca="1" si="11"/>
        <v>--</v>
      </c>
      <c r="Q106" s="53"/>
      <c r="R106" s="53"/>
      <c r="S106" s="58" t="str">
        <f t="shared" ca="1" si="14"/>
        <v>--</v>
      </c>
      <c r="T106" s="59" t="str">
        <f t="shared" ca="1" si="18"/>
        <v>--</v>
      </c>
      <c r="U106" s="53" t="str">
        <f t="shared" ca="1" si="15"/>
        <v>--</v>
      </c>
    </row>
    <row r="107" spans="11:21" x14ac:dyDescent="0.25">
      <c r="K107" s="51">
        <f t="shared" si="19"/>
        <v>84</v>
      </c>
      <c r="L107" s="52" t="str">
        <f t="shared" ca="1" si="16"/>
        <v>--</v>
      </c>
      <c r="M107" s="57" t="str">
        <f t="shared" ca="1" si="12"/>
        <v>--</v>
      </c>
      <c r="N107" s="53" t="str">
        <f t="shared" ca="1" si="13"/>
        <v>--</v>
      </c>
      <c r="O107" s="57" t="str">
        <f t="shared" ca="1" si="17"/>
        <v>--</v>
      </c>
      <c r="P107" s="53" t="str">
        <f t="shared" ca="1" si="11"/>
        <v>--</v>
      </c>
      <c r="Q107" s="53"/>
      <c r="R107" s="53"/>
      <c r="S107" s="58" t="str">
        <f t="shared" ca="1" si="14"/>
        <v>--</v>
      </c>
      <c r="T107" s="59" t="str">
        <f t="shared" ca="1" si="18"/>
        <v>--</v>
      </c>
      <c r="U107" s="53" t="str">
        <f t="shared" ca="1" si="15"/>
        <v>--</v>
      </c>
    </row>
    <row r="108" spans="11:21" x14ac:dyDescent="0.25">
      <c r="K108" s="51">
        <f t="shared" si="19"/>
        <v>85</v>
      </c>
      <c r="L108" s="52" t="str">
        <f t="shared" ca="1" si="16"/>
        <v>--</v>
      </c>
      <c r="M108" s="57" t="str">
        <f t="shared" ca="1" si="12"/>
        <v>--</v>
      </c>
      <c r="N108" s="53" t="str">
        <f t="shared" ca="1" si="13"/>
        <v>--</v>
      </c>
      <c r="O108" s="57" t="str">
        <f t="shared" ca="1" si="17"/>
        <v>--</v>
      </c>
      <c r="P108" s="53" t="str">
        <f t="shared" ca="1" si="11"/>
        <v>--</v>
      </c>
      <c r="Q108" s="53"/>
      <c r="R108" s="53"/>
      <c r="S108" s="58" t="str">
        <f t="shared" ca="1" si="14"/>
        <v>--</v>
      </c>
      <c r="T108" s="59" t="str">
        <f t="shared" ca="1" si="18"/>
        <v>--</v>
      </c>
      <c r="U108" s="53" t="str">
        <f t="shared" ca="1" si="15"/>
        <v>--</v>
      </c>
    </row>
    <row r="109" spans="11:21" x14ac:dyDescent="0.25">
      <c r="K109" s="51">
        <f t="shared" si="19"/>
        <v>86</v>
      </c>
      <c r="L109" s="52" t="str">
        <f t="shared" ca="1" si="16"/>
        <v>--</v>
      </c>
      <c r="M109" s="57" t="str">
        <f t="shared" ca="1" si="12"/>
        <v>--</v>
      </c>
      <c r="N109" s="53" t="str">
        <f t="shared" ca="1" si="13"/>
        <v>--</v>
      </c>
      <c r="O109" s="57" t="str">
        <f t="shared" ca="1" si="17"/>
        <v>--</v>
      </c>
      <c r="P109" s="53" t="str">
        <f t="shared" ca="1" si="11"/>
        <v>--</v>
      </c>
      <c r="Q109" s="53"/>
      <c r="R109" s="53"/>
      <c r="S109" s="58" t="str">
        <f t="shared" ca="1" si="14"/>
        <v>--</v>
      </c>
      <c r="T109" s="59" t="str">
        <f t="shared" ca="1" si="18"/>
        <v>--</v>
      </c>
      <c r="U109" s="53" t="str">
        <f t="shared" ca="1" si="15"/>
        <v>--</v>
      </c>
    </row>
    <row r="110" spans="11:21" x14ac:dyDescent="0.25">
      <c r="K110" s="51">
        <f t="shared" si="19"/>
        <v>87</v>
      </c>
      <c r="L110" s="52" t="str">
        <f t="shared" ca="1" si="16"/>
        <v>--</v>
      </c>
      <c r="M110" s="57" t="str">
        <f t="shared" ca="1" si="12"/>
        <v>--</v>
      </c>
      <c r="N110" s="53" t="str">
        <f t="shared" ca="1" si="13"/>
        <v>--</v>
      </c>
      <c r="O110" s="57" t="str">
        <f t="shared" ca="1" si="17"/>
        <v>--</v>
      </c>
      <c r="P110" s="53" t="str">
        <f t="shared" ca="1" si="11"/>
        <v>--</v>
      </c>
      <c r="Q110" s="53"/>
      <c r="R110" s="53"/>
      <c r="S110" s="58" t="str">
        <f t="shared" ca="1" si="14"/>
        <v>--</v>
      </c>
      <c r="T110" s="59" t="str">
        <f t="shared" ca="1" si="18"/>
        <v>--</v>
      </c>
      <c r="U110" s="53" t="str">
        <f t="shared" ca="1" si="15"/>
        <v>--</v>
      </c>
    </row>
    <row r="111" spans="11:21" x14ac:dyDescent="0.25">
      <c r="K111" s="51">
        <f t="shared" si="19"/>
        <v>88</v>
      </c>
      <c r="L111" s="52" t="str">
        <f t="shared" ca="1" si="16"/>
        <v>--</v>
      </c>
      <c r="M111" s="57" t="str">
        <f t="shared" ca="1" si="12"/>
        <v>--</v>
      </c>
      <c r="N111" s="53" t="str">
        <f t="shared" ca="1" si="13"/>
        <v>--</v>
      </c>
      <c r="O111" s="57" t="str">
        <f t="shared" ca="1" si="17"/>
        <v>--</v>
      </c>
      <c r="P111" s="53" t="str">
        <f t="shared" ca="1" si="11"/>
        <v>--</v>
      </c>
      <c r="Q111" s="53"/>
      <c r="R111" s="53"/>
      <c r="S111" s="58" t="str">
        <f t="shared" ca="1" si="14"/>
        <v>--</v>
      </c>
      <c r="T111" s="59" t="str">
        <f t="shared" ca="1" si="18"/>
        <v>--</v>
      </c>
      <c r="U111" s="53" t="str">
        <f t="shared" ca="1" si="15"/>
        <v>--</v>
      </c>
    </row>
    <row r="112" spans="11:21" x14ac:dyDescent="0.25">
      <c r="K112" s="51">
        <f t="shared" si="19"/>
        <v>89</v>
      </c>
      <c r="L112" s="52" t="str">
        <f t="shared" ca="1" si="16"/>
        <v>--</v>
      </c>
      <c r="M112" s="57" t="str">
        <f t="shared" ca="1" si="12"/>
        <v>--</v>
      </c>
      <c r="N112" s="53" t="str">
        <f t="shared" ca="1" si="13"/>
        <v>--</v>
      </c>
      <c r="O112" s="57" t="str">
        <f t="shared" ca="1" si="17"/>
        <v>--</v>
      </c>
      <c r="P112" s="53" t="str">
        <f t="shared" ca="1" si="11"/>
        <v>--</v>
      </c>
      <c r="Q112" s="53"/>
      <c r="R112" s="53"/>
      <c r="S112" s="58" t="str">
        <f t="shared" ca="1" si="14"/>
        <v>--</v>
      </c>
      <c r="T112" s="59" t="str">
        <f t="shared" ca="1" si="18"/>
        <v>--</v>
      </c>
      <c r="U112" s="53" t="str">
        <f t="shared" ca="1" si="15"/>
        <v>--</v>
      </c>
    </row>
    <row r="113" spans="11:21" x14ac:dyDescent="0.25">
      <c r="K113" s="51">
        <f t="shared" si="19"/>
        <v>90</v>
      </c>
      <c r="L113" s="52" t="str">
        <f t="shared" ca="1" si="16"/>
        <v>--</v>
      </c>
      <c r="M113" s="57" t="str">
        <f t="shared" ca="1" si="12"/>
        <v>--</v>
      </c>
      <c r="N113" s="53" t="str">
        <f t="shared" ca="1" si="13"/>
        <v>--</v>
      </c>
      <c r="O113" s="57" t="str">
        <f t="shared" ca="1" si="17"/>
        <v>--</v>
      </c>
      <c r="P113" s="53" t="str">
        <f t="shared" ca="1" si="11"/>
        <v>--</v>
      </c>
      <c r="Q113" s="53"/>
      <c r="R113" s="53"/>
      <c r="S113" s="58" t="str">
        <f t="shared" ca="1" si="14"/>
        <v>--</v>
      </c>
      <c r="T113" s="59" t="str">
        <f t="shared" ca="1" si="18"/>
        <v>--</v>
      </c>
      <c r="U113" s="53" t="str">
        <f t="shared" ca="1" si="15"/>
        <v>--</v>
      </c>
    </row>
    <row r="114" spans="11:21" x14ac:dyDescent="0.25">
      <c r="K114" s="51">
        <f t="shared" si="19"/>
        <v>91</v>
      </c>
      <c r="L114" s="52" t="str">
        <f t="shared" ca="1" si="16"/>
        <v>--</v>
      </c>
      <c r="M114" s="57" t="str">
        <f t="shared" ca="1" si="12"/>
        <v>--</v>
      </c>
      <c r="N114" s="53" t="str">
        <f t="shared" ca="1" si="13"/>
        <v>--</v>
      </c>
      <c r="O114" s="57" t="str">
        <f t="shared" ca="1" si="17"/>
        <v>--</v>
      </c>
      <c r="P114" s="53" t="str">
        <f t="shared" ca="1" si="11"/>
        <v>--</v>
      </c>
      <c r="Q114" s="53"/>
      <c r="R114" s="53"/>
      <c r="S114" s="58" t="str">
        <f t="shared" ca="1" si="14"/>
        <v>--</v>
      </c>
      <c r="T114" s="59" t="str">
        <f t="shared" ca="1" si="18"/>
        <v>--</v>
      </c>
      <c r="U114" s="53" t="str">
        <f t="shared" ca="1" si="15"/>
        <v>--</v>
      </c>
    </row>
    <row r="115" spans="11:21" x14ac:dyDescent="0.25">
      <c r="K115" s="51">
        <f t="shared" si="19"/>
        <v>92</v>
      </c>
      <c r="L115" s="52" t="str">
        <f t="shared" ca="1" si="16"/>
        <v>--</v>
      </c>
      <c r="M115" s="57" t="str">
        <f t="shared" ca="1" si="12"/>
        <v>--</v>
      </c>
      <c r="N115" s="53" t="str">
        <f t="shared" ca="1" si="13"/>
        <v>--</v>
      </c>
      <c r="O115" s="57" t="str">
        <f t="shared" ca="1" si="17"/>
        <v>--</v>
      </c>
      <c r="P115" s="53" t="str">
        <f t="shared" ca="1" si="11"/>
        <v>--</v>
      </c>
      <c r="Q115" s="53"/>
      <c r="R115" s="53"/>
      <c r="S115" s="58" t="str">
        <f t="shared" ca="1" si="14"/>
        <v>--</v>
      </c>
      <c r="T115" s="59" t="str">
        <f t="shared" ca="1" si="18"/>
        <v>--</v>
      </c>
      <c r="U115" s="53" t="str">
        <f t="shared" ca="1" si="15"/>
        <v>--</v>
      </c>
    </row>
    <row r="116" spans="11:21" x14ac:dyDescent="0.25">
      <c r="K116" s="51">
        <f t="shared" si="19"/>
        <v>93</v>
      </c>
      <c r="L116" s="52" t="str">
        <f t="shared" ca="1" si="16"/>
        <v>--</v>
      </c>
      <c r="M116" s="57" t="str">
        <f t="shared" ca="1" si="12"/>
        <v>--</v>
      </c>
      <c r="N116" s="53" t="str">
        <f t="shared" ca="1" si="13"/>
        <v>--</v>
      </c>
      <c r="O116" s="57" t="str">
        <f t="shared" ca="1" si="17"/>
        <v>--</v>
      </c>
      <c r="P116" s="53" t="str">
        <f t="shared" ca="1" si="11"/>
        <v>--</v>
      </c>
      <c r="Q116" s="53"/>
      <c r="R116" s="53"/>
      <c r="S116" s="58" t="str">
        <f t="shared" ca="1" si="14"/>
        <v>--</v>
      </c>
      <c r="T116" s="59" t="str">
        <f t="shared" ca="1" si="18"/>
        <v>--</v>
      </c>
      <c r="U116" s="53" t="str">
        <f t="shared" ca="1" si="15"/>
        <v>--</v>
      </c>
    </row>
    <row r="117" spans="11:21" x14ac:dyDescent="0.25">
      <c r="K117" s="51">
        <f t="shared" si="19"/>
        <v>94</v>
      </c>
      <c r="L117" s="52" t="str">
        <f t="shared" ca="1" si="16"/>
        <v>--</v>
      </c>
      <c r="M117" s="57" t="str">
        <f t="shared" ca="1" si="12"/>
        <v>--</v>
      </c>
      <c r="N117" s="53" t="str">
        <f t="shared" ca="1" si="13"/>
        <v>--</v>
      </c>
      <c r="O117" s="57" t="str">
        <f t="shared" ca="1" si="17"/>
        <v>--</v>
      </c>
      <c r="P117" s="53" t="str">
        <f t="shared" ca="1" si="11"/>
        <v>--</v>
      </c>
      <c r="Q117" s="53"/>
      <c r="R117" s="53"/>
      <c r="S117" s="58" t="str">
        <f t="shared" ca="1" si="14"/>
        <v>--</v>
      </c>
      <c r="T117" s="59" t="str">
        <f t="shared" ca="1" si="18"/>
        <v>--</v>
      </c>
      <c r="U117" s="53" t="str">
        <f t="shared" ca="1" si="15"/>
        <v>--</v>
      </c>
    </row>
    <row r="118" spans="11:21" x14ac:dyDescent="0.25">
      <c r="K118" s="51">
        <f t="shared" si="19"/>
        <v>95</v>
      </c>
      <c r="L118" s="52" t="str">
        <f t="shared" ca="1" si="16"/>
        <v>--</v>
      </c>
      <c r="M118" s="57" t="str">
        <f t="shared" ca="1" si="12"/>
        <v>--</v>
      </c>
      <c r="N118" s="53" t="str">
        <f t="shared" ca="1" si="13"/>
        <v>--</v>
      </c>
      <c r="O118" s="57" t="str">
        <f t="shared" ca="1" si="17"/>
        <v>--</v>
      </c>
      <c r="P118" s="53" t="str">
        <f t="shared" ca="1" si="11"/>
        <v>--</v>
      </c>
      <c r="Q118" s="53"/>
      <c r="R118" s="53"/>
      <c r="S118" s="58" t="str">
        <f t="shared" ca="1" si="14"/>
        <v>--</v>
      </c>
      <c r="T118" s="59" t="str">
        <f t="shared" ca="1" si="18"/>
        <v>--</v>
      </c>
      <c r="U118" s="53" t="str">
        <f t="shared" ca="1" si="15"/>
        <v>--</v>
      </c>
    </row>
    <row r="119" spans="11:21" x14ac:dyDescent="0.25">
      <c r="K119" s="51">
        <f t="shared" si="19"/>
        <v>96</v>
      </c>
      <c r="L119" s="52" t="str">
        <f t="shared" ca="1" si="16"/>
        <v>--</v>
      </c>
      <c r="M119" s="57" t="str">
        <f t="shared" ca="1" si="12"/>
        <v>--</v>
      </c>
      <c r="N119" s="53" t="str">
        <f t="shared" ca="1" si="13"/>
        <v>--</v>
      </c>
      <c r="O119" s="57" t="str">
        <f t="shared" ca="1" si="17"/>
        <v>--</v>
      </c>
      <c r="P119" s="53" t="str">
        <f t="shared" ca="1" si="11"/>
        <v>--</v>
      </c>
      <c r="Q119" s="53"/>
      <c r="R119" s="53"/>
      <c r="S119" s="58" t="str">
        <f t="shared" ca="1" si="14"/>
        <v>--</v>
      </c>
      <c r="T119" s="59" t="str">
        <f t="shared" ca="1" si="18"/>
        <v>--</v>
      </c>
      <c r="U119" s="53" t="str">
        <f t="shared" ca="1" si="15"/>
        <v>--</v>
      </c>
    </row>
    <row r="120" spans="11:21" x14ac:dyDescent="0.25">
      <c r="K120" s="51">
        <f t="shared" si="19"/>
        <v>97</v>
      </c>
      <c r="L120" s="52" t="str">
        <f t="shared" ca="1" si="16"/>
        <v>--</v>
      </c>
      <c r="M120" s="57" t="str">
        <f t="shared" ca="1" si="12"/>
        <v>--</v>
      </c>
      <c r="N120" s="53" t="str">
        <f t="shared" ca="1" si="13"/>
        <v>--</v>
      </c>
      <c r="O120" s="57" t="str">
        <f t="shared" ca="1" si="17"/>
        <v>--</v>
      </c>
      <c r="P120" s="53" t="str">
        <f t="shared" ca="1" si="11"/>
        <v>--</v>
      </c>
      <c r="Q120" s="53"/>
      <c r="R120" s="53"/>
      <c r="S120" s="58" t="str">
        <f t="shared" ca="1" si="14"/>
        <v>--</v>
      </c>
      <c r="T120" s="59" t="str">
        <f t="shared" ca="1" si="18"/>
        <v>--</v>
      </c>
      <c r="U120" s="53" t="str">
        <f t="shared" ca="1" si="15"/>
        <v>--</v>
      </c>
    </row>
    <row r="121" spans="11:21" x14ac:dyDescent="0.25">
      <c r="K121" s="51">
        <f t="shared" si="19"/>
        <v>98</v>
      </c>
      <c r="L121" s="52" t="str">
        <f t="shared" ca="1" si="16"/>
        <v>--</v>
      </c>
      <c r="M121" s="57" t="str">
        <f t="shared" ca="1" si="12"/>
        <v>--</v>
      </c>
      <c r="N121" s="53" t="str">
        <f t="shared" ca="1" si="13"/>
        <v>--</v>
      </c>
      <c r="O121" s="57" t="str">
        <f t="shared" ca="1" si="17"/>
        <v>--</v>
      </c>
      <c r="P121" s="53" t="str">
        <f t="shared" ca="1" si="11"/>
        <v>--</v>
      </c>
      <c r="Q121" s="53"/>
      <c r="R121" s="53"/>
      <c r="S121" s="58" t="str">
        <f t="shared" ca="1" si="14"/>
        <v>--</v>
      </c>
      <c r="T121" s="59" t="str">
        <f t="shared" ca="1" si="18"/>
        <v>--</v>
      </c>
      <c r="U121" s="53" t="str">
        <f t="shared" ca="1" si="15"/>
        <v>--</v>
      </c>
    </row>
    <row r="122" spans="11:21" x14ac:dyDescent="0.25">
      <c r="K122" s="51">
        <f t="shared" si="19"/>
        <v>99</v>
      </c>
      <c r="L122" s="52" t="str">
        <f t="shared" ca="1" si="16"/>
        <v>--</v>
      </c>
      <c r="M122" s="57" t="str">
        <f t="shared" ca="1" si="12"/>
        <v>--</v>
      </c>
      <c r="N122" s="53" t="str">
        <f t="shared" ca="1" si="13"/>
        <v>--</v>
      </c>
      <c r="O122" s="57" t="str">
        <f t="shared" ca="1" si="17"/>
        <v>--</v>
      </c>
      <c r="P122" s="53" t="str">
        <f t="shared" ca="1" si="11"/>
        <v>--</v>
      </c>
      <c r="Q122" s="53"/>
      <c r="R122" s="53"/>
      <c r="S122" s="58" t="str">
        <f t="shared" ca="1" si="14"/>
        <v>--</v>
      </c>
      <c r="T122" s="59" t="str">
        <f t="shared" ca="1" si="18"/>
        <v>--</v>
      </c>
      <c r="U122" s="53" t="str">
        <f t="shared" ca="1" si="15"/>
        <v>--</v>
      </c>
    </row>
    <row r="123" spans="11:21" x14ac:dyDescent="0.25">
      <c r="K123" s="51">
        <f t="shared" si="19"/>
        <v>100</v>
      </c>
      <c r="L123" s="52" t="str">
        <f t="shared" ca="1" si="16"/>
        <v>--</v>
      </c>
      <c r="M123" s="57" t="str">
        <f t="shared" ca="1" si="12"/>
        <v>--</v>
      </c>
      <c r="N123" s="53" t="str">
        <f t="shared" ca="1" si="13"/>
        <v>--</v>
      </c>
      <c r="O123" s="57" t="str">
        <f t="shared" ca="1" si="17"/>
        <v>--</v>
      </c>
      <c r="P123" s="53" t="str">
        <f t="shared" ca="1" si="11"/>
        <v>--</v>
      </c>
      <c r="Q123" s="53"/>
      <c r="R123" s="53"/>
      <c r="S123" s="58" t="str">
        <f t="shared" ca="1" si="14"/>
        <v>--</v>
      </c>
      <c r="T123" s="59" t="str">
        <f t="shared" ca="1" si="18"/>
        <v>--</v>
      </c>
      <c r="U123" s="53" t="str">
        <f t="shared" ca="1" si="15"/>
        <v>--</v>
      </c>
    </row>
    <row r="124" spans="11:21" x14ac:dyDescent="0.25">
      <c r="K124" s="51">
        <f t="shared" si="19"/>
        <v>101</v>
      </c>
      <c r="L124" s="52" t="str">
        <f t="shared" ca="1" si="16"/>
        <v>--</v>
      </c>
      <c r="M124" s="57" t="str">
        <f t="shared" ca="1" si="12"/>
        <v>--</v>
      </c>
      <c r="N124" s="53" t="str">
        <f t="shared" ca="1" si="13"/>
        <v>--</v>
      </c>
      <c r="O124" s="57" t="str">
        <f t="shared" ca="1" si="17"/>
        <v>--</v>
      </c>
      <c r="P124" s="53" t="str">
        <f t="shared" ca="1" si="11"/>
        <v>--</v>
      </c>
      <c r="Q124" s="53"/>
      <c r="R124" s="53"/>
      <c r="S124" s="58" t="str">
        <f t="shared" ca="1" si="14"/>
        <v>--</v>
      </c>
      <c r="T124" s="59" t="str">
        <f t="shared" ca="1" si="18"/>
        <v>--</v>
      </c>
      <c r="U124" s="53" t="str">
        <f t="shared" ca="1" si="15"/>
        <v>--</v>
      </c>
    </row>
    <row r="125" spans="11:21" x14ac:dyDescent="0.25">
      <c r="K125" s="51">
        <f t="shared" si="19"/>
        <v>102</v>
      </c>
      <c r="L125" s="52" t="str">
        <f t="shared" ca="1" si="16"/>
        <v>--</v>
      </c>
      <c r="M125" s="57" t="str">
        <f t="shared" ca="1" si="12"/>
        <v>--</v>
      </c>
      <c r="N125" s="53" t="str">
        <f t="shared" ca="1" si="13"/>
        <v>--</v>
      </c>
      <c r="O125" s="57" t="str">
        <f t="shared" ca="1" si="17"/>
        <v>--</v>
      </c>
      <c r="P125" s="53" t="str">
        <f t="shared" ca="1" si="11"/>
        <v>--</v>
      </c>
      <c r="Q125" s="53"/>
      <c r="R125" s="53"/>
      <c r="S125" s="58" t="str">
        <f t="shared" ca="1" si="14"/>
        <v>--</v>
      </c>
      <c r="T125" s="59" t="str">
        <f t="shared" ca="1" si="18"/>
        <v>--</v>
      </c>
      <c r="U125" s="53" t="str">
        <f t="shared" ca="1" si="15"/>
        <v>--</v>
      </c>
    </row>
    <row r="126" spans="11:21" x14ac:dyDescent="0.25">
      <c r="K126" s="51">
        <f t="shared" si="19"/>
        <v>103</v>
      </c>
      <c r="L126" s="52" t="str">
        <f t="shared" ca="1" si="16"/>
        <v>--</v>
      </c>
      <c r="M126" s="57" t="str">
        <f t="shared" ca="1" si="12"/>
        <v>--</v>
      </c>
      <c r="N126" s="53" t="str">
        <f t="shared" ca="1" si="13"/>
        <v>--</v>
      </c>
      <c r="O126" s="57" t="str">
        <f t="shared" ca="1" si="17"/>
        <v>--</v>
      </c>
      <c r="P126" s="53" t="str">
        <f t="shared" ca="1" si="11"/>
        <v>--</v>
      </c>
      <c r="Q126" s="53"/>
      <c r="R126" s="53"/>
      <c r="S126" s="58" t="str">
        <f t="shared" ca="1" si="14"/>
        <v>--</v>
      </c>
      <c r="T126" s="59" t="str">
        <f t="shared" ca="1" si="18"/>
        <v>--</v>
      </c>
      <c r="U126" s="53" t="str">
        <f t="shared" ca="1" si="15"/>
        <v>--</v>
      </c>
    </row>
    <row r="127" spans="11:21" x14ac:dyDescent="0.25">
      <c r="K127" s="51">
        <f t="shared" si="19"/>
        <v>104</v>
      </c>
      <c r="L127" s="52" t="str">
        <f t="shared" ca="1" si="16"/>
        <v>--</v>
      </c>
      <c r="M127" s="57" t="str">
        <f t="shared" ca="1" si="12"/>
        <v>--</v>
      </c>
      <c r="N127" s="53" t="str">
        <f t="shared" ca="1" si="13"/>
        <v>--</v>
      </c>
      <c r="O127" s="57" t="str">
        <f t="shared" ca="1" si="17"/>
        <v>--</v>
      </c>
      <c r="P127" s="53" t="str">
        <f t="shared" ca="1" si="11"/>
        <v>--</v>
      </c>
      <c r="Q127" s="53"/>
      <c r="R127" s="53"/>
      <c r="S127" s="58" t="str">
        <f t="shared" ca="1" si="14"/>
        <v>--</v>
      </c>
      <c r="T127" s="59" t="str">
        <f t="shared" ca="1" si="18"/>
        <v>--</v>
      </c>
      <c r="U127" s="53" t="str">
        <f t="shared" ca="1" si="15"/>
        <v>--</v>
      </c>
    </row>
    <row r="128" spans="11:21" x14ac:dyDescent="0.25">
      <c r="K128" s="51">
        <f t="shared" si="19"/>
        <v>105</v>
      </c>
      <c r="L128" s="52" t="str">
        <f t="shared" ca="1" si="16"/>
        <v>--</v>
      </c>
      <c r="M128" s="57" t="str">
        <f t="shared" ca="1" si="12"/>
        <v>--</v>
      </c>
      <c r="N128" s="53" t="str">
        <f t="shared" ca="1" si="13"/>
        <v>--</v>
      </c>
      <c r="O128" s="57" t="str">
        <f t="shared" ca="1" si="17"/>
        <v>--</v>
      </c>
      <c r="P128" s="53" t="str">
        <f t="shared" ca="1" si="11"/>
        <v>--</v>
      </c>
      <c r="Q128" s="53"/>
      <c r="R128" s="53"/>
      <c r="S128" s="58" t="str">
        <f t="shared" ca="1" si="14"/>
        <v>--</v>
      </c>
      <c r="T128" s="59" t="str">
        <f t="shared" ca="1" si="18"/>
        <v>--</v>
      </c>
      <c r="U128" s="53" t="str">
        <f t="shared" ca="1" si="15"/>
        <v>--</v>
      </c>
    </row>
    <row r="129" spans="11:21" x14ac:dyDescent="0.25">
      <c r="K129" s="51">
        <f t="shared" si="19"/>
        <v>106</v>
      </c>
      <c r="L129" s="52" t="str">
        <f t="shared" ca="1" si="16"/>
        <v>--</v>
      </c>
      <c r="M129" s="57" t="str">
        <f t="shared" ca="1" si="12"/>
        <v>--</v>
      </c>
      <c r="N129" s="53" t="str">
        <f t="shared" ca="1" si="13"/>
        <v>--</v>
      </c>
      <c r="O129" s="57" t="str">
        <f t="shared" ca="1" si="17"/>
        <v>--</v>
      </c>
      <c r="P129" s="53" t="str">
        <f t="shared" ca="1" si="11"/>
        <v>--</v>
      </c>
      <c r="Q129" s="53"/>
      <c r="R129" s="53"/>
      <c r="S129" s="58" t="str">
        <f t="shared" ca="1" si="14"/>
        <v>--</v>
      </c>
      <c r="T129" s="59" t="str">
        <f t="shared" ca="1" si="18"/>
        <v>--</v>
      </c>
      <c r="U129" s="53" t="str">
        <f t="shared" ca="1" si="15"/>
        <v>--</v>
      </c>
    </row>
    <row r="130" spans="11:21" x14ac:dyDescent="0.25">
      <c r="K130" s="51">
        <f t="shared" si="19"/>
        <v>107</v>
      </c>
      <c r="L130" s="52" t="str">
        <f t="shared" ca="1" si="16"/>
        <v>--</v>
      </c>
      <c r="M130" s="57" t="str">
        <f t="shared" ca="1" si="12"/>
        <v>--</v>
      </c>
      <c r="N130" s="53" t="str">
        <f t="shared" ca="1" si="13"/>
        <v>--</v>
      </c>
      <c r="O130" s="57" t="str">
        <f t="shared" ca="1" si="17"/>
        <v>--</v>
      </c>
      <c r="P130" s="53" t="str">
        <f t="shared" ca="1" si="11"/>
        <v>--</v>
      </c>
      <c r="Q130" s="53"/>
      <c r="R130" s="53"/>
      <c r="S130" s="58" t="str">
        <f t="shared" ca="1" si="14"/>
        <v>--</v>
      </c>
      <c r="T130" s="59" t="str">
        <f t="shared" ca="1" si="18"/>
        <v>--</v>
      </c>
      <c r="U130" s="53" t="str">
        <f t="shared" ca="1" si="15"/>
        <v>--</v>
      </c>
    </row>
    <row r="131" spans="11:21" x14ac:dyDescent="0.25">
      <c r="K131" s="51">
        <f t="shared" si="19"/>
        <v>108</v>
      </c>
      <c r="L131" s="52" t="str">
        <f t="shared" ca="1" si="16"/>
        <v>--</v>
      </c>
      <c r="M131" s="57" t="str">
        <f t="shared" ca="1" si="12"/>
        <v>--</v>
      </c>
      <c r="N131" s="53" t="str">
        <f t="shared" ca="1" si="13"/>
        <v>--</v>
      </c>
      <c r="O131" s="57" t="str">
        <f t="shared" ca="1" si="17"/>
        <v>--</v>
      </c>
      <c r="P131" s="53" t="str">
        <f t="shared" ca="1" si="11"/>
        <v>--</v>
      </c>
      <c r="Q131" s="53"/>
      <c r="R131" s="53"/>
      <c r="S131" s="58" t="str">
        <f t="shared" ca="1" si="14"/>
        <v>--</v>
      </c>
      <c r="T131" s="59" t="str">
        <f t="shared" ca="1" si="18"/>
        <v>--</v>
      </c>
      <c r="U131" s="53" t="str">
        <f t="shared" ca="1" si="15"/>
        <v>--</v>
      </c>
    </row>
    <row r="132" spans="11:21" x14ac:dyDescent="0.25">
      <c r="K132" s="51">
        <f t="shared" si="19"/>
        <v>109</v>
      </c>
      <c r="L132" s="52" t="str">
        <f t="shared" ca="1" si="16"/>
        <v>--</v>
      </c>
      <c r="M132" s="57" t="str">
        <f t="shared" ca="1" si="12"/>
        <v>--</v>
      </c>
      <c r="N132" s="53" t="str">
        <f t="shared" ca="1" si="13"/>
        <v>--</v>
      </c>
      <c r="O132" s="57" t="str">
        <f t="shared" ca="1" si="17"/>
        <v>--</v>
      </c>
      <c r="P132" s="53" t="str">
        <f t="shared" ca="1" si="11"/>
        <v>--</v>
      </c>
      <c r="Q132" s="53"/>
      <c r="R132" s="53"/>
      <c r="S132" s="58" t="str">
        <f t="shared" ca="1" si="14"/>
        <v>--</v>
      </c>
      <c r="T132" s="59" t="str">
        <f t="shared" ca="1" si="18"/>
        <v>--</v>
      </c>
      <c r="U132" s="53" t="str">
        <f t="shared" ca="1" si="15"/>
        <v>--</v>
      </c>
    </row>
    <row r="133" spans="11:21" x14ac:dyDescent="0.25">
      <c r="K133" s="51">
        <f t="shared" si="19"/>
        <v>110</v>
      </c>
      <c r="L133" s="52" t="str">
        <f t="shared" ca="1" si="16"/>
        <v>--</v>
      </c>
      <c r="M133" s="57" t="str">
        <f t="shared" ca="1" si="12"/>
        <v>--</v>
      </c>
      <c r="N133" s="53" t="str">
        <f t="shared" ca="1" si="13"/>
        <v>--</v>
      </c>
      <c r="O133" s="57" t="str">
        <f t="shared" ca="1" si="17"/>
        <v>--</v>
      </c>
      <c r="P133" s="53" t="str">
        <f t="shared" ca="1" si="11"/>
        <v>--</v>
      </c>
      <c r="Q133" s="53"/>
      <c r="R133" s="53"/>
      <c r="S133" s="58" t="str">
        <f t="shared" ca="1" si="14"/>
        <v>--</v>
      </c>
      <c r="T133" s="59" t="str">
        <f t="shared" ca="1" si="18"/>
        <v>--</v>
      </c>
      <c r="U133" s="53" t="str">
        <f t="shared" ca="1" si="15"/>
        <v>--</v>
      </c>
    </row>
    <row r="134" spans="11:21" x14ac:dyDescent="0.25">
      <c r="K134" s="51">
        <f t="shared" si="19"/>
        <v>111</v>
      </c>
      <c r="L134" s="52" t="str">
        <f t="shared" ca="1" si="16"/>
        <v>--</v>
      </c>
      <c r="M134" s="57" t="str">
        <f t="shared" ca="1" si="12"/>
        <v>--</v>
      </c>
      <c r="N134" s="53" t="str">
        <f t="shared" ca="1" si="13"/>
        <v>--</v>
      </c>
      <c r="O134" s="57" t="str">
        <f t="shared" ca="1" si="17"/>
        <v>--</v>
      </c>
      <c r="P134" s="53" t="str">
        <f t="shared" ca="1" si="11"/>
        <v>--</v>
      </c>
      <c r="Q134" s="53"/>
      <c r="R134" s="53"/>
      <c r="S134" s="58" t="str">
        <f t="shared" ca="1" si="14"/>
        <v>--</v>
      </c>
      <c r="T134" s="59" t="str">
        <f t="shared" ca="1" si="18"/>
        <v>--</v>
      </c>
      <c r="U134" s="53" t="str">
        <f t="shared" ca="1" si="15"/>
        <v>--</v>
      </c>
    </row>
    <row r="135" spans="11:21" x14ac:dyDescent="0.25">
      <c r="K135" s="51">
        <f t="shared" si="19"/>
        <v>112</v>
      </c>
      <c r="L135" s="52" t="str">
        <f t="shared" ca="1" si="16"/>
        <v>--</v>
      </c>
      <c r="M135" s="57" t="str">
        <f t="shared" ca="1" si="12"/>
        <v>--</v>
      </c>
      <c r="N135" s="53" t="str">
        <f t="shared" ca="1" si="13"/>
        <v>--</v>
      </c>
      <c r="O135" s="57" t="str">
        <f t="shared" ca="1" si="17"/>
        <v>--</v>
      </c>
      <c r="P135" s="53" t="str">
        <f t="shared" ca="1" si="11"/>
        <v>--</v>
      </c>
      <c r="Q135" s="53"/>
      <c r="R135" s="53"/>
      <c r="S135" s="58" t="str">
        <f t="shared" ca="1" si="14"/>
        <v>--</v>
      </c>
      <c r="T135" s="59" t="str">
        <f t="shared" ca="1" si="18"/>
        <v>--</v>
      </c>
      <c r="U135" s="53" t="str">
        <f t="shared" ca="1" si="15"/>
        <v>--</v>
      </c>
    </row>
    <row r="136" spans="11:21" x14ac:dyDescent="0.25">
      <c r="K136" s="51"/>
    </row>
    <row r="137" spans="11:21" x14ac:dyDescent="0.25">
      <c r="K137" s="51"/>
    </row>
    <row r="138" spans="11:21" x14ac:dyDescent="0.25">
      <c r="K138" s="51"/>
    </row>
    <row r="139" spans="11:21" x14ac:dyDescent="0.25">
      <c r="K139" s="51"/>
    </row>
    <row r="140" spans="11:21" x14ac:dyDescent="0.25">
      <c r="K140" s="51"/>
    </row>
    <row r="141" spans="11:21" x14ac:dyDescent="0.25">
      <c r="K141" s="51"/>
    </row>
    <row r="142" spans="11:21" x14ac:dyDescent="0.25">
      <c r="K142" s="51"/>
    </row>
    <row r="143" spans="11:21" x14ac:dyDescent="0.25">
      <c r="K143" s="51"/>
    </row>
    <row r="144" spans="11:21" x14ac:dyDescent="0.25">
      <c r="K144" s="51"/>
    </row>
    <row r="145" spans="11:11" x14ac:dyDescent="0.25">
      <c r="K145" s="51"/>
    </row>
    <row r="146" spans="11:11" x14ac:dyDescent="0.25">
      <c r="K146" s="51"/>
    </row>
    <row r="147" spans="11:11" x14ac:dyDescent="0.25">
      <c r="K147" s="51"/>
    </row>
    <row r="148" spans="11:11" x14ac:dyDescent="0.25">
      <c r="K148" s="51"/>
    </row>
    <row r="149" spans="11:11" x14ac:dyDescent="0.25">
      <c r="K149" s="51"/>
    </row>
    <row r="150" spans="11:11" x14ac:dyDescent="0.25">
      <c r="K150" s="51"/>
    </row>
    <row r="151" spans="11:11" x14ac:dyDescent="0.25">
      <c r="K151" s="51"/>
    </row>
    <row r="152" spans="11:11" x14ac:dyDescent="0.25">
      <c r="K152" s="51"/>
    </row>
    <row r="153" spans="11:11" x14ac:dyDescent="0.25">
      <c r="K153" s="51"/>
    </row>
    <row r="154" spans="11:11" x14ac:dyDescent="0.25">
      <c r="K154" s="51"/>
    </row>
    <row r="155" spans="11:11" x14ac:dyDescent="0.25">
      <c r="K155" s="51"/>
    </row>
    <row r="156" spans="11:11" x14ac:dyDescent="0.25">
      <c r="K156" s="51"/>
    </row>
    <row r="157" spans="11:11" x14ac:dyDescent="0.25">
      <c r="K157" s="51"/>
    </row>
    <row r="158" spans="11:11" x14ac:dyDescent="0.25">
      <c r="K158" s="51"/>
    </row>
    <row r="159" spans="11:11" x14ac:dyDescent="0.25">
      <c r="K159" s="51"/>
    </row>
    <row r="160" spans="11:11" x14ac:dyDescent="0.25">
      <c r="K160" s="51"/>
    </row>
    <row r="161" spans="11:11" x14ac:dyDescent="0.25">
      <c r="K161" s="51"/>
    </row>
    <row r="162" spans="11:11" x14ac:dyDescent="0.25">
      <c r="K162" s="51"/>
    </row>
    <row r="163" spans="11:11" x14ac:dyDescent="0.25">
      <c r="K163" s="51"/>
    </row>
    <row r="164" spans="11:11" x14ac:dyDescent="0.25">
      <c r="K164" s="51"/>
    </row>
    <row r="165" spans="11:11" x14ac:dyDescent="0.25">
      <c r="K165" s="51"/>
    </row>
    <row r="166" spans="11:11" x14ac:dyDescent="0.25">
      <c r="K166" s="51"/>
    </row>
  </sheetData>
  <sheetProtection selectLockedCells="1"/>
  <pageMargins left="0.75" right="0.75" top="1" bottom="1" header="0.3" footer="0.3"/>
  <pageSetup orientation="portrait" r:id="rId1"/>
  <headerFooter>
    <oddHeader>&amp;L&amp;"Arial"&amp;9&amp;KA80000CONFIDENTIAL&amp;1#</oddHeader>
    <oddFooter>&amp;LPUBLIC</oddFooter>
    <evenFooter>&amp;LPUBLIC</evenFooter>
    <firstFooter>&amp;LPUBLIC</first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5">
    <tabColor rgb="FF92D050"/>
  </sheetPr>
  <dimension ref="B12:AB166"/>
  <sheetViews>
    <sheetView showGridLines="0" zoomScale="70" zoomScaleNormal="70" workbookViewId="0">
      <selection activeCell="H23" sqref="H23"/>
    </sheetView>
  </sheetViews>
  <sheetFormatPr defaultColWidth="11.42578125" defaultRowHeight="15" x14ac:dyDescent="0.25"/>
  <cols>
    <col min="1" max="1" width="4.140625" style="5" customWidth="1"/>
    <col min="2" max="2" width="35.5703125" style="5" customWidth="1"/>
    <col min="3" max="3" width="18.42578125" style="5" bestFit="1" customWidth="1"/>
    <col min="4" max="7" width="10.42578125" style="5" customWidth="1"/>
    <col min="8" max="8" width="12.85546875" style="4" bestFit="1" customWidth="1"/>
    <col min="9" max="9" width="20.42578125" style="5" bestFit="1" customWidth="1"/>
    <col min="10" max="11" width="11.42578125" style="5" customWidth="1"/>
    <col min="12" max="12" width="10.42578125" style="5" bestFit="1" customWidth="1"/>
    <col min="13" max="13" width="11.42578125" style="5" bestFit="1" customWidth="1"/>
    <col min="14" max="14" width="18.85546875" style="5" customWidth="1"/>
    <col min="15" max="15" width="18.85546875" style="5" bestFit="1" customWidth="1"/>
    <col min="16" max="16" width="20.42578125" style="5" bestFit="1" customWidth="1"/>
    <col min="17" max="18" width="20.42578125" style="5" hidden="1" customWidth="1"/>
    <col min="19" max="19" width="15.42578125" style="5" bestFit="1" customWidth="1"/>
    <col min="20" max="20" width="28.42578125" style="5" bestFit="1" customWidth="1"/>
    <col min="21" max="21" width="13.5703125" style="5" bestFit="1" customWidth="1"/>
    <col min="22" max="22" width="11.42578125" style="5" customWidth="1"/>
    <col min="23" max="23" width="13.5703125" style="5" hidden="1" customWidth="1"/>
    <col min="24" max="24" width="18.42578125" style="5" hidden="1" customWidth="1"/>
    <col min="25" max="27" width="11.42578125" style="5" customWidth="1"/>
    <col min="28" max="28" width="13.140625" style="5" bestFit="1" customWidth="1"/>
    <col min="29" max="256" width="11.42578125" style="5"/>
    <col min="257" max="257" width="4.140625" style="5" customWidth="1"/>
    <col min="258" max="258" width="35.5703125" style="5" customWidth="1"/>
    <col min="259" max="259" width="18.42578125" style="5" bestFit="1" customWidth="1"/>
    <col min="260" max="263" width="10.42578125" style="5" customWidth="1"/>
    <col min="264" max="264" width="12.85546875" style="5" bestFit="1" customWidth="1"/>
    <col min="265" max="265" width="20.42578125" style="5" bestFit="1" customWidth="1"/>
    <col min="266" max="267" width="11.42578125" style="5" customWidth="1"/>
    <col min="268" max="268" width="10.42578125" style="5" bestFit="1" customWidth="1"/>
    <col min="269" max="269" width="11.42578125" style="5" bestFit="1" customWidth="1"/>
    <col min="270" max="270" width="18.85546875" style="5" customWidth="1"/>
    <col min="271" max="271" width="18.85546875" style="5" bestFit="1" customWidth="1"/>
    <col min="272" max="272" width="20.42578125" style="5" bestFit="1" customWidth="1"/>
    <col min="273" max="274" width="0" style="5" hidden="1" customWidth="1"/>
    <col min="275" max="275" width="15.42578125" style="5" bestFit="1" customWidth="1"/>
    <col min="276" max="276" width="28.42578125" style="5" bestFit="1" customWidth="1"/>
    <col min="277" max="277" width="13.5703125" style="5" bestFit="1" customWidth="1"/>
    <col min="278" max="278" width="11.42578125" style="5" customWidth="1"/>
    <col min="279" max="280" width="0" style="5" hidden="1" customWidth="1"/>
    <col min="281" max="283" width="11.42578125" style="5" customWidth="1"/>
    <col min="284" max="284" width="13.140625" style="5" bestFit="1" customWidth="1"/>
    <col min="285" max="512" width="11.42578125" style="5"/>
    <col min="513" max="513" width="4.140625" style="5" customWidth="1"/>
    <col min="514" max="514" width="35.5703125" style="5" customWidth="1"/>
    <col min="515" max="515" width="18.42578125" style="5" bestFit="1" customWidth="1"/>
    <col min="516" max="519" width="10.42578125" style="5" customWidth="1"/>
    <col min="520" max="520" width="12.85546875" style="5" bestFit="1" customWidth="1"/>
    <col min="521" max="521" width="20.42578125" style="5" bestFit="1" customWidth="1"/>
    <col min="522" max="523" width="11.42578125" style="5" customWidth="1"/>
    <col min="524" max="524" width="10.42578125" style="5" bestFit="1" customWidth="1"/>
    <col min="525" max="525" width="11.42578125" style="5" bestFit="1" customWidth="1"/>
    <col min="526" max="526" width="18.85546875" style="5" customWidth="1"/>
    <col min="527" max="527" width="18.85546875" style="5" bestFit="1" customWidth="1"/>
    <col min="528" max="528" width="20.42578125" style="5" bestFit="1" customWidth="1"/>
    <col min="529" max="530" width="0" style="5" hidden="1" customWidth="1"/>
    <col min="531" max="531" width="15.42578125" style="5" bestFit="1" customWidth="1"/>
    <col min="532" max="532" width="28.42578125" style="5" bestFit="1" customWidth="1"/>
    <col min="533" max="533" width="13.5703125" style="5" bestFit="1" customWidth="1"/>
    <col min="534" max="534" width="11.42578125" style="5" customWidth="1"/>
    <col min="535" max="536" width="0" style="5" hidden="1" customWidth="1"/>
    <col min="537" max="539" width="11.42578125" style="5" customWidth="1"/>
    <col min="540" max="540" width="13.140625" style="5" bestFit="1" customWidth="1"/>
    <col min="541" max="768" width="11.42578125" style="5"/>
    <col min="769" max="769" width="4.140625" style="5" customWidth="1"/>
    <col min="770" max="770" width="35.5703125" style="5" customWidth="1"/>
    <col min="771" max="771" width="18.42578125" style="5" bestFit="1" customWidth="1"/>
    <col min="772" max="775" width="10.42578125" style="5" customWidth="1"/>
    <col min="776" max="776" width="12.85546875" style="5" bestFit="1" customWidth="1"/>
    <col min="777" max="777" width="20.42578125" style="5" bestFit="1" customWidth="1"/>
    <col min="778" max="779" width="11.42578125" style="5" customWidth="1"/>
    <col min="780" max="780" width="10.42578125" style="5" bestFit="1" customWidth="1"/>
    <col min="781" max="781" width="11.42578125" style="5" bestFit="1" customWidth="1"/>
    <col min="782" max="782" width="18.85546875" style="5" customWidth="1"/>
    <col min="783" max="783" width="18.85546875" style="5" bestFit="1" customWidth="1"/>
    <col min="784" max="784" width="20.42578125" style="5" bestFit="1" customWidth="1"/>
    <col min="785" max="786" width="0" style="5" hidden="1" customWidth="1"/>
    <col min="787" max="787" width="15.42578125" style="5" bestFit="1" customWidth="1"/>
    <col min="788" max="788" width="28.42578125" style="5" bestFit="1" customWidth="1"/>
    <col min="789" max="789" width="13.5703125" style="5" bestFit="1" customWidth="1"/>
    <col min="790" max="790" width="11.42578125" style="5" customWidth="1"/>
    <col min="791" max="792" width="0" style="5" hidden="1" customWidth="1"/>
    <col min="793" max="795" width="11.42578125" style="5" customWidth="1"/>
    <col min="796" max="796" width="13.140625" style="5" bestFit="1" customWidth="1"/>
    <col min="797" max="1024" width="11.42578125" style="5"/>
    <col min="1025" max="1025" width="4.140625" style="5" customWidth="1"/>
    <col min="1026" max="1026" width="35.5703125" style="5" customWidth="1"/>
    <col min="1027" max="1027" width="18.42578125" style="5" bestFit="1" customWidth="1"/>
    <col min="1028" max="1031" width="10.42578125" style="5" customWidth="1"/>
    <col min="1032" max="1032" width="12.85546875" style="5" bestFit="1" customWidth="1"/>
    <col min="1033" max="1033" width="20.42578125" style="5" bestFit="1" customWidth="1"/>
    <col min="1034" max="1035" width="11.42578125" style="5" customWidth="1"/>
    <col min="1036" max="1036" width="10.42578125" style="5" bestFit="1" customWidth="1"/>
    <col min="1037" max="1037" width="11.42578125" style="5" bestFit="1" customWidth="1"/>
    <col min="1038" max="1038" width="18.85546875" style="5" customWidth="1"/>
    <col min="1039" max="1039" width="18.85546875" style="5" bestFit="1" customWidth="1"/>
    <col min="1040" max="1040" width="20.42578125" style="5" bestFit="1" customWidth="1"/>
    <col min="1041" max="1042" width="0" style="5" hidden="1" customWidth="1"/>
    <col min="1043" max="1043" width="15.42578125" style="5" bestFit="1" customWidth="1"/>
    <col min="1044" max="1044" width="28.42578125" style="5" bestFit="1" customWidth="1"/>
    <col min="1045" max="1045" width="13.5703125" style="5" bestFit="1" customWidth="1"/>
    <col min="1046" max="1046" width="11.42578125" style="5" customWidth="1"/>
    <col min="1047" max="1048" width="0" style="5" hidden="1" customWidth="1"/>
    <col min="1049" max="1051" width="11.42578125" style="5" customWidth="1"/>
    <col min="1052" max="1052" width="13.140625" style="5" bestFit="1" customWidth="1"/>
    <col min="1053" max="1280" width="11.42578125" style="5"/>
    <col min="1281" max="1281" width="4.140625" style="5" customWidth="1"/>
    <col min="1282" max="1282" width="35.5703125" style="5" customWidth="1"/>
    <col min="1283" max="1283" width="18.42578125" style="5" bestFit="1" customWidth="1"/>
    <col min="1284" max="1287" width="10.42578125" style="5" customWidth="1"/>
    <col min="1288" max="1288" width="12.85546875" style="5" bestFit="1" customWidth="1"/>
    <col min="1289" max="1289" width="20.42578125" style="5" bestFit="1" customWidth="1"/>
    <col min="1290" max="1291" width="11.42578125" style="5" customWidth="1"/>
    <col min="1292" max="1292" width="10.42578125" style="5" bestFit="1" customWidth="1"/>
    <col min="1293" max="1293" width="11.42578125" style="5" bestFit="1" customWidth="1"/>
    <col min="1294" max="1294" width="18.85546875" style="5" customWidth="1"/>
    <col min="1295" max="1295" width="18.85546875" style="5" bestFit="1" customWidth="1"/>
    <col min="1296" max="1296" width="20.42578125" style="5" bestFit="1" customWidth="1"/>
    <col min="1297" max="1298" width="0" style="5" hidden="1" customWidth="1"/>
    <col min="1299" max="1299" width="15.42578125" style="5" bestFit="1" customWidth="1"/>
    <col min="1300" max="1300" width="28.42578125" style="5" bestFit="1" customWidth="1"/>
    <col min="1301" max="1301" width="13.5703125" style="5" bestFit="1" customWidth="1"/>
    <col min="1302" max="1302" width="11.42578125" style="5" customWidth="1"/>
    <col min="1303" max="1304" width="0" style="5" hidden="1" customWidth="1"/>
    <col min="1305" max="1307" width="11.42578125" style="5" customWidth="1"/>
    <col min="1308" max="1308" width="13.140625" style="5" bestFit="1" customWidth="1"/>
    <col min="1309" max="1536" width="11.42578125" style="5"/>
    <col min="1537" max="1537" width="4.140625" style="5" customWidth="1"/>
    <col min="1538" max="1538" width="35.5703125" style="5" customWidth="1"/>
    <col min="1539" max="1539" width="18.42578125" style="5" bestFit="1" customWidth="1"/>
    <col min="1540" max="1543" width="10.42578125" style="5" customWidth="1"/>
    <col min="1544" max="1544" width="12.85546875" style="5" bestFit="1" customWidth="1"/>
    <col min="1545" max="1545" width="20.42578125" style="5" bestFit="1" customWidth="1"/>
    <col min="1546" max="1547" width="11.42578125" style="5" customWidth="1"/>
    <col min="1548" max="1548" width="10.42578125" style="5" bestFit="1" customWidth="1"/>
    <col min="1549" max="1549" width="11.42578125" style="5" bestFit="1" customWidth="1"/>
    <col min="1550" max="1550" width="18.85546875" style="5" customWidth="1"/>
    <col min="1551" max="1551" width="18.85546875" style="5" bestFit="1" customWidth="1"/>
    <col min="1552" max="1552" width="20.42578125" style="5" bestFit="1" customWidth="1"/>
    <col min="1553" max="1554" width="0" style="5" hidden="1" customWidth="1"/>
    <col min="1555" max="1555" width="15.42578125" style="5" bestFit="1" customWidth="1"/>
    <col min="1556" max="1556" width="28.42578125" style="5" bestFit="1" customWidth="1"/>
    <col min="1557" max="1557" width="13.5703125" style="5" bestFit="1" customWidth="1"/>
    <col min="1558" max="1558" width="11.42578125" style="5" customWidth="1"/>
    <col min="1559" max="1560" width="0" style="5" hidden="1" customWidth="1"/>
    <col min="1561" max="1563" width="11.42578125" style="5" customWidth="1"/>
    <col min="1564" max="1564" width="13.140625" style="5" bestFit="1" customWidth="1"/>
    <col min="1565" max="1792" width="11.42578125" style="5"/>
    <col min="1793" max="1793" width="4.140625" style="5" customWidth="1"/>
    <col min="1794" max="1794" width="35.5703125" style="5" customWidth="1"/>
    <col min="1795" max="1795" width="18.42578125" style="5" bestFit="1" customWidth="1"/>
    <col min="1796" max="1799" width="10.42578125" style="5" customWidth="1"/>
    <col min="1800" max="1800" width="12.85546875" style="5" bestFit="1" customWidth="1"/>
    <col min="1801" max="1801" width="20.42578125" style="5" bestFit="1" customWidth="1"/>
    <col min="1802" max="1803" width="11.42578125" style="5" customWidth="1"/>
    <col min="1804" max="1804" width="10.42578125" style="5" bestFit="1" customWidth="1"/>
    <col min="1805" max="1805" width="11.42578125" style="5" bestFit="1" customWidth="1"/>
    <col min="1806" max="1806" width="18.85546875" style="5" customWidth="1"/>
    <col min="1807" max="1807" width="18.85546875" style="5" bestFit="1" customWidth="1"/>
    <col min="1808" max="1808" width="20.42578125" style="5" bestFit="1" customWidth="1"/>
    <col min="1809" max="1810" width="0" style="5" hidden="1" customWidth="1"/>
    <col min="1811" max="1811" width="15.42578125" style="5" bestFit="1" customWidth="1"/>
    <col min="1812" max="1812" width="28.42578125" style="5" bestFit="1" customWidth="1"/>
    <col min="1813" max="1813" width="13.5703125" style="5" bestFit="1" customWidth="1"/>
    <col min="1814" max="1814" width="11.42578125" style="5" customWidth="1"/>
    <col min="1815" max="1816" width="0" style="5" hidden="1" customWidth="1"/>
    <col min="1817" max="1819" width="11.42578125" style="5" customWidth="1"/>
    <col min="1820" max="1820" width="13.140625" style="5" bestFit="1" customWidth="1"/>
    <col min="1821" max="2048" width="11.42578125" style="5"/>
    <col min="2049" max="2049" width="4.140625" style="5" customWidth="1"/>
    <col min="2050" max="2050" width="35.5703125" style="5" customWidth="1"/>
    <col min="2051" max="2051" width="18.42578125" style="5" bestFit="1" customWidth="1"/>
    <col min="2052" max="2055" width="10.42578125" style="5" customWidth="1"/>
    <col min="2056" max="2056" width="12.85546875" style="5" bestFit="1" customWidth="1"/>
    <col min="2057" max="2057" width="20.42578125" style="5" bestFit="1" customWidth="1"/>
    <col min="2058" max="2059" width="11.42578125" style="5" customWidth="1"/>
    <col min="2060" max="2060" width="10.42578125" style="5" bestFit="1" customWidth="1"/>
    <col min="2061" max="2061" width="11.42578125" style="5" bestFit="1" customWidth="1"/>
    <col min="2062" max="2062" width="18.85546875" style="5" customWidth="1"/>
    <col min="2063" max="2063" width="18.85546875" style="5" bestFit="1" customWidth="1"/>
    <col min="2064" max="2064" width="20.42578125" style="5" bestFit="1" customWidth="1"/>
    <col min="2065" max="2066" width="0" style="5" hidden="1" customWidth="1"/>
    <col min="2067" max="2067" width="15.42578125" style="5" bestFit="1" customWidth="1"/>
    <col min="2068" max="2068" width="28.42578125" style="5" bestFit="1" customWidth="1"/>
    <col min="2069" max="2069" width="13.5703125" style="5" bestFit="1" customWidth="1"/>
    <col min="2070" max="2070" width="11.42578125" style="5" customWidth="1"/>
    <col min="2071" max="2072" width="0" style="5" hidden="1" customWidth="1"/>
    <col min="2073" max="2075" width="11.42578125" style="5" customWidth="1"/>
    <col min="2076" max="2076" width="13.140625" style="5" bestFit="1" customWidth="1"/>
    <col min="2077" max="2304" width="11.42578125" style="5"/>
    <col min="2305" max="2305" width="4.140625" style="5" customWidth="1"/>
    <col min="2306" max="2306" width="35.5703125" style="5" customWidth="1"/>
    <col min="2307" max="2307" width="18.42578125" style="5" bestFit="1" customWidth="1"/>
    <col min="2308" max="2311" width="10.42578125" style="5" customWidth="1"/>
    <col min="2312" max="2312" width="12.85546875" style="5" bestFit="1" customWidth="1"/>
    <col min="2313" max="2313" width="20.42578125" style="5" bestFit="1" customWidth="1"/>
    <col min="2314" max="2315" width="11.42578125" style="5" customWidth="1"/>
    <col min="2316" max="2316" width="10.42578125" style="5" bestFit="1" customWidth="1"/>
    <col min="2317" max="2317" width="11.42578125" style="5" bestFit="1" customWidth="1"/>
    <col min="2318" max="2318" width="18.85546875" style="5" customWidth="1"/>
    <col min="2319" max="2319" width="18.85546875" style="5" bestFit="1" customWidth="1"/>
    <col min="2320" max="2320" width="20.42578125" style="5" bestFit="1" customWidth="1"/>
    <col min="2321" max="2322" width="0" style="5" hidden="1" customWidth="1"/>
    <col min="2323" max="2323" width="15.42578125" style="5" bestFit="1" customWidth="1"/>
    <col min="2324" max="2324" width="28.42578125" style="5" bestFit="1" customWidth="1"/>
    <col min="2325" max="2325" width="13.5703125" style="5" bestFit="1" customWidth="1"/>
    <col min="2326" max="2326" width="11.42578125" style="5" customWidth="1"/>
    <col min="2327" max="2328" width="0" style="5" hidden="1" customWidth="1"/>
    <col min="2329" max="2331" width="11.42578125" style="5" customWidth="1"/>
    <col min="2332" max="2332" width="13.140625" style="5" bestFit="1" customWidth="1"/>
    <col min="2333" max="2560" width="11.42578125" style="5"/>
    <col min="2561" max="2561" width="4.140625" style="5" customWidth="1"/>
    <col min="2562" max="2562" width="35.5703125" style="5" customWidth="1"/>
    <col min="2563" max="2563" width="18.42578125" style="5" bestFit="1" customWidth="1"/>
    <col min="2564" max="2567" width="10.42578125" style="5" customWidth="1"/>
    <col min="2568" max="2568" width="12.85546875" style="5" bestFit="1" customWidth="1"/>
    <col min="2569" max="2569" width="20.42578125" style="5" bestFit="1" customWidth="1"/>
    <col min="2570" max="2571" width="11.42578125" style="5" customWidth="1"/>
    <col min="2572" max="2572" width="10.42578125" style="5" bestFit="1" customWidth="1"/>
    <col min="2573" max="2573" width="11.42578125" style="5" bestFit="1" customWidth="1"/>
    <col min="2574" max="2574" width="18.85546875" style="5" customWidth="1"/>
    <col min="2575" max="2575" width="18.85546875" style="5" bestFit="1" customWidth="1"/>
    <col min="2576" max="2576" width="20.42578125" style="5" bestFit="1" customWidth="1"/>
    <col min="2577" max="2578" width="0" style="5" hidden="1" customWidth="1"/>
    <col min="2579" max="2579" width="15.42578125" style="5" bestFit="1" customWidth="1"/>
    <col min="2580" max="2580" width="28.42578125" style="5" bestFit="1" customWidth="1"/>
    <col min="2581" max="2581" width="13.5703125" style="5" bestFit="1" customWidth="1"/>
    <col min="2582" max="2582" width="11.42578125" style="5" customWidth="1"/>
    <col min="2583" max="2584" width="0" style="5" hidden="1" customWidth="1"/>
    <col min="2585" max="2587" width="11.42578125" style="5" customWidth="1"/>
    <col min="2588" max="2588" width="13.140625" style="5" bestFit="1" customWidth="1"/>
    <col min="2589" max="2816" width="11.42578125" style="5"/>
    <col min="2817" max="2817" width="4.140625" style="5" customWidth="1"/>
    <col min="2818" max="2818" width="35.5703125" style="5" customWidth="1"/>
    <col min="2819" max="2819" width="18.42578125" style="5" bestFit="1" customWidth="1"/>
    <col min="2820" max="2823" width="10.42578125" style="5" customWidth="1"/>
    <col min="2824" max="2824" width="12.85546875" style="5" bestFit="1" customWidth="1"/>
    <col min="2825" max="2825" width="20.42578125" style="5" bestFit="1" customWidth="1"/>
    <col min="2826" max="2827" width="11.42578125" style="5" customWidth="1"/>
    <col min="2828" max="2828" width="10.42578125" style="5" bestFit="1" customWidth="1"/>
    <col min="2829" max="2829" width="11.42578125" style="5" bestFit="1" customWidth="1"/>
    <col min="2830" max="2830" width="18.85546875" style="5" customWidth="1"/>
    <col min="2831" max="2831" width="18.85546875" style="5" bestFit="1" customWidth="1"/>
    <col min="2832" max="2832" width="20.42578125" style="5" bestFit="1" customWidth="1"/>
    <col min="2833" max="2834" width="0" style="5" hidden="1" customWidth="1"/>
    <col min="2835" max="2835" width="15.42578125" style="5" bestFit="1" customWidth="1"/>
    <col min="2836" max="2836" width="28.42578125" style="5" bestFit="1" customWidth="1"/>
    <col min="2837" max="2837" width="13.5703125" style="5" bestFit="1" customWidth="1"/>
    <col min="2838" max="2838" width="11.42578125" style="5" customWidth="1"/>
    <col min="2839" max="2840" width="0" style="5" hidden="1" customWidth="1"/>
    <col min="2841" max="2843" width="11.42578125" style="5" customWidth="1"/>
    <col min="2844" max="2844" width="13.140625" style="5" bestFit="1" customWidth="1"/>
    <col min="2845" max="3072" width="11.42578125" style="5"/>
    <col min="3073" max="3073" width="4.140625" style="5" customWidth="1"/>
    <col min="3074" max="3074" width="35.5703125" style="5" customWidth="1"/>
    <col min="3075" max="3075" width="18.42578125" style="5" bestFit="1" customWidth="1"/>
    <col min="3076" max="3079" width="10.42578125" style="5" customWidth="1"/>
    <col min="3080" max="3080" width="12.85546875" style="5" bestFit="1" customWidth="1"/>
    <col min="3081" max="3081" width="20.42578125" style="5" bestFit="1" customWidth="1"/>
    <col min="3082" max="3083" width="11.42578125" style="5" customWidth="1"/>
    <col min="3084" max="3084" width="10.42578125" style="5" bestFit="1" customWidth="1"/>
    <col min="3085" max="3085" width="11.42578125" style="5" bestFit="1" customWidth="1"/>
    <col min="3086" max="3086" width="18.85546875" style="5" customWidth="1"/>
    <col min="3087" max="3087" width="18.85546875" style="5" bestFit="1" customWidth="1"/>
    <col min="3088" max="3088" width="20.42578125" style="5" bestFit="1" customWidth="1"/>
    <col min="3089" max="3090" width="0" style="5" hidden="1" customWidth="1"/>
    <col min="3091" max="3091" width="15.42578125" style="5" bestFit="1" customWidth="1"/>
    <col min="3092" max="3092" width="28.42578125" style="5" bestFit="1" customWidth="1"/>
    <col min="3093" max="3093" width="13.5703125" style="5" bestFit="1" customWidth="1"/>
    <col min="3094" max="3094" width="11.42578125" style="5" customWidth="1"/>
    <col min="3095" max="3096" width="0" style="5" hidden="1" customWidth="1"/>
    <col min="3097" max="3099" width="11.42578125" style="5" customWidth="1"/>
    <col min="3100" max="3100" width="13.140625" style="5" bestFit="1" customWidth="1"/>
    <col min="3101" max="3328" width="11.42578125" style="5"/>
    <col min="3329" max="3329" width="4.140625" style="5" customWidth="1"/>
    <col min="3330" max="3330" width="35.5703125" style="5" customWidth="1"/>
    <col min="3331" max="3331" width="18.42578125" style="5" bestFit="1" customWidth="1"/>
    <col min="3332" max="3335" width="10.42578125" style="5" customWidth="1"/>
    <col min="3336" max="3336" width="12.85546875" style="5" bestFit="1" customWidth="1"/>
    <col min="3337" max="3337" width="20.42578125" style="5" bestFit="1" customWidth="1"/>
    <col min="3338" max="3339" width="11.42578125" style="5" customWidth="1"/>
    <col min="3340" max="3340" width="10.42578125" style="5" bestFit="1" customWidth="1"/>
    <col min="3341" max="3341" width="11.42578125" style="5" bestFit="1" customWidth="1"/>
    <col min="3342" max="3342" width="18.85546875" style="5" customWidth="1"/>
    <col min="3343" max="3343" width="18.85546875" style="5" bestFit="1" customWidth="1"/>
    <col min="3344" max="3344" width="20.42578125" style="5" bestFit="1" customWidth="1"/>
    <col min="3345" max="3346" width="0" style="5" hidden="1" customWidth="1"/>
    <col min="3347" max="3347" width="15.42578125" style="5" bestFit="1" customWidth="1"/>
    <col min="3348" max="3348" width="28.42578125" style="5" bestFit="1" customWidth="1"/>
    <col min="3349" max="3349" width="13.5703125" style="5" bestFit="1" customWidth="1"/>
    <col min="3350" max="3350" width="11.42578125" style="5" customWidth="1"/>
    <col min="3351" max="3352" width="0" style="5" hidden="1" customWidth="1"/>
    <col min="3353" max="3355" width="11.42578125" style="5" customWidth="1"/>
    <col min="3356" max="3356" width="13.140625" style="5" bestFit="1" customWidth="1"/>
    <col min="3357" max="3584" width="11.42578125" style="5"/>
    <col min="3585" max="3585" width="4.140625" style="5" customWidth="1"/>
    <col min="3586" max="3586" width="35.5703125" style="5" customWidth="1"/>
    <col min="3587" max="3587" width="18.42578125" style="5" bestFit="1" customWidth="1"/>
    <col min="3588" max="3591" width="10.42578125" style="5" customWidth="1"/>
    <col min="3592" max="3592" width="12.85546875" style="5" bestFit="1" customWidth="1"/>
    <col min="3593" max="3593" width="20.42578125" style="5" bestFit="1" customWidth="1"/>
    <col min="3594" max="3595" width="11.42578125" style="5" customWidth="1"/>
    <col min="3596" max="3596" width="10.42578125" style="5" bestFit="1" customWidth="1"/>
    <col min="3597" max="3597" width="11.42578125" style="5" bestFit="1" customWidth="1"/>
    <col min="3598" max="3598" width="18.85546875" style="5" customWidth="1"/>
    <col min="3599" max="3599" width="18.85546875" style="5" bestFit="1" customWidth="1"/>
    <col min="3600" max="3600" width="20.42578125" style="5" bestFit="1" customWidth="1"/>
    <col min="3601" max="3602" width="0" style="5" hidden="1" customWidth="1"/>
    <col min="3603" max="3603" width="15.42578125" style="5" bestFit="1" customWidth="1"/>
    <col min="3604" max="3604" width="28.42578125" style="5" bestFit="1" customWidth="1"/>
    <col min="3605" max="3605" width="13.5703125" style="5" bestFit="1" customWidth="1"/>
    <col min="3606" max="3606" width="11.42578125" style="5" customWidth="1"/>
    <col min="3607" max="3608" width="0" style="5" hidden="1" customWidth="1"/>
    <col min="3609" max="3611" width="11.42578125" style="5" customWidth="1"/>
    <col min="3612" max="3612" width="13.140625" style="5" bestFit="1" customWidth="1"/>
    <col min="3613" max="3840" width="11.42578125" style="5"/>
    <col min="3841" max="3841" width="4.140625" style="5" customWidth="1"/>
    <col min="3842" max="3842" width="35.5703125" style="5" customWidth="1"/>
    <col min="3843" max="3843" width="18.42578125" style="5" bestFit="1" customWidth="1"/>
    <col min="3844" max="3847" width="10.42578125" style="5" customWidth="1"/>
    <col min="3848" max="3848" width="12.85546875" style="5" bestFit="1" customWidth="1"/>
    <col min="3849" max="3849" width="20.42578125" style="5" bestFit="1" customWidth="1"/>
    <col min="3850" max="3851" width="11.42578125" style="5" customWidth="1"/>
    <col min="3852" max="3852" width="10.42578125" style="5" bestFit="1" customWidth="1"/>
    <col min="3853" max="3853" width="11.42578125" style="5" bestFit="1" customWidth="1"/>
    <col min="3854" max="3854" width="18.85546875" style="5" customWidth="1"/>
    <col min="3855" max="3855" width="18.85546875" style="5" bestFit="1" customWidth="1"/>
    <col min="3856" max="3856" width="20.42578125" style="5" bestFit="1" customWidth="1"/>
    <col min="3857" max="3858" width="0" style="5" hidden="1" customWidth="1"/>
    <col min="3859" max="3859" width="15.42578125" style="5" bestFit="1" customWidth="1"/>
    <col min="3860" max="3860" width="28.42578125" style="5" bestFit="1" customWidth="1"/>
    <col min="3861" max="3861" width="13.5703125" style="5" bestFit="1" customWidth="1"/>
    <col min="3862" max="3862" width="11.42578125" style="5" customWidth="1"/>
    <col min="3863" max="3864" width="0" style="5" hidden="1" customWidth="1"/>
    <col min="3865" max="3867" width="11.42578125" style="5" customWidth="1"/>
    <col min="3868" max="3868" width="13.140625" style="5" bestFit="1" customWidth="1"/>
    <col min="3869" max="4096" width="11.42578125" style="5"/>
    <col min="4097" max="4097" width="4.140625" style="5" customWidth="1"/>
    <col min="4098" max="4098" width="35.5703125" style="5" customWidth="1"/>
    <col min="4099" max="4099" width="18.42578125" style="5" bestFit="1" customWidth="1"/>
    <col min="4100" max="4103" width="10.42578125" style="5" customWidth="1"/>
    <col min="4104" max="4104" width="12.85546875" style="5" bestFit="1" customWidth="1"/>
    <col min="4105" max="4105" width="20.42578125" style="5" bestFit="1" customWidth="1"/>
    <col min="4106" max="4107" width="11.42578125" style="5" customWidth="1"/>
    <col min="4108" max="4108" width="10.42578125" style="5" bestFit="1" customWidth="1"/>
    <col min="4109" max="4109" width="11.42578125" style="5" bestFit="1" customWidth="1"/>
    <col min="4110" max="4110" width="18.85546875" style="5" customWidth="1"/>
    <col min="4111" max="4111" width="18.85546875" style="5" bestFit="1" customWidth="1"/>
    <col min="4112" max="4112" width="20.42578125" style="5" bestFit="1" customWidth="1"/>
    <col min="4113" max="4114" width="0" style="5" hidden="1" customWidth="1"/>
    <col min="4115" max="4115" width="15.42578125" style="5" bestFit="1" customWidth="1"/>
    <col min="4116" max="4116" width="28.42578125" style="5" bestFit="1" customWidth="1"/>
    <col min="4117" max="4117" width="13.5703125" style="5" bestFit="1" customWidth="1"/>
    <col min="4118" max="4118" width="11.42578125" style="5" customWidth="1"/>
    <col min="4119" max="4120" width="0" style="5" hidden="1" customWidth="1"/>
    <col min="4121" max="4123" width="11.42578125" style="5" customWidth="1"/>
    <col min="4124" max="4124" width="13.140625" style="5" bestFit="1" customWidth="1"/>
    <col min="4125" max="4352" width="11.42578125" style="5"/>
    <col min="4353" max="4353" width="4.140625" style="5" customWidth="1"/>
    <col min="4354" max="4354" width="35.5703125" style="5" customWidth="1"/>
    <col min="4355" max="4355" width="18.42578125" style="5" bestFit="1" customWidth="1"/>
    <col min="4356" max="4359" width="10.42578125" style="5" customWidth="1"/>
    <col min="4360" max="4360" width="12.85546875" style="5" bestFit="1" customWidth="1"/>
    <col min="4361" max="4361" width="20.42578125" style="5" bestFit="1" customWidth="1"/>
    <col min="4362" max="4363" width="11.42578125" style="5" customWidth="1"/>
    <col min="4364" max="4364" width="10.42578125" style="5" bestFit="1" customWidth="1"/>
    <col min="4365" max="4365" width="11.42578125" style="5" bestFit="1" customWidth="1"/>
    <col min="4366" max="4366" width="18.85546875" style="5" customWidth="1"/>
    <col min="4367" max="4367" width="18.85546875" style="5" bestFit="1" customWidth="1"/>
    <col min="4368" max="4368" width="20.42578125" style="5" bestFit="1" customWidth="1"/>
    <col min="4369" max="4370" width="0" style="5" hidden="1" customWidth="1"/>
    <col min="4371" max="4371" width="15.42578125" style="5" bestFit="1" customWidth="1"/>
    <col min="4372" max="4372" width="28.42578125" style="5" bestFit="1" customWidth="1"/>
    <col min="4373" max="4373" width="13.5703125" style="5" bestFit="1" customWidth="1"/>
    <col min="4374" max="4374" width="11.42578125" style="5" customWidth="1"/>
    <col min="4375" max="4376" width="0" style="5" hidden="1" customWidth="1"/>
    <col min="4377" max="4379" width="11.42578125" style="5" customWidth="1"/>
    <col min="4380" max="4380" width="13.140625" style="5" bestFit="1" customWidth="1"/>
    <col min="4381" max="4608" width="11.42578125" style="5"/>
    <col min="4609" max="4609" width="4.140625" style="5" customWidth="1"/>
    <col min="4610" max="4610" width="35.5703125" style="5" customWidth="1"/>
    <col min="4611" max="4611" width="18.42578125" style="5" bestFit="1" customWidth="1"/>
    <col min="4612" max="4615" width="10.42578125" style="5" customWidth="1"/>
    <col min="4616" max="4616" width="12.85546875" style="5" bestFit="1" customWidth="1"/>
    <col min="4617" max="4617" width="20.42578125" style="5" bestFit="1" customWidth="1"/>
    <col min="4618" max="4619" width="11.42578125" style="5" customWidth="1"/>
    <col min="4620" max="4620" width="10.42578125" style="5" bestFit="1" customWidth="1"/>
    <col min="4621" max="4621" width="11.42578125" style="5" bestFit="1" customWidth="1"/>
    <col min="4622" max="4622" width="18.85546875" style="5" customWidth="1"/>
    <col min="4623" max="4623" width="18.85546875" style="5" bestFit="1" customWidth="1"/>
    <col min="4624" max="4624" width="20.42578125" style="5" bestFit="1" customWidth="1"/>
    <col min="4625" max="4626" width="0" style="5" hidden="1" customWidth="1"/>
    <col min="4627" max="4627" width="15.42578125" style="5" bestFit="1" customWidth="1"/>
    <col min="4628" max="4628" width="28.42578125" style="5" bestFit="1" customWidth="1"/>
    <col min="4629" max="4629" width="13.5703125" style="5" bestFit="1" customWidth="1"/>
    <col min="4630" max="4630" width="11.42578125" style="5" customWidth="1"/>
    <col min="4631" max="4632" width="0" style="5" hidden="1" customWidth="1"/>
    <col min="4633" max="4635" width="11.42578125" style="5" customWidth="1"/>
    <col min="4636" max="4636" width="13.140625" style="5" bestFit="1" customWidth="1"/>
    <col min="4637" max="4864" width="11.42578125" style="5"/>
    <col min="4865" max="4865" width="4.140625" style="5" customWidth="1"/>
    <col min="4866" max="4866" width="35.5703125" style="5" customWidth="1"/>
    <col min="4867" max="4867" width="18.42578125" style="5" bestFit="1" customWidth="1"/>
    <col min="4868" max="4871" width="10.42578125" style="5" customWidth="1"/>
    <col min="4872" max="4872" width="12.85546875" style="5" bestFit="1" customWidth="1"/>
    <col min="4873" max="4873" width="20.42578125" style="5" bestFit="1" customWidth="1"/>
    <col min="4874" max="4875" width="11.42578125" style="5" customWidth="1"/>
    <col min="4876" max="4876" width="10.42578125" style="5" bestFit="1" customWidth="1"/>
    <col min="4877" max="4877" width="11.42578125" style="5" bestFit="1" customWidth="1"/>
    <col min="4878" max="4878" width="18.85546875" style="5" customWidth="1"/>
    <col min="4879" max="4879" width="18.85546875" style="5" bestFit="1" customWidth="1"/>
    <col min="4880" max="4880" width="20.42578125" style="5" bestFit="1" customWidth="1"/>
    <col min="4881" max="4882" width="0" style="5" hidden="1" customWidth="1"/>
    <col min="4883" max="4883" width="15.42578125" style="5" bestFit="1" customWidth="1"/>
    <col min="4884" max="4884" width="28.42578125" style="5" bestFit="1" customWidth="1"/>
    <col min="4885" max="4885" width="13.5703125" style="5" bestFit="1" customWidth="1"/>
    <col min="4886" max="4886" width="11.42578125" style="5" customWidth="1"/>
    <col min="4887" max="4888" width="0" style="5" hidden="1" customWidth="1"/>
    <col min="4889" max="4891" width="11.42578125" style="5" customWidth="1"/>
    <col min="4892" max="4892" width="13.140625" style="5" bestFit="1" customWidth="1"/>
    <col min="4893" max="5120" width="11.42578125" style="5"/>
    <col min="5121" max="5121" width="4.140625" style="5" customWidth="1"/>
    <col min="5122" max="5122" width="35.5703125" style="5" customWidth="1"/>
    <col min="5123" max="5123" width="18.42578125" style="5" bestFit="1" customWidth="1"/>
    <col min="5124" max="5127" width="10.42578125" style="5" customWidth="1"/>
    <col min="5128" max="5128" width="12.85546875" style="5" bestFit="1" customWidth="1"/>
    <col min="5129" max="5129" width="20.42578125" style="5" bestFit="1" customWidth="1"/>
    <col min="5130" max="5131" width="11.42578125" style="5" customWidth="1"/>
    <col min="5132" max="5132" width="10.42578125" style="5" bestFit="1" customWidth="1"/>
    <col min="5133" max="5133" width="11.42578125" style="5" bestFit="1" customWidth="1"/>
    <col min="5134" max="5134" width="18.85546875" style="5" customWidth="1"/>
    <col min="5135" max="5135" width="18.85546875" style="5" bestFit="1" customWidth="1"/>
    <col min="5136" max="5136" width="20.42578125" style="5" bestFit="1" customWidth="1"/>
    <col min="5137" max="5138" width="0" style="5" hidden="1" customWidth="1"/>
    <col min="5139" max="5139" width="15.42578125" style="5" bestFit="1" customWidth="1"/>
    <col min="5140" max="5140" width="28.42578125" style="5" bestFit="1" customWidth="1"/>
    <col min="5141" max="5141" width="13.5703125" style="5" bestFit="1" customWidth="1"/>
    <col min="5142" max="5142" width="11.42578125" style="5" customWidth="1"/>
    <col min="5143" max="5144" width="0" style="5" hidden="1" customWidth="1"/>
    <col min="5145" max="5147" width="11.42578125" style="5" customWidth="1"/>
    <col min="5148" max="5148" width="13.140625" style="5" bestFit="1" customWidth="1"/>
    <col min="5149" max="5376" width="11.42578125" style="5"/>
    <col min="5377" max="5377" width="4.140625" style="5" customWidth="1"/>
    <col min="5378" max="5378" width="35.5703125" style="5" customWidth="1"/>
    <col min="5379" max="5379" width="18.42578125" style="5" bestFit="1" customWidth="1"/>
    <col min="5380" max="5383" width="10.42578125" style="5" customWidth="1"/>
    <col min="5384" max="5384" width="12.85546875" style="5" bestFit="1" customWidth="1"/>
    <col min="5385" max="5385" width="20.42578125" style="5" bestFit="1" customWidth="1"/>
    <col min="5386" max="5387" width="11.42578125" style="5" customWidth="1"/>
    <col min="5388" max="5388" width="10.42578125" style="5" bestFit="1" customWidth="1"/>
    <col min="5389" max="5389" width="11.42578125" style="5" bestFit="1" customWidth="1"/>
    <col min="5390" max="5390" width="18.85546875" style="5" customWidth="1"/>
    <col min="5391" max="5391" width="18.85546875" style="5" bestFit="1" customWidth="1"/>
    <col min="5392" max="5392" width="20.42578125" style="5" bestFit="1" customWidth="1"/>
    <col min="5393" max="5394" width="0" style="5" hidden="1" customWidth="1"/>
    <col min="5395" max="5395" width="15.42578125" style="5" bestFit="1" customWidth="1"/>
    <col min="5396" max="5396" width="28.42578125" style="5" bestFit="1" customWidth="1"/>
    <col min="5397" max="5397" width="13.5703125" style="5" bestFit="1" customWidth="1"/>
    <col min="5398" max="5398" width="11.42578125" style="5" customWidth="1"/>
    <col min="5399" max="5400" width="0" style="5" hidden="1" customWidth="1"/>
    <col min="5401" max="5403" width="11.42578125" style="5" customWidth="1"/>
    <col min="5404" max="5404" width="13.140625" style="5" bestFit="1" customWidth="1"/>
    <col min="5405" max="5632" width="11.42578125" style="5"/>
    <col min="5633" max="5633" width="4.140625" style="5" customWidth="1"/>
    <col min="5634" max="5634" width="35.5703125" style="5" customWidth="1"/>
    <col min="5635" max="5635" width="18.42578125" style="5" bestFit="1" customWidth="1"/>
    <col min="5636" max="5639" width="10.42578125" style="5" customWidth="1"/>
    <col min="5640" max="5640" width="12.85546875" style="5" bestFit="1" customWidth="1"/>
    <col min="5641" max="5641" width="20.42578125" style="5" bestFit="1" customWidth="1"/>
    <col min="5642" max="5643" width="11.42578125" style="5" customWidth="1"/>
    <col min="5644" max="5644" width="10.42578125" style="5" bestFit="1" customWidth="1"/>
    <col min="5645" max="5645" width="11.42578125" style="5" bestFit="1" customWidth="1"/>
    <col min="5646" max="5646" width="18.85546875" style="5" customWidth="1"/>
    <col min="5647" max="5647" width="18.85546875" style="5" bestFit="1" customWidth="1"/>
    <col min="5648" max="5648" width="20.42578125" style="5" bestFit="1" customWidth="1"/>
    <col min="5649" max="5650" width="0" style="5" hidden="1" customWidth="1"/>
    <col min="5651" max="5651" width="15.42578125" style="5" bestFit="1" customWidth="1"/>
    <col min="5652" max="5652" width="28.42578125" style="5" bestFit="1" customWidth="1"/>
    <col min="5653" max="5653" width="13.5703125" style="5" bestFit="1" customWidth="1"/>
    <col min="5654" max="5654" width="11.42578125" style="5" customWidth="1"/>
    <col min="5655" max="5656" width="0" style="5" hidden="1" customWidth="1"/>
    <col min="5657" max="5659" width="11.42578125" style="5" customWidth="1"/>
    <col min="5660" max="5660" width="13.140625" style="5" bestFit="1" customWidth="1"/>
    <col min="5661" max="5888" width="11.42578125" style="5"/>
    <col min="5889" max="5889" width="4.140625" style="5" customWidth="1"/>
    <col min="5890" max="5890" width="35.5703125" style="5" customWidth="1"/>
    <col min="5891" max="5891" width="18.42578125" style="5" bestFit="1" customWidth="1"/>
    <col min="5892" max="5895" width="10.42578125" style="5" customWidth="1"/>
    <col min="5896" max="5896" width="12.85546875" style="5" bestFit="1" customWidth="1"/>
    <col min="5897" max="5897" width="20.42578125" style="5" bestFit="1" customWidth="1"/>
    <col min="5898" max="5899" width="11.42578125" style="5" customWidth="1"/>
    <col min="5900" max="5900" width="10.42578125" style="5" bestFit="1" customWidth="1"/>
    <col min="5901" max="5901" width="11.42578125" style="5" bestFit="1" customWidth="1"/>
    <col min="5902" max="5902" width="18.85546875" style="5" customWidth="1"/>
    <col min="5903" max="5903" width="18.85546875" style="5" bestFit="1" customWidth="1"/>
    <col min="5904" max="5904" width="20.42578125" style="5" bestFit="1" customWidth="1"/>
    <col min="5905" max="5906" width="0" style="5" hidden="1" customWidth="1"/>
    <col min="5907" max="5907" width="15.42578125" style="5" bestFit="1" customWidth="1"/>
    <col min="5908" max="5908" width="28.42578125" style="5" bestFit="1" customWidth="1"/>
    <col min="5909" max="5909" width="13.5703125" style="5" bestFit="1" customWidth="1"/>
    <col min="5910" max="5910" width="11.42578125" style="5" customWidth="1"/>
    <col min="5911" max="5912" width="0" style="5" hidden="1" customWidth="1"/>
    <col min="5913" max="5915" width="11.42578125" style="5" customWidth="1"/>
    <col min="5916" max="5916" width="13.140625" style="5" bestFit="1" customWidth="1"/>
    <col min="5917" max="6144" width="11.42578125" style="5"/>
    <col min="6145" max="6145" width="4.140625" style="5" customWidth="1"/>
    <col min="6146" max="6146" width="35.5703125" style="5" customWidth="1"/>
    <col min="6147" max="6147" width="18.42578125" style="5" bestFit="1" customWidth="1"/>
    <col min="6148" max="6151" width="10.42578125" style="5" customWidth="1"/>
    <col min="6152" max="6152" width="12.85546875" style="5" bestFit="1" customWidth="1"/>
    <col min="6153" max="6153" width="20.42578125" style="5" bestFit="1" customWidth="1"/>
    <col min="6154" max="6155" width="11.42578125" style="5" customWidth="1"/>
    <col min="6156" max="6156" width="10.42578125" style="5" bestFit="1" customWidth="1"/>
    <col min="6157" max="6157" width="11.42578125" style="5" bestFit="1" customWidth="1"/>
    <col min="6158" max="6158" width="18.85546875" style="5" customWidth="1"/>
    <col min="6159" max="6159" width="18.85546875" style="5" bestFit="1" customWidth="1"/>
    <col min="6160" max="6160" width="20.42578125" style="5" bestFit="1" customWidth="1"/>
    <col min="6161" max="6162" width="0" style="5" hidden="1" customWidth="1"/>
    <col min="6163" max="6163" width="15.42578125" style="5" bestFit="1" customWidth="1"/>
    <col min="6164" max="6164" width="28.42578125" style="5" bestFit="1" customWidth="1"/>
    <col min="6165" max="6165" width="13.5703125" style="5" bestFit="1" customWidth="1"/>
    <col min="6166" max="6166" width="11.42578125" style="5" customWidth="1"/>
    <col min="6167" max="6168" width="0" style="5" hidden="1" customWidth="1"/>
    <col min="6169" max="6171" width="11.42578125" style="5" customWidth="1"/>
    <col min="6172" max="6172" width="13.140625" style="5" bestFit="1" customWidth="1"/>
    <col min="6173" max="6400" width="11.42578125" style="5"/>
    <col min="6401" max="6401" width="4.140625" style="5" customWidth="1"/>
    <col min="6402" max="6402" width="35.5703125" style="5" customWidth="1"/>
    <col min="6403" max="6403" width="18.42578125" style="5" bestFit="1" customWidth="1"/>
    <col min="6404" max="6407" width="10.42578125" style="5" customWidth="1"/>
    <col min="6408" max="6408" width="12.85546875" style="5" bestFit="1" customWidth="1"/>
    <col min="6409" max="6409" width="20.42578125" style="5" bestFit="1" customWidth="1"/>
    <col min="6410" max="6411" width="11.42578125" style="5" customWidth="1"/>
    <col min="6412" max="6412" width="10.42578125" style="5" bestFit="1" customWidth="1"/>
    <col min="6413" max="6413" width="11.42578125" style="5" bestFit="1" customWidth="1"/>
    <col min="6414" max="6414" width="18.85546875" style="5" customWidth="1"/>
    <col min="6415" max="6415" width="18.85546875" style="5" bestFit="1" customWidth="1"/>
    <col min="6416" max="6416" width="20.42578125" style="5" bestFit="1" customWidth="1"/>
    <col min="6417" max="6418" width="0" style="5" hidden="1" customWidth="1"/>
    <col min="6419" max="6419" width="15.42578125" style="5" bestFit="1" customWidth="1"/>
    <col min="6420" max="6420" width="28.42578125" style="5" bestFit="1" customWidth="1"/>
    <col min="6421" max="6421" width="13.5703125" style="5" bestFit="1" customWidth="1"/>
    <col min="6422" max="6422" width="11.42578125" style="5" customWidth="1"/>
    <col min="6423" max="6424" width="0" style="5" hidden="1" customWidth="1"/>
    <col min="6425" max="6427" width="11.42578125" style="5" customWidth="1"/>
    <col min="6428" max="6428" width="13.140625" style="5" bestFit="1" customWidth="1"/>
    <col min="6429" max="6656" width="11.42578125" style="5"/>
    <col min="6657" max="6657" width="4.140625" style="5" customWidth="1"/>
    <col min="6658" max="6658" width="35.5703125" style="5" customWidth="1"/>
    <col min="6659" max="6659" width="18.42578125" style="5" bestFit="1" customWidth="1"/>
    <col min="6660" max="6663" width="10.42578125" style="5" customWidth="1"/>
    <col min="6664" max="6664" width="12.85546875" style="5" bestFit="1" customWidth="1"/>
    <col min="6665" max="6665" width="20.42578125" style="5" bestFit="1" customWidth="1"/>
    <col min="6666" max="6667" width="11.42578125" style="5" customWidth="1"/>
    <col min="6668" max="6668" width="10.42578125" style="5" bestFit="1" customWidth="1"/>
    <col min="6669" max="6669" width="11.42578125" style="5" bestFit="1" customWidth="1"/>
    <col min="6670" max="6670" width="18.85546875" style="5" customWidth="1"/>
    <col min="6671" max="6671" width="18.85546875" style="5" bestFit="1" customWidth="1"/>
    <col min="6672" max="6672" width="20.42578125" style="5" bestFit="1" customWidth="1"/>
    <col min="6673" max="6674" width="0" style="5" hidden="1" customWidth="1"/>
    <col min="6675" max="6675" width="15.42578125" style="5" bestFit="1" customWidth="1"/>
    <col min="6676" max="6676" width="28.42578125" style="5" bestFit="1" customWidth="1"/>
    <col min="6677" max="6677" width="13.5703125" style="5" bestFit="1" customWidth="1"/>
    <col min="6678" max="6678" width="11.42578125" style="5" customWidth="1"/>
    <col min="6679" max="6680" width="0" style="5" hidden="1" customWidth="1"/>
    <col min="6681" max="6683" width="11.42578125" style="5" customWidth="1"/>
    <col min="6684" max="6684" width="13.140625" style="5" bestFit="1" customWidth="1"/>
    <col min="6685" max="6912" width="11.42578125" style="5"/>
    <col min="6913" max="6913" width="4.140625" style="5" customWidth="1"/>
    <col min="6914" max="6914" width="35.5703125" style="5" customWidth="1"/>
    <col min="6915" max="6915" width="18.42578125" style="5" bestFit="1" customWidth="1"/>
    <col min="6916" max="6919" width="10.42578125" style="5" customWidth="1"/>
    <col min="6920" max="6920" width="12.85546875" style="5" bestFit="1" customWidth="1"/>
    <col min="6921" max="6921" width="20.42578125" style="5" bestFit="1" customWidth="1"/>
    <col min="6922" max="6923" width="11.42578125" style="5" customWidth="1"/>
    <col min="6924" max="6924" width="10.42578125" style="5" bestFit="1" customWidth="1"/>
    <col min="6925" max="6925" width="11.42578125" style="5" bestFit="1" customWidth="1"/>
    <col min="6926" max="6926" width="18.85546875" style="5" customWidth="1"/>
    <col min="6927" max="6927" width="18.85546875" style="5" bestFit="1" customWidth="1"/>
    <col min="6928" max="6928" width="20.42578125" style="5" bestFit="1" customWidth="1"/>
    <col min="6929" max="6930" width="0" style="5" hidden="1" customWidth="1"/>
    <col min="6931" max="6931" width="15.42578125" style="5" bestFit="1" customWidth="1"/>
    <col min="6932" max="6932" width="28.42578125" style="5" bestFit="1" customWidth="1"/>
    <col min="6933" max="6933" width="13.5703125" style="5" bestFit="1" customWidth="1"/>
    <col min="6934" max="6934" width="11.42578125" style="5" customWidth="1"/>
    <col min="6935" max="6936" width="0" style="5" hidden="1" customWidth="1"/>
    <col min="6937" max="6939" width="11.42578125" style="5" customWidth="1"/>
    <col min="6940" max="6940" width="13.140625" style="5" bestFit="1" customWidth="1"/>
    <col min="6941" max="7168" width="11.42578125" style="5"/>
    <col min="7169" max="7169" width="4.140625" style="5" customWidth="1"/>
    <col min="7170" max="7170" width="35.5703125" style="5" customWidth="1"/>
    <col min="7171" max="7171" width="18.42578125" style="5" bestFit="1" customWidth="1"/>
    <col min="7172" max="7175" width="10.42578125" style="5" customWidth="1"/>
    <col min="7176" max="7176" width="12.85546875" style="5" bestFit="1" customWidth="1"/>
    <col min="7177" max="7177" width="20.42578125" style="5" bestFit="1" customWidth="1"/>
    <col min="7178" max="7179" width="11.42578125" style="5" customWidth="1"/>
    <col min="7180" max="7180" width="10.42578125" style="5" bestFit="1" customWidth="1"/>
    <col min="7181" max="7181" width="11.42578125" style="5" bestFit="1" customWidth="1"/>
    <col min="7182" max="7182" width="18.85546875" style="5" customWidth="1"/>
    <col min="7183" max="7183" width="18.85546875" style="5" bestFit="1" customWidth="1"/>
    <col min="7184" max="7184" width="20.42578125" style="5" bestFit="1" customWidth="1"/>
    <col min="7185" max="7186" width="0" style="5" hidden="1" customWidth="1"/>
    <col min="7187" max="7187" width="15.42578125" style="5" bestFit="1" customWidth="1"/>
    <col min="7188" max="7188" width="28.42578125" style="5" bestFit="1" customWidth="1"/>
    <col min="7189" max="7189" width="13.5703125" style="5" bestFit="1" customWidth="1"/>
    <col min="7190" max="7190" width="11.42578125" style="5" customWidth="1"/>
    <col min="7191" max="7192" width="0" style="5" hidden="1" customWidth="1"/>
    <col min="7193" max="7195" width="11.42578125" style="5" customWidth="1"/>
    <col min="7196" max="7196" width="13.140625" style="5" bestFit="1" customWidth="1"/>
    <col min="7197" max="7424" width="11.42578125" style="5"/>
    <col min="7425" max="7425" width="4.140625" style="5" customWidth="1"/>
    <col min="7426" max="7426" width="35.5703125" style="5" customWidth="1"/>
    <col min="7427" max="7427" width="18.42578125" style="5" bestFit="1" customWidth="1"/>
    <col min="7428" max="7431" width="10.42578125" style="5" customWidth="1"/>
    <col min="7432" max="7432" width="12.85546875" style="5" bestFit="1" customWidth="1"/>
    <col min="7433" max="7433" width="20.42578125" style="5" bestFit="1" customWidth="1"/>
    <col min="7434" max="7435" width="11.42578125" style="5" customWidth="1"/>
    <col min="7436" max="7436" width="10.42578125" style="5" bestFit="1" customWidth="1"/>
    <col min="7437" max="7437" width="11.42578125" style="5" bestFit="1" customWidth="1"/>
    <col min="7438" max="7438" width="18.85546875" style="5" customWidth="1"/>
    <col min="7439" max="7439" width="18.85546875" style="5" bestFit="1" customWidth="1"/>
    <col min="7440" max="7440" width="20.42578125" style="5" bestFit="1" customWidth="1"/>
    <col min="7441" max="7442" width="0" style="5" hidden="1" customWidth="1"/>
    <col min="7443" max="7443" width="15.42578125" style="5" bestFit="1" customWidth="1"/>
    <col min="7444" max="7444" width="28.42578125" style="5" bestFit="1" customWidth="1"/>
    <col min="7445" max="7445" width="13.5703125" style="5" bestFit="1" customWidth="1"/>
    <col min="7446" max="7446" width="11.42578125" style="5" customWidth="1"/>
    <col min="7447" max="7448" width="0" style="5" hidden="1" customWidth="1"/>
    <col min="7449" max="7451" width="11.42578125" style="5" customWidth="1"/>
    <col min="7452" max="7452" width="13.140625" style="5" bestFit="1" customWidth="1"/>
    <col min="7453" max="7680" width="11.42578125" style="5"/>
    <col min="7681" max="7681" width="4.140625" style="5" customWidth="1"/>
    <col min="7682" max="7682" width="35.5703125" style="5" customWidth="1"/>
    <col min="7683" max="7683" width="18.42578125" style="5" bestFit="1" customWidth="1"/>
    <col min="7684" max="7687" width="10.42578125" style="5" customWidth="1"/>
    <col min="7688" max="7688" width="12.85546875" style="5" bestFit="1" customWidth="1"/>
    <col min="7689" max="7689" width="20.42578125" style="5" bestFit="1" customWidth="1"/>
    <col min="7690" max="7691" width="11.42578125" style="5" customWidth="1"/>
    <col min="7692" max="7692" width="10.42578125" style="5" bestFit="1" customWidth="1"/>
    <col min="7693" max="7693" width="11.42578125" style="5" bestFit="1" customWidth="1"/>
    <col min="7694" max="7694" width="18.85546875" style="5" customWidth="1"/>
    <col min="7695" max="7695" width="18.85546875" style="5" bestFit="1" customWidth="1"/>
    <col min="7696" max="7696" width="20.42578125" style="5" bestFit="1" customWidth="1"/>
    <col min="7697" max="7698" width="0" style="5" hidden="1" customWidth="1"/>
    <col min="7699" max="7699" width="15.42578125" style="5" bestFit="1" customWidth="1"/>
    <col min="7700" max="7700" width="28.42578125" style="5" bestFit="1" customWidth="1"/>
    <col min="7701" max="7701" width="13.5703125" style="5" bestFit="1" customWidth="1"/>
    <col min="7702" max="7702" width="11.42578125" style="5" customWidth="1"/>
    <col min="7703" max="7704" width="0" style="5" hidden="1" customWidth="1"/>
    <col min="7705" max="7707" width="11.42578125" style="5" customWidth="1"/>
    <col min="7708" max="7708" width="13.140625" style="5" bestFit="1" customWidth="1"/>
    <col min="7709" max="7936" width="11.42578125" style="5"/>
    <col min="7937" max="7937" width="4.140625" style="5" customWidth="1"/>
    <col min="7938" max="7938" width="35.5703125" style="5" customWidth="1"/>
    <col min="7939" max="7939" width="18.42578125" style="5" bestFit="1" customWidth="1"/>
    <col min="7940" max="7943" width="10.42578125" style="5" customWidth="1"/>
    <col min="7944" max="7944" width="12.85546875" style="5" bestFit="1" customWidth="1"/>
    <col min="7945" max="7945" width="20.42578125" style="5" bestFit="1" customWidth="1"/>
    <col min="7946" max="7947" width="11.42578125" style="5" customWidth="1"/>
    <col min="7948" max="7948" width="10.42578125" style="5" bestFit="1" customWidth="1"/>
    <col min="7949" max="7949" width="11.42578125" style="5" bestFit="1" customWidth="1"/>
    <col min="7950" max="7950" width="18.85546875" style="5" customWidth="1"/>
    <col min="7951" max="7951" width="18.85546875" style="5" bestFit="1" customWidth="1"/>
    <col min="7952" max="7952" width="20.42578125" style="5" bestFit="1" customWidth="1"/>
    <col min="7953" max="7954" width="0" style="5" hidden="1" customWidth="1"/>
    <col min="7955" max="7955" width="15.42578125" style="5" bestFit="1" customWidth="1"/>
    <col min="7956" max="7956" width="28.42578125" style="5" bestFit="1" customWidth="1"/>
    <col min="7957" max="7957" width="13.5703125" style="5" bestFit="1" customWidth="1"/>
    <col min="7958" max="7958" width="11.42578125" style="5" customWidth="1"/>
    <col min="7959" max="7960" width="0" style="5" hidden="1" customWidth="1"/>
    <col min="7961" max="7963" width="11.42578125" style="5" customWidth="1"/>
    <col min="7964" max="7964" width="13.140625" style="5" bestFit="1" customWidth="1"/>
    <col min="7965" max="8192" width="11.42578125" style="5"/>
    <col min="8193" max="8193" width="4.140625" style="5" customWidth="1"/>
    <col min="8194" max="8194" width="35.5703125" style="5" customWidth="1"/>
    <col min="8195" max="8195" width="18.42578125" style="5" bestFit="1" customWidth="1"/>
    <col min="8196" max="8199" width="10.42578125" style="5" customWidth="1"/>
    <col min="8200" max="8200" width="12.85546875" style="5" bestFit="1" customWidth="1"/>
    <col min="8201" max="8201" width="20.42578125" style="5" bestFit="1" customWidth="1"/>
    <col min="8202" max="8203" width="11.42578125" style="5" customWidth="1"/>
    <col min="8204" max="8204" width="10.42578125" style="5" bestFit="1" customWidth="1"/>
    <col min="8205" max="8205" width="11.42578125" style="5" bestFit="1" customWidth="1"/>
    <col min="8206" max="8206" width="18.85546875" style="5" customWidth="1"/>
    <col min="8207" max="8207" width="18.85546875" style="5" bestFit="1" customWidth="1"/>
    <col min="8208" max="8208" width="20.42578125" style="5" bestFit="1" customWidth="1"/>
    <col min="8209" max="8210" width="0" style="5" hidden="1" customWidth="1"/>
    <col min="8211" max="8211" width="15.42578125" style="5" bestFit="1" customWidth="1"/>
    <col min="8212" max="8212" width="28.42578125" style="5" bestFit="1" customWidth="1"/>
    <col min="8213" max="8213" width="13.5703125" style="5" bestFit="1" customWidth="1"/>
    <col min="8214" max="8214" width="11.42578125" style="5" customWidth="1"/>
    <col min="8215" max="8216" width="0" style="5" hidden="1" customWidth="1"/>
    <col min="8217" max="8219" width="11.42578125" style="5" customWidth="1"/>
    <col min="8220" max="8220" width="13.140625" style="5" bestFit="1" customWidth="1"/>
    <col min="8221" max="8448" width="11.42578125" style="5"/>
    <col min="8449" max="8449" width="4.140625" style="5" customWidth="1"/>
    <col min="8450" max="8450" width="35.5703125" style="5" customWidth="1"/>
    <col min="8451" max="8451" width="18.42578125" style="5" bestFit="1" customWidth="1"/>
    <col min="8452" max="8455" width="10.42578125" style="5" customWidth="1"/>
    <col min="8456" max="8456" width="12.85546875" style="5" bestFit="1" customWidth="1"/>
    <col min="8457" max="8457" width="20.42578125" style="5" bestFit="1" customWidth="1"/>
    <col min="8458" max="8459" width="11.42578125" style="5" customWidth="1"/>
    <col min="8460" max="8460" width="10.42578125" style="5" bestFit="1" customWidth="1"/>
    <col min="8461" max="8461" width="11.42578125" style="5" bestFit="1" customWidth="1"/>
    <col min="8462" max="8462" width="18.85546875" style="5" customWidth="1"/>
    <col min="8463" max="8463" width="18.85546875" style="5" bestFit="1" customWidth="1"/>
    <col min="8464" max="8464" width="20.42578125" style="5" bestFit="1" customWidth="1"/>
    <col min="8465" max="8466" width="0" style="5" hidden="1" customWidth="1"/>
    <col min="8467" max="8467" width="15.42578125" style="5" bestFit="1" customWidth="1"/>
    <col min="8468" max="8468" width="28.42578125" style="5" bestFit="1" customWidth="1"/>
    <col min="8469" max="8469" width="13.5703125" style="5" bestFit="1" customWidth="1"/>
    <col min="8470" max="8470" width="11.42578125" style="5" customWidth="1"/>
    <col min="8471" max="8472" width="0" style="5" hidden="1" customWidth="1"/>
    <col min="8473" max="8475" width="11.42578125" style="5" customWidth="1"/>
    <col min="8476" max="8476" width="13.140625" style="5" bestFit="1" customWidth="1"/>
    <col min="8477" max="8704" width="11.42578125" style="5"/>
    <col min="8705" max="8705" width="4.140625" style="5" customWidth="1"/>
    <col min="8706" max="8706" width="35.5703125" style="5" customWidth="1"/>
    <col min="8707" max="8707" width="18.42578125" style="5" bestFit="1" customWidth="1"/>
    <col min="8708" max="8711" width="10.42578125" style="5" customWidth="1"/>
    <col min="8712" max="8712" width="12.85546875" style="5" bestFit="1" customWidth="1"/>
    <col min="8713" max="8713" width="20.42578125" style="5" bestFit="1" customWidth="1"/>
    <col min="8714" max="8715" width="11.42578125" style="5" customWidth="1"/>
    <col min="8716" max="8716" width="10.42578125" style="5" bestFit="1" customWidth="1"/>
    <col min="8717" max="8717" width="11.42578125" style="5" bestFit="1" customWidth="1"/>
    <col min="8718" max="8718" width="18.85546875" style="5" customWidth="1"/>
    <col min="8719" max="8719" width="18.85546875" style="5" bestFit="1" customWidth="1"/>
    <col min="8720" max="8720" width="20.42578125" style="5" bestFit="1" customWidth="1"/>
    <col min="8721" max="8722" width="0" style="5" hidden="1" customWidth="1"/>
    <col min="8723" max="8723" width="15.42578125" style="5" bestFit="1" customWidth="1"/>
    <col min="8724" max="8724" width="28.42578125" style="5" bestFit="1" customWidth="1"/>
    <col min="8725" max="8725" width="13.5703125" style="5" bestFit="1" customWidth="1"/>
    <col min="8726" max="8726" width="11.42578125" style="5" customWidth="1"/>
    <col min="8727" max="8728" width="0" style="5" hidden="1" customWidth="1"/>
    <col min="8729" max="8731" width="11.42578125" style="5" customWidth="1"/>
    <col min="8732" max="8732" width="13.140625" style="5" bestFit="1" customWidth="1"/>
    <col min="8733" max="8960" width="11.42578125" style="5"/>
    <col min="8961" max="8961" width="4.140625" style="5" customWidth="1"/>
    <col min="8962" max="8962" width="35.5703125" style="5" customWidth="1"/>
    <col min="8963" max="8963" width="18.42578125" style="5" bestFit="1" customWidth="1"/>
    <col min="8964" max="8967" width="10.42578125" style="5" customWidth="1"/>
    <col min="8968" max="8968" width="12.85546875" style="5" bestFit="1" customWidth="1"/>
    <col min="8969" max="8969" width="20.42578125" style="5" bestFit="1" customWidth="1"/>
    <col min="8970" max="8971" width="11.42578125" style="5" customWidth="1"/>
    <col min="8972" max="8972" width="10.42578125" style="5" bestFit="1" customWidth="1"/>
    <col min="8973" max="8973" width="11.42578125" style="5" bestFit="1" customWidth="1"/>
    <col min="8974" max="8974" width="18.85546875" style="5" customWidth="1"/>
    <col min="8975" max="8975" width="18.85546875" style="5" bestFit="1" customWidth="1"/>
    <col min="8976" max="8976" width="20.42578125" style="5" bestFit="1" customWidth="1"/>
    <col min="8977" max="8978" width="0" style="5" hidden="1" customWidth="1"/>
    <col min="8979" max="8979" width="15.42578125" style="5" bestFit="1" customWidth="1"/>
    <col min="8980" max="8980" width="28.42578125" style="5" bestFit="1" customWidth="1"/>
    <col min="8981" max="8981" width="13.5703125" style="5" bestFit="1" customWidth="1"/>
    <col min="8982" max="8982" width="11.42578125" style="5" customWidth="1"/>
    <col min="8983" max="8984" width="0" style="5" hidden="1" customWidth="1"/>
    <col min="8985" max="8987" width="11.42578125" style="5" customWidth="1"/>
    <col min="8988" max="8988" width="13.140625" style="5" bestFit="1" customWidth="1"/>
    <col min="8989" max="9216" width="11.42578125" style="5"/>
    <col min="9217" max="9217" width="4.140625" style="5" customWidth="1"/>
    <col min="9218" max="9218" width="35.5703125" style="5" customWidth="1"/>
    <col min="9219" max="9219" width="18.42578125" style="5" bestFit="1" customWidth="1"/>
    <col min="9220" max="9223" width="10.42578125" style="5" customWidth="1"/>
    <col min="9224" max="9224" width="12.85546875" style="5" bestFit="1" customWidth="1"/>
    <col min="9225" max="9225" width="20.42578125" style="5" bestFit="1" customWidth="1"/>
    <col min="9226" max="9227" width="11.42578125" style="5" customWidth="1"/>
    <col min="9228" max="9228" width="10.42578125" style="5" bestFit="1" customWidth="1"/>
    <col min="9229" max="9229" width="11.42578125" style="5" bestFit="1" customWidth="1"/>
    <col min="9230" max="9230" width="18.85546875" style="5" customWidth="1"/>
    <col min="9231" max="9231" width="18.85546875" style="5" bestFit="1" customWidth="1"/>
    <col min="9232" max="9232" width="20.42578125" style="5" bestFit="1" customWidth="1"/>
    <col min="9233" max="9234" width="0" style="5" hidden="1" customWidth="1"/>
    <col min="9235" max="9235" width="15.42578125" style="5" bestFit="1" customWidth="1"/>
    <col min="9236" max="9236" width="28.42578125" style="5" bestFit="1" customWidth="1"/>
    <col min="9237" max="9237" width="13.5703125" style="5" bestFit="1" customWidth="1"/>
    <col min="9238" max="9238" width="11.42578125" style="5" customWidth="1"/>
    <col min="9239" max="9240" width="0" style="5" hidden="1" customWidth="1"/>
    <col min="9241" max="9243" width="11.42578125" style="5" customWidth="1"/>
    <col min="9244" max="9244" width="13.140625" style="5" bestFit="1" customWidth="1"/>
    <col min="9245" max="9472" width="11.42578125" style="5"/>
    <col min="9473" max="9473" width="4.140625" style="5" customWidth="1"/>
    <col min="9474" max="9474" width="35.5703125" style="5" customWidth="1"/>
    <col min="9475" max="9475" width="18.42578125" style="5" bestFit="1" customWidth="1"/>
    <col min="9476" max="9479" width="10.42578125" style="5" customWidth="1"/>
    <col min="9480" max="9480" width="12.85546875" style="5" bestFit="1" customWidth="1"/>
    <col min="9481" max="9481" width="20.42578125" style="5" bestFit="1" customWidth="1"/>
    <col min="9482" max="9483" width="11.42578125" style="5" customWidth="1"/>
    <col min="9484" max="9484" width="10.42578125" style="5" bestFit="1" customWidth="1"/>
    <col min="9485" max="9485" width="11.42578125" style="5" bestFit="1" customWidth="1"/>
    <col min="9486" max="9486" width="18.85546875" style="5" customWidth="1"/>
    <col min="9487" max="9487" width="18.85546875" style="5" bestFit="1" customWidth="1"/>
    <col min="9488" max="9488" width="20.42578125" style="5" bestFit="1" customWidth="1"/>
    <col min="9489" max="9490" width="0" style="5" hidden="1" customWidth="1"/>
    <col min="9491" max="9491" width="15.42578125" style="5" bestFit="1" customWidth="1"/>
    <col min="9492" max="9492" width="28.42578125" style="5" bestFit="1" customWidth="1"/>
    <col min="9493" max="9493" width="13.5703125" style="5" bestFit="1" customWidth="1"/>
    <col min="9494" max="9494" width="11.42578125" style="5" customWidth="1"/>
    <col min="9495" max="9496" width="0" style="5" hidden="1" customWidth="1"/>
    <col min="9497" max="9499" width="11.42578125" style="5" customWidth="1"/>
    <col min="9500" max="9500" width="13.140625" style="5" bestFit="1" customWidth="1"/>
    <col min="9501" max="9728" width="11.42578125" style="5"/>
    <col min="9729" max="9729" width="4.140625" style="5" customWidth="1"/>
    <col min="9730" max="9730" width="35.5703125" style="5" customWidth="1"/>
    <col min="9731" max="9731" width="18.42578125" style="5" bestFit="1" customWidth="1"/>
    <col min="9732" max="9735" width="10.42578125" style="5" customWidth="1"/>
    <col min="9736" max="9736" width="12.85546875" style="5" bestFit="1" customWidth="1"/>
    <col min="9737" max="9737" width="20.42578125" style="5" bestFit="1" customWidth="1"/>
    <col min="9738" max="9739" width="11.42578125" style="5" customWidth="1"/>
    <col min="9740" max="9740" width="10.42578125" style="5" bestFit="1" customWidth="1"/>
    <col min="9741" max="9741" width="11.42578125" style="5" bestFit="1" customWidth="1"/>
    <col min="9742" max="9742" width="18.85546875" style="5" customWidth="1"/>
    <col min="9743" max="9743" width="18.85546875" style="5" bestFit="1" customWidth="1"/>
    <col min="9744" max="9744" width="20.42578125" style="5" bestFit="1" customWidth="1"/>
    <col min="9745" max="9746" width="0" style="5" hidden="1" customWidth="1"/>
    <col min="9747" max="9747" width="15.42578125" style="5" bestFit="1" customWidth="1"/>
    <col min="9748" max="9748" width="28.42578125" style="5" bestFit="1" customWidth="1"/>
    <col min="9749" max="9749" width="13.5703125" style="5" bestFit="1" customWidth="1"/>
    <col min="9750" max="9750" width="11.42578125" style="5" customWidth="1"/>
    <col min="9751" max="9752" width="0" style="5" hidden="1" customWidth="1"/>
    <col min="9753" max="9755" width="11.42578125" style="5" customWidth="1"/>
    <col min="9756" max="9756" width="13.140625" style="5" bestFit="1" customWidth="1"/>
    <col min="9757" max="9984" width="11.42578125" style="5"/>
    <col min="9985" max="9985" width="4.140625" style="5" customWidth="1"/>
    <col min="9986" max="9986" width="35.5703125" style="5" customWidth="1"/>
    <col min="9987" max="9987" width="18.42578125" style="5" bestFit="1" customWidth="1"/>
    <col min="9988" max="9991" width="10.42578125" style="5" customWidth="1"/>
    <col min="9992" max="9992" width="12.85546875" style="5" bestFit="1" customWidth="1"/>
    <col min="9993" max="9993" width="20.42578125" style="5" bestFit="1" customWidth="1"/>
    <col min="9994" max="9995" width="11.42578125" style="5" customWidth="1"/>
    <col min="9996" max="9996" width="10.42578125" style="5" bestFit="1" customWidth="1"/>
    <col min="9997" max="9997" width="11.42578125" style="5" bestFit="1" customWidth="1"/>
    <col min="9998" max="9998" width="18.85546875" style="5" customWidth="1"/>
    <col min="9999" max="9999" width="18.85546875" style="5" bestFit="1" customWidth="1"/>
    <col min="10000" max="10000" width="20.42578125" style="5" bestFit="1" customWidth="1"/>
    <col min="10001" max="10002" width="0" style="5" hidden="1" customWidth="1"/>
    <col min="10003" max="10003" width="15.42578125" style="5" bestFit="1" customWidth="1"/>
    <col min="10004" max="10004" width="28.42578125" style="5" bestFit="1" customWidth="1"/>
    <col min="10005" max="10005" width="13.5703125" style="5" bestFit="1" customWidth="1"/>
    <col min="10006" max="10006" width="11.42578125" style="5" customWidth="1"/>
    <col min="10007" max="10008" width="0" style="5" hidden="1" customWidth="1"/>
    <col min="10009" max="10011" width="11.42578125" style="5" customWidth="1"/>
    <col min="10012" max="10012" width="13.140625" style="5" bestFit="1" customWidth="1"/>
    <col min="10013" max="10240" width="11.42578125" style="5"/>
    <col min="10241" max="10241" width="4.140625" style="5" customWidth="1"/>
    <col min="10242" max="10242" width="35.5703125" style="5" customWidth="1"/>
    <col min="10243" max="10243" width="18.42578125" style="5" bestFit="1" customWidth="1"/>
    <col min="10244" max="10247" width="10.42578125" style="5" customWidth="1"/>
    <col min="10248" max="10248" width="12.85546875" style="5" bestFit="1" customWidth="1"/>
    <col min="10249" max="10249" width="20.42578125" style="5" bestFit="1" customWidth="1"/>
    <col min="10250" max="10251" width="11.42578125" style="5" customWidth="1"/>
    <col min="10252" max="10252" width="10.42578125" style="5" bestFit="1" customWidth="1"/>
    <col min="10253" max="10253" width="11.42578125" style="5" bestFit="1" customWidth="1"/>
    <col min="10254" max="10254" width="18.85546875" style="5" customWidth="1"/>
    <col min="10255" max="10255" width="18.85546875" style="5" bestFit="1" customWidth="1"/>
    <col min="10256" max="10256" width="20.42578125" style="5" bestFit="1" customWidth="1"/>
    <col min="10257" max="10258" width="0" style="5" hidden="1" customWidth="1"/>
    <col min="10259" max="10259" width="15.42578125" style="5" bestFit="1" customWidth="1"/>
    <col min="10260" max="10260" width="28.42578125" style="5" bestFit="1" customWidth="1"/>
    <col min="10261" max="10261" width="13.5703125" style="5" bestFit="1" customWidth="1"/>
    <col min="10262" max="10262" width="11.42578125" style="5" customWidth="1"/>
    <col min="10263" max="10264" width="0" style="5" hidden="1" customWidth="1"/>
    <col min="10265" max="10267" width="11.42578125" style="5" customWidth="1"/>
    <col min="10268" max="10268" width="13.140625" style="5" bestFit="1" customWidth="1"/>
    <col min="10269" max="10496" width="11.42578125" style="5"/>
    <col min="10497" max="10497" width="4.140625" style="5" customWidth="1"/>
    <col min="10498" max="10498" width="35.5703125" style="5" customWidth="1"/>
    <col min="10499" max="10499" width="18.42578125" style="5" bestFit="1" customWidth="1"/>
    <col min="10500" max="10503" width="10.42578125" style="5" customWidth="1"/>
    <col min="10504" max="10504" width="12.85546875" style="5" bestFit="1" customWidth="1"/>
    <col min="10505" max="10505" width="20.42578125" style="5" bestFit="1" customWidth="1"/>
    <col min="10506" max="10507" width="11.42578125" style="5" customWidth="1"/>
    <col min="10508" max="10508" width="10.42578125" style="5" bestFit="1" customWidth="1"/>
    <col min="10509" max="10509" width="11.42578125" style="5" bestFit="1" customWidth="1"/>
    <col min="10510" max="10510" width="18.85546875" style="5" customWidth="1"/>
    <col min="10511" max="10511" width="18.85546875" style="5" bestFit="1" customWidth="1"/>
    <col min="10512" max="10512" width="20.42578125" style="5" bestFit="1" customWidth="1"/>
    <col min="10513" max="10514" width="0" style="5" hidden="1" customWidth="1"/>
    <col min="10515" max="10515" width="15.42578125" style="5" bestFit="1" customWidth="1"/>
    <col min="10516" max="10516" width="28.42578125" style="5" bestFit="1" customWidth="1"/>
    <col min="10517" max="10517" width="13.5703125" style="5" bestFit="1" customWidth="1"/>
    <col min="10518" max="10518" width="11.42578125" style="5" customWidth="1"/>
    <col min="10519" max="10520" width="0" style="5" hidden="1" customWidth="1"/>
    <col min="10521" max="10523" width="11.42578125" style="5" customWidth="1"/>
    <col min="10524" max="10524" width="13.140625" style="5" bestFit="1" customWidth="1"/>
    <col min="10525" max="10752" width="11.42578125" style="5"/>
    <col min="10753" max="10753" width="4.140625" style="5" customWidth="1"/>
    <col min="10754" max="10754" width="35.5703125" style="5" customWidth="1"/>
    <col min="10755" max="10755" width="18.42578125" style="5" bestFit="1" customWidth="1"/>
    <col min="10756" max="10759" width="10.42578125" style="5" customWidth="1"/>
    <col min="10760" max="10760" width="12.85546875" style="5" bestFit="1" customWidth="1"/>
    <col min="10761" max="10761" width="20.42578125" style="5" bestFit="1" customWidth="1"/>
    <col min="10762" max="10763" width="11.42578125" style="5" customWidth="1"/>
    <col min="10764" max="10764" width="10.42578125" style="5" bestFit="1" customWidth="1"/>
    <col min="10765" max="10765" width="11.42578125" style="5" bestFit="1" customWidth="1"/>
    <col min="10766" max="10766" width="18.85546875" style="5" customWidth="1"/>
    <col min="10767" max="10767" width="18.85546875" style="5" bestFit="1" customWidth="1"/>
    <col min="10768" max="10768" width="20.42578125" style="5" bestFit="1" customWidth="1"/>
    <col min="10769" max="10770" width="0" style="5" hidden="1" customWidth="1"/>
    <col min="10771" max="10771" width="15.42578125" style="5" bestFit="1" customWidth="1"/>
    <col min="10772" max="10772" width="28.42578125" style="5" bestFit="1" customWidth="1"/>
    <col min="10773" max="10773" width="13.5703125" style="5" bestFit="1" customWidth="1"/>
    <col min="10774" max="10774" width="11.42578125" style="5" customWidth="1"/>
    <col min="10775" max="10776" width="0" style="5" hidden="1" customWidth="1"/>
    <col min="10777" max="10779" width="11.42578125" style="5" customWidth="1"/>
    <col min="10780" max="10780" width="13.140625" style="5" bestFit="1" customWidth="1"/>
    <col min="10781" max="11008" width="11.42578125" style="5"/>
    <col min="11009" max="11009" width="4.140625" style="5" customWidth="1"/>
    <col min="11010" max="11010" width="35.5703125" style="5" customWidth="1"/>
    <col min="11011" max="11011" width="18.42578125" style="5" bestFit="1" customWidth="1"/>
    <col min="11012" max="11015" width="10.42578125" style="5" customWidth="1"/>
    <col min="11016" max="11016" width="12.85546875" style="5" bestFit="1" customWidth="1"/>
    <col min="11017" max="11017" width="20.42578125" style="5" bestFit="1" customWidth="1"/>
    <col min="11018" max="11019" width="11.42578125" style="5" customWidth="1"/>
    <col min="11020" max="11020" width="10.42578125" style="5" bestFit="1" customWidth="1"/>
    <col min="11021" max="11021" width="11.42578125" style="5" bestFit="1" customWidth="1"/>
    <col min="11022" max="11022" width="18.85546875" style="5" customWidth="1"/>
    <col min="11023" max="11023" width="18.85546875" style="5" bestFit="1" customWidth="1"/>
    <col min="11024" max="11024" width="20.42578125" style="5" bestFit="1" customWidth="1"/>
    <col min="11025" max="11026" width="0" style="5" hidden="1" customWidth="1"/>
    <col min="11027" max="11027" width="15.42578125" style="5" bestFit="1" customWidth="1"/>
    <col min="11028" max="11028" width="28.42578125" style="5" bestFit="1" customWidth="1"/>
    <col min="11029" max="11029" width="13.5703125" style="5" bestFit="1" customWidth="1"/>
    <col min="11030" max="11030" width="11.42578125" style="5" customWidth="1"/>
    <col min="11031" max="11032" width="0" style="5" hidden="1" customWidth="1"/>
    <col min="11033" max="11035" width="11.42578125" style="5" customWidth="1"/>
    <col min="11036" max="11036" width="13.140625" style="5" bestFit="1" customWidth="1"/>
    <col min="11037" max="11264" width="11.42578125" style="5"/>
    <col min="11265" max="11265" width="4.140625" style="5" customWidth="1"/>
    <col min="11266" max="11266" width="35.5703125" style="5" customWidth="1"/>
    <col min="11267" max="11267" width="18.42578125" style="5" bestFit="1" customWidth="1"/>
    <col min="11268" max="11271" width="10.42578125" style="5" customWidth="1"/>
    <col min="11272" max="11272" width="12.85546875" style="5" bestFit="1" customWidth="1"/>
    <col min="11273" max="11273" width="20.42578125" style="5" bestFit="1" customWidth="1"/>
    <col min="11274" max="11275" width="11.42578125" style="5" customWidth="1"/>
    <col min="11276" max="11276" width="10.42578125" style="5" bestFit="1" customWidth="1"/>
    <col min="11277" max="11277" width="11.42578125" style="5" bestFit="1" customWidth="1"/>
    <col min="11278" max="11278" width="18.85546875" style="5" customWidth="1"/>
    <col min="11279" max="11279" width="18.85546875" style="5" bestFit="1" customWidth="1"/>
    <col min="11280" max="11280" width="20.42578125" style="5" bestFit="1" customWidth="1"/>
    <col min="11281" max="11282" width="0" style="5" hidden="1" customWidth="1"/>
    <col min="11283" max="11283" width="15.42578125" style="5" bestFit="1" customWidth="1"/>
    <col min="11284" max="11284" width="28.42578125" style="5" bestFit="1" customWidth="1"/>
    <col min="11285" max="11285" width="13.5703125" style="5" bestFit="1" customWidth="1"/>
    <col min="11286" max="11286" width="11.42578125" style="5" customWidth="1"/>
    <col min="11287" max="11288" width="0" style="5" hidden="1" customWidth="1"/>
    <col min="11289" max="11291" width="11.42578125" style="5" customWidth="1"/>
    <col min="11292" max="11292" width="13.140625" style="5" bestFit="1" customWidth="1"/>
    <col min="11293" max="11520" width="11.42578125" style="5"/>
    <col min="11521" max="11521" width="4.140625" style="5" customWidth="1"/>
    <col min="11522" max="11522" width="35.5703125" style="5" customWidth="1"/>
    <col min="11523" max="11523" width="18.42578125" style="5" bestFit="1" customWidth="1"/>
    <col min="11524" max="11527" width="10.42578125" style="5" customWidth="1"/>
    <col min="11528" max="11528" width="12.85546875" style="5" bestFit="1" customWidth="1"/>
    <col min="11529" max="11529" width="20.42578125" style="5" bestFit="1" customWidth="1"/>
    <col min="11530" max="11531" width="11.42578125" style="5" customWidth="1"/>
    <col min="11532" max="11532" width="10.42578125" style="5" bestFit="1" customWidth="1"/>
    <col min="11533" max="11533" width="11.42578125" style="5" bestFit="1" customWidth="1"/>
    <col min="11534" max="11534" width="18.85546875" style="5" customWidth="1"/>
    <col min="11535" max="11535" width="18.85546875" style="5" bestFit="1" customWidth="1"/>
    <col min="11536" max="11536" width="20.42578125" style="5" bestFit="1" customWidth="1"/>
    <col min="11537" max="11538" width="0" style="5" hidden="1" customWidth="1"/>
    <col min="11539" max="11539" width="15.42578125" style="5" bestFit="1" customWidth="1"/>
    <col min="11540" max="11540" width="28.42578125" style="5" bestFit="1" customWidth="1"/>
    <col min="11541" max="11541" width="13.5703125" style="5" bestFit="1" customWidth="1"/>
    <col min="11542" max="11542" width="11.42578125" style="5" customWidth="1"/>
    <col min="11543" max="11544" width="0" style="5" hidden="1" customWidth="1"/>
    <col min="11545" max="11547" width="11.42578125" style="5" customWidth="1"/>
    <col min="11548" max="11548" width="13.140625" style="5" bestFit="1" customWidth="1"/>
    <col min="11549" max="11776" width="11.42578125" style="5"/>
    <col min="11777" max="11777" width="4.140625" style="5" customWidth="1"/>
    <col min="11778" max="11778" width="35.5703125" style="5" customWidth="1"/>
    <col min="11779" max="11779" width="18.42578125" style="5" bestFit="1" customWidth="1"/>
    <col min="11780" max="11783" width="10.42578125" style="5" customWidth="1"/>
    <col min="11784" max="11784" width="12.85546875" style="5" bestFit="1" customWidth="1"/>
    <col min="11785" max="11785" width="20.42578125" style="5" bestFit="1" customWidth="1"/>
    <col min="11786" max="11787" width="11.42578125" style="5" customWidth="1"/>
    <col min="11788" max="11788" width="10.42578125" style="5" bestFit="1" customWidth="1"/>
    <col min="11789" max="11789" width="11.42578125" style="5" bestFit="1" customWidth="1"/>
    <col min="11790" max="11790" width="18.85546875" style="5" customWidth="1"/>
    <col min="11791" max="11791" width="18.85546875" style="5" bestFit="1" customWidth="1"/>
    <col min="11792" max="11792" width="20.42578125" style="5" bestFit="1" customWidth="1"/>
    <col min="11793" max="11794" width="0" style="5" hidden="1" customWidth="1"/>
    <col min="11795" max="11795" width="15.42578125" style="5" bestFit="1" customWidth="1"/>
    <col min="11796" max="11796" width="28.42578125" style="5" bestFit="1" customWidth="1"/>
    <col min="11797" max="11797" width="13.5703125" style="5" bestFit="1" customWidth="1"/>
    <col min="11798" max="11798" width="11.42578125" style="5" customWidth="1"/>
    <col min="11799" max="11800" width="0" style="5" hidden="1" customWidth="1"/>
    <col min="11801" max="11803" width="11.42578125" style="5" customWidth="1"/>
    <col min="11804" max="11804" width="13.140625" style="5" bestFit="1" customWidth="1"/>
    <col min="11805" max="12032" width="11.42578125" style="5"/>
    <col min="12033" max="12033" width="4.140625" style="5" customWidth="1"/>
    <col min="12034" max="12034" width="35.5703125" style="5" customWidth="1"/>
    <col min="12035" max="12035" width="18.42578125" style="5" bestFit="1" customWidth="1"/>
    <col min="12036" max="12039" width="10.42578125" style="5" customWidth="1"/>
    <col min="12040" max="12040" width="12.85546875" style="5" bestFit="1" customWidth="1"/>
    <col min="12041" max="12041" width="20.42578125" style="5" bestFit="1" customWidth="1"/>
    <col min="12042" max="12043" width="11.42578125" style="5" customWidth="1"/>
    <col min="12044" max="12044" width="10.42578125" style="5" bestFit="1" customWidth="1"/>
    <col min="12045" max="12045" width="11.42578125" style="5" bestFit="1" customWidth="1"/>
    <col min="12046" max="12046" width="18.85546875" style="5" customWidth="1"/>
    <col min="12047" max="12047" width="18.85546875" style="5" bestFit="1" customWidth="1"/>
    <col min="12048" max="12048" width="20.42578125" style="5" bestFit="1" customWidth="1"/>
    <col min="12049" max="12050" width="0" style="5" hidden="1" customWidth="1"/>
    <col min="12051" max="12051" width="15.42578125" style="5" bestFit="1" customWidth="1"/>
    <col min="12052" max="12052" width="28.42578125" style="5" bestFit="1" customWidth="1"/>
    <col min="12053" max="12053" width="13.5703125" style="5" bestFit="1" customWidth="1"/>
    <col min="12054" max="12054" width="11.42578125" style="5" customWidth="1"/>
    <col min="12055" max="12056" width="0" style="5" hidden="1" customWidth="1"/>
    <col min="12057" max="12059" width="11.42578125" style="5" customWidth="1"/>
    <col min="12060" max="12060" width="13.140625" style="5" bestFit="1" customWidth="1"/>
    <col min="12061" max="12288" width="11.42578125" style="5"/>
    <col min="12289" max="12289" width="4.140625" style="5" customWidth="1"/>
    <col min="12290" max="12290" width="35.5703125" style="5" customWidth="1"/>
    <col min="12291" max="12291" width="18.42578125" style="5" bestFit="1" customWidth="1"/>
    <col min="12292" max="12295" width="10.42578125" style="5" customWidth="1"/>
    <col min="12296" max="12296" width="12.85546875" style="5" bestFit="1" customWidth="1"/>
    <col min="12297" max="12297" width="20.42578125" style="5" bestFit="1" customWidth="1"/>
    <col min="12298" max="12299" width="11.42578125" style="5" customWidth="1"/>
    <col min="12300" max="12300" width="10.42578125" style="5" bestFit="1" customWidth="1"/>
    <col min="12301" max="12301" width="11.42578125" style="5" bestFit="1" customWidth="1"/>
    <col min="12302" max="12302" width="18.85546875" style="5" customWidth="1"/>
    <col min="12303" max="12303" width="18.85546875" style="5" bestFit="1" customWidth="1"/>
    <col min="12304" max="12304" width="20.42578125" style="5" bestFit="1" customWidth="1"/>
    <col min="12305" max="12306" width="0" style="5" hidden="1" customWidth="1"/>
    <col min="12307" max="12307" width="15.42578125" style="5" bestFit="1" customWidth="1"/>
    <col min="12308" max="12308" width="28.42578125" style="5" bestFit="1" customWidth="1"/>
    <col min="12309" max="12309" width="13.5703125" style="5" bestFit="1" customWidth="1"/>
    <col min="12310" max="12310" width="11.42578125" style="5" customWidth="1"/>
    <col min="12311" max="12312" width="0" style="5" hidden="1" customWidth="1"/>
    <col min="12313" max="12315" width="11.42578125" style="5" customWidth="1"/>
    <col min="12316" max="12316" width="13.140625" style="5" bestFit="1" customWidth="1"/>
    <col min="12317" max="12544" width="11.42578125" style="5"/>
    <col min="12545" max="12545" width="4.140625" style="5" customWidth="1"/>
    <col min="12546" max="12546" width="35.5703125" style="5" customWidth="1"/>
    <col min="12547" max="12547" width="18.42578125" style="5" bestFit="1" customWidth="1"/>
    <col min="12548" max="12551" width="10.42578125" style="5" customWidth="1"/>
    <col min="12552" max="12552" width="12.85546875" style="5" bestFit="1" customWidth="1"/>
    <col min="12553" max="12553" width="20.42578125" style="5" bestFit="1" customWidth="1"/>
    <col min="12554" max="12555" width="11.42578125" style="5" customWidth="1"/>
    <col min="12556" max="12556" width="10.42578125" style="5" bestFit="1" customWidth="1"/>
    <col min="12557" max="12557" width="11.42578125" style="5" bestFit="1" customWidth="1"/>
    <col min="12558" max="12558" width="18.85546875" style="5" customWidth="1"/>
    <col min="12559" max="12559" width="18.85546875" style="5" bestFit="1" customWidth="1"/>
    <col min="12560" max="12560" width="20.42578125" style="5" bestFit="1" customWidth="1"/>
    <col min="12561" max="12562" width="0" style="5" hidden="1" customWidth="1"/>
    <col min="12563" max="12563" width="15.42578125" style="5" bestFit="1" customWidth="1"/>
    <col min="12564" max="12564" width="28.42578125" style="5" bestFit="1" customWidth="1"/>
    <col min="12565" max="12565" width="13.5703125" style="5" bestFit="1" customWidth="1"/>
    <col min="12566" max="12566" width="11.42578125" style="5" customWidth="1"/>
    <col min="12567" max="12568" width="0" style="5" hidden="1" customWidth="1"/>
    <col min="12569" max="12571" width="11.42578125" style="5" customWidth="1"/>
    <col min="12572" max="12572" width="13.140625" style="5" bestFit="1" customWidth="1"/>
    <col min="12573" max="12800" width="11.42578125" style="5"/>
    <col min="12801" max="12801" width="4.140625" style="5" customWidth="1"/>
    <col min="12802" max="12802" width="35.5703125" style="5" customWidth="1"/>
    <col min="12803" max="12803" width="18.42578125" style="5" bestFit="1" customWidth="1"/>
    <col min="12804" max="12807" width="10.42578125" style="5" customWidth="1"/>
    <col min="12808" max="12808" width="12.85546875" style="5" bestFit="1" customWidth="1"/>
    <col min="12809" max="12809" width="20.42578125" style="5" bestFit="1" customWidth="1"/>
    <col min="12810" max="12811" width="11.42578125" style="5" customWidth="1"/>
    <col min="12812" max="12812" width="10.42578125" style="5" bestFit="1" customWidth="1"/>
    <col min="12813" max="12813" width="11.42578125" style="5" bestFit="1" customWidth="1"/>
    <col min="12814" max="12814" width="18.85546875" style="5" customWidth="1"/>
    <col min="12815" max="12815" width="18.85546875" style="5" bestFit="1" customWidth="1"/>
    <col min="12816" max="12816" width="20.42578125" style="5" bestFit="1" customWidth="1"/>
    <col min="12817" max="12818" width="0" style="5" hidden="1" customWidth="1"/>
    <col min="12819" max="12819" width="15.42578125" style="5" bestFit="1" customWidth="1"/>
    <col min="12820" max="12820" width="28.42578125" style="5" bestFit="1" customWidth="1"/>
    <col min="12821" max="12821" width="13.5703125" style="5" bestFit="1" customWidth="1"/>
    <col min="12822" max="12822" width="11.42578125" style="5" customWidth="1"/>
    <col min="12823" max="12824" width="0" style="5" hidden="1" customWidth="1"/>
    <col min="12825" max="12827" width="11.42578125" style="5" customWidth="1"/>
    <col min="12828" max="12828" width="13.140625" style="5" bestFit="1" customWidth="1"/>
    <col min="12829" max="13056" width="11.42578125" style="5"/>
    <col min="13057" max="13057" width="4.140625" style="5" customWidth="1"/>
    <col min="13058" max="13058" width="35.5703125" style="5" customWidth="1"/>
    <col min="13059" max="13059" width="18.42578125" style="5" bestFit="1" customWidth="1"/>
    <col min="13060" max="13063" width="10.42578125" style="5" customWidth="1"/>
    <col min="13064" max="13064" width="12.85546875" style="5" bestFit="1" customWidth="1"/>
    <col min="13065" max="13065" width="20.42578125" style="5" bestFit="1" customWidth="1"/>
    <col min="13066" max="13067" width="11.42578125" style="5" customWidth="1"/>
    <col min="13068" max="13068" width="10.42578125" style="5" bestFit="1" customWidth="1"/>
    <col min="13069" max="13069" width="11.42578125" style="5" bestFit="1" customWidth="1"/>
    <col min="13070" max="13070" width="18.85546875" style="5" customWidth="1"/>
    <col min="13071" max="13071" width="18.85546875" style="5" bestFit="1" customWidth="1"/>
    <col min="13072" max="13072" width="20.42578125" style="5" bestFit="1" customWidth="1"/>
    <col min="13073" max="13074" width="0" style="5" hidden="1" customWidth="1"/>
    <col min="13075" max="13075" width="15.42578125" style="5" bestFit="1" customWidth="1"/>
    <col min="13076" max="13076" width="28.42578125" style="5" bestFit="1" customWidth="1"/>
    <col min="13077" max="13077" width="13.5703125" style="5" bestFit="1" customWidth="1"/>
    <col min="13078" max="13078" width="11.42578125" style="5" customWidth="1"/>
    <col min="13079" max="13080" width="0" style="5" hidden="1" customWidth="1"/>
    <col min="13081" max="13083" width="11.42578125" style="5" customWidth="1"/>
    <col min="13084" max="13084" width="13.140625" style="5" bestFit="1" customWidth="1"/>
    <col min="13085" max="13312" width="11.42578125" style="5"/>
    <col min="13313" max="13313" width="4.140625" style="5" customWidth="1"/>
    <col min="13314" max="13314" width="35.5703125" style="5" customWidth="1"/>
    <col min="13315" max="13315" width="18.42578125" style="5" bestFit="1" customWidth="1"/>
    <col min="13316" max="13319" width="10.42578125" style="5" customWidth="1"/>
    <col min="13320" max="13320" width="12.85546875" style="5" bestFit="1" customWidth="1"/>
    <col min="13321" max="13321" width="20.42578125" style="5" bestFit="1" customWidth="1"/>
    <col min="13322" max="13323" width="11.42578125" style="5" customWidth="1"/>
    <col min="13324" max="13324" width="10.42578125" style="5" bestFit="1" customWidth="1"/>
    <col min="13325" max="13325" width="11.42578125" style="5" bestFit="1" customWidth="1"/>
    <col min="13326" max="13326" width="18.85546875" style="5" customWidth="1"/>
    <col min="13327" max="13327" width="18.85546875" style="5" bestFit="1" customWidth="1"/>
    <col min="13328" max="13328" width="20.42578125" style="5" bestFit="1" customWidth="1"/>
    <col min="13329" max="13330" width="0" style="5" hidden="1" customWidth="1"/>
    <col min="13331" max="13331" width="15.42578125" style="5" bestFit="1" customWidth="1"/>
    <col min="13332" max="13332" width="28.42578125" style="5" bestFit="1" customWidth="1"/>
    <col min="13333" max="13333" width="13.5703125" style="5" bestFit="1" customWidth="1"/>
    <col min="13334" max="13334" width="11.42578125" style="5" customWidth="1"/>
    <col min="13335" max="13336" width="0" style="5" hidden="1" customWidth="1"/>
    <col min="13337" max="13339" width="11.42578125" style="5" customWidth="1"/>
    <col min="13340" max="13340" width="13.140625" style="5" bestFit="1" customWidth="1"/>
    <col min="13341" max="13568" width="11.42578125" style="5"/>
    <col min="13569" max="13569" width="4.140625" style="5" customWidth="1"/>
    <col min="13570" max="13570" width="35.5703125" style="5" customWidth="1"/>
    <col min="13571" max="13571" width="18.42578125" style="5" bestFit="1" customWidth="1"/>
    <col min="13572" max="13575" width="10.42578125" style="5" customWidth="1"/>
    <col min="13576" max="13576" width="12.85546875" style="5" bestFit="1" customWidth="1"/>
    <col min="13577" max="13577" width="20.42578125" style="5" bestFit="1" customWidth="1"/>
    <col min="13578" max="13579" width="11.42578125" style="5" customWidth="1"/>
    <col min="13580" max="13580" width="10.42578125" style="5" bestFit="1" customWidth="1"/>
    <col min="13581" max="13581" width="11.42578125" style="5" bestFit="1" customWidth="1"/>
    <col min="13582" max="13582" width="18.85546875" style="5" customWidth="1"/>
    <col min="13583" max="13583" width="18.85546875" style="5" bestFit="1" customWidth="1"/>
    <col min="13584" max="13584" width="20.42578125" style="5" bestFit="1" customWidth="1"/>
    <col min="13585" max="13586" width="0" style="5" hidden="1" customWidth="1"/>
    <col min="13587" max="13587" width="15.42578125" style="5" bestFit="1" customWidth="1"/>
    <col min="13588" max="13588" width="28.42578125" style="5" bestFit="1" customWidth="1"/>
    <col min="13589" max="13589" width="13.5703125" style="5" bestFit="1" customWidth="1"/>
    <col min="13590" max="13590" width="11.42578125" style="5" customWidth="1"/>
    <col min="13591" max="13592" width="0" style="5" hidden="1" customWidth="1"/>
    <col min="13593" max="13595" width="11.42578125" style="5" customWidth="1"/>
    <col min="13596" max="13596" width="13.140625" style="5" bestFit="1" customWidth="1"/>
    <col min="13597" max="13824" width="11.42578125" style="5"/>
    <col min="13825" max="13825" width="4.140625" style="5" customWidth="1"/>
    <col min="13826" max="13826" width="35.5703125" style="5" customWidth="1"/>
    <col min="13827" max="13827" width="18.42578125" style="5" bestFit="1" customWidth="1"/>
    <col min="13828" max="13831" width="10.42578125" style="5" customWidth="1"/>
    <col min="13832" max="13832" width="12.85546875" style="5" bestFit="1" customWidth="1"/>
    <col min="13833" max="13833" width="20.42578125" style="5" bestFit="1" customWidth="1"/>
    <col min="13834" max="13835" width="11.42578125" style="5" customWidth="1"/>
    <col min="13836" max="13836" width="10.42578125" style="5" bestFit="1" customWidth="1"/>
    <col min="13837" max="13837" width="11.42578125" style="5" bestFit="1" customWidth="1"/>
    <col min="13838" max="13838" width="18.85546875" style="5" customWidth="1"/>
    <col min="13839" max="13839" width="18.85546875" style="5" bestFit="1" customWidth="1"/>
    <col min="13840" max="13840" width="20.42578125" style="5" bestFit="1" customWidth="1"/>
    <col min="13841" max="13842" width="0" style="5" hidden="1" customWidth="1"/>
    <col min="13843" max="13843" width="15.42578125" style="5" bestFit="1" customWidth="1"/>
    <col min="13844" max="13844" width="28.42578125" style="5" bestFit="1" customWidth="1"/>
    <col min="13845" max="13845" width="13.5703125" style="5" bestFit="1" customWidth="1"/>
    <col min="13846" max="13846" width="11.42578125" style="5" customWidth="1"/>
    <col min="13847" max="13848" width="0" style="5" hidden="1" customWidth="1"/>
    <col min="13849" max="13851" width="11.42578125" style="5" customWidth="1"/>
    <col min="13852" max="13852" width="13.140625" style="5" bestFit="1" customWidth="1"/>
    <col min="13853" max="14080" width="11.42578125" style="5"/>
    <col min="14081" max="14081" width="4.140625" style="5" customWidth="1"/>
    <col min="14082" max="14082" width="35.5703125" style="5" customWidth="1"/>
    <col min="14083" max="14083" width="18.42578125" style="5" bestFit="1" customWidth="1"/>
    <col min="14084" max="14087" width="10.42578125" style="5" customWidth="1"/>
    <col min="14088" max="14088" width="12.85546875" style="5" bestFit="1" customWidth="1"/>
    <col min="14089" max="14089" width="20.42578125" style="5" bestFit="1" customWidth="1"/>
    <col min="14090" max="14091" width="11.42578125" style="5" customWidth="1"/>
    <col min="14092" max="14092" width="10.42578125" style="5" bestFit="1" customWidth="1"/>
    <col min="14093" max="14093" width="11.42578125" style="5" bestFit="1" customWidth="1"/>
    <col min="14094" max="14094" width="18.85546875" style="5" customWidth="1"/>
    <col min="14095" max="14095" width="18.85546875" style="5" bestFit="1" customWidth="1"/>
    <col min="14096" max="14096" width="20.42578125" style="5" bestFit="1" customWidth="1"/>
    <col min="14097" max="14098" width="0" style="5" hidden="1" customWidth="1"/>
    <col min="14099" max="14099" width="15.42578125" style="5" bestFit="1" customWidth="1"/>
    <col min="14100" max="14100" width="28.42578125" style="5" bestFit="1" customWidth="1"/>
    <col min="14101" max="14101" width="13.5703125" style="5" bestFit="1" customWidth="1"/>
    <col min="14102" max="14102" width="11.42578125" style="5" customWidth="1"/>
    <col min="14103" max="14104" width="0" style="5" hidden="1" customWidth="1"/>
    <col min="14105" max="14107" width="11.42578125" style="5" customWidth="1"/>
    <col min="14108" max="14108" width="13.140625" style="5" bestFit="1" customWidth="1"/>
    <col min="14109" max="14336" width="11.42578125" style="5"/>
    <col min="14337" max="14337" width="4.140625" style="5" customWidth="1"/>
    <col min="14338" max="14338" width="35.5703125" style="5" customWidth="1"/>
    <col min="14339" max="14339" width="18.42578125" style="5" bestFit="1" customWidth="1"/>
    <col min="14340" max="14343" width="10.42578125" style="5" customWidth="1"/>
    <col min="14344" max="14344" width="12.85546875" style="5" bestFit="1" customWidth="1"/>
    <col min="14345" max="14345" width="20.42578125" style="5" bestFit="1" customWidth="1"/>
    <col min="14346" max="14347" width="11.42578125" style="5" customWidth="1"/>
    <col min="14348" max="14348" width="10.42578125" style="5" bestFit="1" customWidth="1"/>
    <col min="14349" max="14349" width="11.42578125" style="5" bestFit="1" customWidth="1"/>
    <col min="14350" max="14350" width="18.85546875" style="5" customWidth="1"/>
    <col min="14351" max="14351" width="18.85546875" style="5" bestFit="1" customWidth="1"/>
    <col min="14352" max="14352" width="20.42578125" style="5" bestFit="1" customWidth="1"/>
    <col min="14353" max="14354" width="0" style="5" hidden="1" customWidth="1"/>
    <col min="14355" max="14355" width="15.42578125" style="5" bestFit="1" customWidth="1"/>
    <col min="14356" max="14356" width="28.42578125" style="5" bestFit="1" customWidth="1"/>
    <col min="14357" max="14357" width="13.5703125" style="5" bestFit="1" customWidth="1"/>
    <col min="14358" max="14358" width="11.42578125" style="5" customWidth="1"/>
    <col min="14359" max="14360" width="0" style="5" hidden="1" customWidth="1"/>
    <col min="14361" max="14363" width="11.42578125" style="5" customWidth="1"/>
    <col min="14364" max="14364" width="13.140625" style="5" bestFit="1" customWidth="1"/>
    <col min="14365" max="14592" width="11.42578125" style="5"/>
    <col min="14593" max="14593" width="4.140625" style="5" customWidth="1"/>
    <col min="14594" max="14594" width="35.5703125" style="5" customWidth="1"/>
    <col min="14595" max="14595" width="18.42578125" style="5" bestFit="1" customWidth="1"/>
    <col min="14596" max="14599" width="10.42578125" style="5" customWidth="1"/>
    <col min="14600" max="14600" width="12.85546875" style="5" bestFit="1" customWidth="1"/>
    <col min="14601" max="14601" width="20.42578125" style="5" bestFit="1" customWidth="1"/>
    <col min="14602" max="14603" width="11.42578125" style="5" customWidth="1"/>
    <col min="14604" max="14604" width="10.42578125" style="5" bestFit="1" customWidth="1"/>
    <col min="14605" max="14605" width="11.42578125" style="5" bestFit="1" customWidth="1"/>
    <col min="14606" max="14606" width="18.85546875" style="5" customWidth="1"/>
    <col min="14607" max="14607" width="18.85546875" style="5" bestFit="1" customWidth="1"/>
    <col min="14608" max="14608" width="20.42578125" style="5" bestFit="1" customWidth="1"/>
    <col min="14609" max="14610" width="0" style="5" hidden="1" customWidth="1"/>
    <col min="14611" max="14611" width="15.42578125" style="5" bestFit="1" customWidth="1"/>
    <col min="14612" max="14612" width="28.42578125" style="5" bestFit="1" customWidth="1"/>
    <col min="14613" max="14613" width="13.5703125" style="5" bestFit="1" customWidth="1"/>
    <col min="14614" max="14614" width="11.42578125" style="5" customWidth="1"/>
    <col min="14615" max="14616" width="0" style="5" hidden="1" customWidth="1"/>
    <col min="14617" max="14619" width="11.42578125" style="5" customWidth="1"/>
    <col min="14620" max="14620" width="13.140625" style="5" bestFit="1" customWidth="1"/>
    <col min="14621" max="14848" width="11.42578125" style="5"/>
    <col min="14849" max="14849" width="4.140625" style="5" customWidth="1"/>
    <col min="14850" max="14850" width="35.5703125" style="5" customWidth="1"/>
    <col min="14851" max="14851" width="18.42578125" style="5" bestFit="1" customWidth="1"/>
    <col min="14852" max="14855" width="10.42578125" style="5" customWidth="1"/>
    <col min="14856" max="14856" width="12.85546875" style="5" bestFit="1" customWidth="1"/>
    <col min="14857" max="14857" width="20.42578125" style="5" bestFit="1" customWidth="1"/>
    <col min="14858" max="14859" width="11.42578125" style="5" customWidth="1"/>
    <col min="14860" max="14860" width="10.42578125" style="5" bestFit="1" customWidth="1"/>
    <col min="14861" max="14861" width="11.42578125" style="5" bestFit="1" customWidth="1"/>
    <col min="14862" max="14862" width="18.85546875" style="5" customWidth="1"/>
    <col min="14863" max="14863" width="18.85546875" style="5" bestFit="1" customWidth="1"/>
    <col min="14864" max="14864" width="20.42578125" style="5" bestFit="1" customWidth="1"/>
    <col min="14865" max="14866" width="0" style="5" hidden="1" customWidth="1"/>
    <col min="14867" max="14867" width="15.42578125" style="5" bestFit="1" customWidth="1"/>
    <col min="14868" max="14868" width="28.42578125" style="5" bestFit="1" customWidth="1"/>
    <col min="14869" max="14869" width="13.5703125" style="5" bestFit="1" customWidth="1"/>
    <col min="14870" max="14870" width="11.42578125" style="5" customWidth="1"/>
    <col min="14871" max="14872" width="0" style="5" hidden="1" customWidth="1"/>
    <col min="14873" max="14875" width="11.42578125" style="5" customWidth="1"/>
    <col min="14876" max="14876" width="13.140625" style="5" bestFit="1" customWidth="1"/>
    <col min="14877" max="15104" width="11.42578125" style="5"/>
    <col min="15105" max="15105" width="4.140625" style="5" customWidth="1"/>
    <col min="15106" max="15106" width="35.5703125" style="5" customWidth="1"/>
    <col min="15107" max="15107" width="18.42578125" style="5" bestFit="1" customWidth="1"/>
    <col min="15108" max="15111" width="10.42578125" style="5" customWidth="1"/>
    <col min="15112" max="15112" width="12.85546875" style="5" bestFit="1" customWidth="1"/>
    <col min="15113" max="15113" width="20.42578125" style="5" bestFit="1" customWidth="1"/>
    <col min="15114" max="15115" width="11.42578125" style="5" customWidth="1"/>
    <col min="15116" max="15116" width="10.42578125" style="5" bestFit="1" customWidth="1"/>
    <col min="15117" max="15117" width="11.42578125" style="5" bestFit="1" customWidth="1"/>
    <col min="15118" max="15118" width="18.85546875" style="5" customWidth="1"/>
    <col min="15119" max="15119" width="18.85546875" style="5" bestFit="1" customWidth="1"/>
    <col min="15120" max="15120" width="20.42578125" style="5" bestFit="1" customWidth="1"/>
    <col min="15121" max="15122" width="0" style="5" hidden="1" customWidth="1"/>
    <col min="15123" max="15123" width="15.42578125" style="5" bestFit="1" customWidth="1"/>
    <col min="15124" max="15124" width="28.42578125" style="5" bestFit="1" customWidth="1"/>
    <col min="15125" max="15125" width="13.5703125" style="5" bestFit="1" customWidth="1"/>
    <col min="15126" max="15126" width="11.42578125" style="5" customWidth="1"/>
    <col min="15127" max="15128" width="0" style="5" hidden="1" customWidth="1"/>
    <col min="15129" max="15131" width="11.42578125" style="5" customWidth="1"/>
    <col min="15132" max="15132" width="13.140625" style="5" bestFit="1" customWidth="1"/>
    <col min="15133" max="15360" width="11.42578125" style="5"/>
    <col min="15361" max="15361" width="4.140625" style="5" customWidth="1"/>
    <col min="15362" max="15362" width="35.5703125" style="5" customWidth="1"/>
    <col min="15363" max="15363" width="18.42578125" style="5" bestFit="1" customWidth="1"/>
    <col min="15364" max="15367" width="10.42578125" style="5" customWidth="1"/>
    <col min="15368" max="15368" width="12.85546875" style="5" bestFit="1" customWidth="1"/>
    <col min="15369" max="15369" width="20.42578125" style="5" bestFit="1" customWidth="1"/>
    <col min="15370" max="15371" width="11.42578125" style="5" customWidth="1"/>
    <col min="15372" max="15372" width="10.42578125" style="5" bestFit="1" customWidth="1"/>
    <col min="15373" max="15373" width="11.42578125" style="5" bestFit="1" customWidth="1"/>
    <col min="15374" max="15374" width="18.85546875" style="5" customWidth="1"/>
    <col min="15375" max="15375" width="18.85546875" style="5" bestFit="1" customWidth="1"/>
    <col min="15376" max="15376" width="20.42578125" style="5" bestFit="1" customWidth="1"/>
    <col min="15377" max="15378" width="0" style="5" hidden="1" customWidth="1"/>
    <col min="15379" max="15379" width="15.42578125" style="5" bestFit="1" customWidth="1"/>
    <col min="15380" max="15380" width="28.42578125" style="5" bestFit="1" customWidth="1"/>
    <col min="15381" max="15381" width="13.5703125" style="5" bestFit="1" customWidth="1"/>
    <col min="15382" max="15382" width="11.42578125" style="5" customWidth="1"/>
    <col min="15383" max="15384" width="0" style="5" hidden="1" customWidth="1"/>
    <col min="15385" max="15387" width="11.42578125" style="5" customWidth="1"/>
    <col min="15388" max="15388" width="13.140625" style="5" bestFit="1" customWidth="1"/>
    <col min="15389" max="15616" width="11.42578125" style="5"/>
    <col min="15617" max="15617" width="4.140625" style="5" customWidth="1"/>
    <col min="15618" max="15618" width="35.5703125" style="5" customWidth="1"/>
    <col min="15619" max="15619" width="18.42578125" style="5" bestFit="1" customWidth="1"/>
    <col min="15620" max="15623" width="10.42578125" style="5" customWidth="1"/>
    <col min="15624" max="15624" width="12.85546875" style="5" bestFit="1" customWidth="1"/>
    <col min="15625" max="15625" width="20.42578125" style="5" bestFit="1" customWidth="1"/>
    <col min="15626" max="15627" width="11.42578125" style="5" customWidth="1"/>
    <col min="15628" max="15628" width="10.42578125" style="5" bestFit="1" customWidth="1"/>
    <col min="15629" max="15629" width="11.42578125" style="5" bestFit="1" customWidth="1"/>
    <col min="15630" max="15630" width="18.85546875" style="5" customWidth="1"/>
    <col min="15631" max="15631" width="18.85546875" style="5" bestFit="1" customWidth="1"/>
    <col min="15632" max="15632" width="20.42578125" style="5" bestFit="1" customWidth="1"/>
    <col min="15633" max="15634" width="0" style="5" hidden="1" customWidth="1"/>
    <col min="15635" max="15635" width="15.42578125" style="5" bestFit="1" customWidth="1"/>
    <col min="15636" max="15636" width="28.42578125" style="5" bestFit="1" customWidth="1"/>
    <col min="15637" max="15637" width="13.5703125" style="5" bestFit="1" customWidth="1"/>
    <col min="15638" max="15638" width="11.42578125" style="5" customWidth="1"/>
    <col min="15639" max="15640" width="0" style="5" hidden="1" customWidth="1"/>
    <col min="15641" max="15643" width="11.42578125" style="5" customWidth="1"/>
    <col min="15644" max="15644" width="13.140625" style="5" bestFit="1" customWidth="1"/>
    <col min="15645" max="15872" width="11.42578125" style="5"/>
    <col min="15873" max="15873" width="4.140625" style="5" customWidth="1"/>
    <col min="15874" max="15874" width="35.5703125" style="5" customWidth="1"/>
    <col min="15875" max="15875" width="18.42578125" style="5" bestFit="1" customWidth="1"/>
    <col min="15876" max="15879" width="10.42578125" style="5" customWidth="1"/>
    <col min="15880" max="15880" width="12.85546875" style="5" bestFit="1" customWidth="1"/>
    <col min="15881" max="15881" width="20.42578125" style="5" bestFit="1" customWidth="1"/>
    <col min="15882" max="15883" width="11.42578125" style="5" customWidth="1"/>
    <col min="15884" max="15884" width="10.42578125" style="5" bestFit="1" customWidth="1"/>
    <col min="15885" max="15885" width="11.42578125" style="5" bestFit="1" customWidth="1"/>
    <col min="15886" max="15886" width="18.85546875" style="5" customWidth="1"/>
    <col min="15887" max="15887" width="18.85546875" style="5" bestFit="1" customWidth="1"/>
    <col min="15888" max="15888" width="20.42578125" style="5" bestFit="1" customWidth="1"/>
    <col min="15889" max="15890" width="0" style="5" hidden="1" customWidth="1"/>
    <col min="15891" max="15891" width="15.42578125" style="5" bestFit="1" customWidth="1"/>
    <col min="15892" max="15892" width="28.42578125" style="5" bestFit="1" customWidth="1"/>
    <col min="15893" max="15893" width="13.5703125" style="5" bestFit="1" customWidth="1"/>
    <col min="15894" max="15894" width="11.42578125" style="5" customWidth="1"/>
    <col min="15895" max="15896" width="0" style="5" hidden="1" customWidth="1"/>
    <col min="15897" max="15899" width="11.42578125" style="5" customWidth="1"/>
    <col min="15900" max="15900" width="13.140625" style="5" bestFit="1" customWidth="1"/>
    <col min="15901" max="16128" width="11.42578125" style="5"/>
    <col min="16129" max="16129" width="4.140625" style="5" customWidth="1"/>
    <col min="16130" max="16130" width="35.5703125" style="5" customWidth="1"/>
    <col min="16131" max="16131" width="18.42578125" style="5" bestFit="1" customWidth="1"/>
    <col min="16132" max="16135" width="10.42578125" style="5" customWidth="1"/>
    <col min="16136" max="16136" width="12.85546875" style="5" bestFit="1" customWidth="1"/>
    <col min="16137" max="16137" width="20.42578125" style="5" bestFit="1" customWidth="1"/>
    <col min="16138" max="16139" width="11.42578125" style="5" customWidth="1"/>
    <col min="16140" max="16140" width="10.42578125" style="5" bestFit="1" customWidth="1"/>
    <col min="16141" max="16141" width="11.42578125" style="5" bestFit="1" customWidth="1"/>
    <col min="16142" max="16142" width="18.85546875" style="5" customWidth="1"/>
    <col min="16143" max="16143" width="18.85546875" style="5" bestFit="1" customWidth="1"/>
    <col min="16144" max="16144" width="20.42578125" style="5" bestFit="1" customWidth="1"/>
    <col min="16145" max="16146" width="0" style="5" hidden="1" customWidth="1"/>
    <col min="16147" max="16147" width="15.42578125" style="5" bestFit="1" customWidth="1"/>
    <col min="16148" max="16148" width="28.42578125" style="5" bestFit="1" customWidth="1"/>
    <col min="16149" max="16149" width="13.5703125" style="5" bestFit="1" customWidth="1"/>
    <col min="16150" max="16150" width="11.42578125" style="5" customWidth="1"/>
    <col min="16151" max="16152" width="0" style="5" hidden="1" customWidth="1"/>
    <col min="16153" max="16155" width="11.42578125" style="5" customWidth="1"/>
    <col min="16156" max="16156" width="13.140625" style="5" bestFit="1" customWidth="1"/>
    <col min="16157" max="16384" width="11.42578125" style="5"/>
  </cols>
  <sheetData>
    <row r="12" spans="2:21" ht="21" x14ac:dyDescent="0.25">
      <c r="B12" s="26" t="s">
        <v>91</v>
      </c>
      <c r="C12" s="27"/>
      <c r="D12" s="27"/>
      <c r="E12" s="27"/>
      <c r="F12" s="27"/>
      <c r="G12" s="27"/>
      <c r="H12" s="28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</row>
    <row r="15" spans="2:21" x14ac:dyDescent="0.25">
      <c r="B15" s="29" t="s">
        <v>92</v>
      </c>
      <c r="C15" s="30"/>
    </row>
    <row r="16" spans="2:21" x14ac:dyDescent="0.25">
      <c r="K16" s="31"/>
    </row>
    <row r="17" spans="2:28" x14ac:dyDescent="0.25">
      <c r="B17" s="32" t="s">
        <v>93</v>
      </c>
      <c r="C17" s="33">
        <f>SETTLEMENT_DATE</f>
        <v>44071</v>
      </c>
    </row>
    <row r="18" spans="2:28" x14ac:dyDescent="0.25">
      <c r="B18" s="34"/>
      <c r="C18" s="35"/>
    </row>
    <row r="19" spans="2:28" ht="15.75" thickBot="1" x14ac:dyDescent="0.3">
      <c r="C19" s="4"/>
    </row>
    <row r="20" spans="2:28" s="38" customFormat="1" ht="18" thickBot="1" x14ac:dyDescent="0.3">
      <c r="B20" s="36" t="s">
        <v>94</v>
      </c>
      <c r="C20" s="37"/>
      <c r="D20" s="37"/>
      <c r="E20" s="37"/>
      <c r="F20" s="37"/>
      <c r="G20" s="37"/>
      <c r="J20" s="5"/>
      <c r="K20" s="39" t="s">
        <v>95</v>
      </c>
      <c r="L20" s="5"/>
      <c r="P20" s="5"/>
      <c r="Q20" s="5"/>
      <c r="R20" s="5"/>
      <c r="S20" s="5"/>
      <c r="T20" s="40" t="s">
        <v>96</v>
      </c>
      <c r="U20" s="41">
        <f ca="1">SUM(U24:U135)</f>
        <v>0</v>
      </c>
      <c r="W20" s="5"/>
      <c r="X20" s="5"/>
      <c r="Y20" s="5"/>
      <c r="Z20" s="5"/>
      <c r="AA20" s="5"/>
    </row>
    <row r="21" spans="2:28" s="38" customFormat="1" ht="15.75" x14ac:dyDescent="0.25">
      <c r="B21" s="42"/>
      <c r="C21" s="129" t="str">
        <f ca="1">IF(ISNA(HLOOKUP(C22,Source_Bonds,1,FALSE)),IF(ISNA(HLOOKUP(C22,Desti_Bonds,1,FALSE)),"NOT FOUND","DESTINATION"),"SOURCE")</f>
        <v>NOT FOUND</v>
      </c>
      <c r="D21" s="43"/>
      <c r="E21" s="43"/>
      <c r="F21" s="43"/>
      <c r="G21" s="43"/>
      <c r="H21" s="44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</row>
    <row r="22" spans="2:28" ht="15.75" x14ac:dyDescent="0.25">
      <c r="B22" s="45" t="s">
        <v>97</v>
      </c>
      <c r="C22" s="130" t="str">
        <f ca="1">MID(CELL("filename",A1),FIND("]",CELL("filename",A1))+1,255)</f>
        <v>LB23DA</v>
      </c>
      <c r="D22" s="34" t="s">
        <v>187</v>
      </c>
      <c r="E22" s="46"/>
      <c r="F22" s="46"/>
      <c r="G22" s="46"/>
      <c r="J22" s="38"/>
      <c r="K22" s="47" t="s">
        <v>98</v>
      </c>
      <c r="L22" s="47" t="s">
        <v>99</v>
      </c>
      <c r="M22" s="47" t="s">
        <v>32</v>
      </c>
      <c r="N22" s="47" t="s">
        <v>100</v>
      </c>
      <c r="O22" s="47" t="s">
        <v>101</v>
      </c>
      <c r="P22" s="47" t="s">
        <v>102</v>
      </c>
      <c r="Q22" s="47" t="s">
        <v>103</v>
      </c>
      <c r="R22" s="47" t="s">
        <v>104</v>
      </c>
      <c r="S22" s="47" t="s">
        <v>95</v>
      </c>
      <c r="T22" s="47" t="s">
        <v>105</v>
      </c>
      <c r="U22" s="47" t="s">
        <v>106</v>
      </c>
      <c r="W22" s="4"/>
      <c r="X22" s="4"/>
      <c r="Y22" s="4"/>
      <c r="Z22" s="4"/>
      <c r="AA22" s="4"/>
      <c r="AB22" s="4"/>
    </row>
    <row r="23" spans="2:28" x14ac:dyDescent="0.25">
      <c r="B23" s="48" t="s">
        <v>30</v>
      </c>
      <c r="C23" s="49">
        <f ca="1">+VLOOKUP($C$22,SBDB_Data,2,FALSE)</f>
        <v>45277</v>
      </c>
      <c r="D23" s="34"/>
      <c r="E23" s="50"/>
      <c r="F23" s="50"/>
      <c r="G23" s="50"/>
      <c r="K23" s="51">
        <v>0</v>
      </c>
      <c r="L23" s="93">
        <f>+C17</f>
        <v>44071</v>
      </c>
      <c r="M23" s="23"/>
      <c r="N23" s="23"/>
      <c r="O23" s="23"/>
      <c r="P23" s="53"/>
      <c r="Q23" s="53"/>
      <c r="R23" s="53">
        <v>1</v>
      </c>
      <c r="S23" s="53"/>
      <c r="T23" s="54"/>
      <c r="U23" s="53"/>
      <c r="W23" s="4"/>
      <c r="X23" s="53"/>
      <c r="Y23" s="53"/>
      <c r="Z23" s="53"/>
      <c r="AA23" s="54"/>
      <c r="AB23" s="53"/>
    </row>
    <row r="24" spans="2:28" x14ac:dyDescent="0.25">
      <c r="B24" s="48" t="s">
        <v>32</v>
      </c>
      <c r="C24" s="55">
        <f ca="1">+VLOOKUP($C$22,SBDB_Data,4,FALSE)</f>
        <v>2.4E-2</v>
      </c>
      <c r="D24" s="34"/>
      <c r="E24" s="56"/>
      <c r="F24" s="56"/>
      <c r="G24" s="56"/>
      <c r="K24" s="51">
        <f>+K23+1</f>
        <v>1</v>
      </c>
      <c r="L24" s="93">
        <f ca="1">+COUPNCD(C17,C23,C25)</f>
        <v>44182</v>
      </c>
      <c r="M24" s="57">
        <f ca="1">IF(L24="--","--",IF(AND($C$27="--",K24=1),(L24-$C$26)*$C$24/365,$C$24/$C$25))</f>
        <v>1.2E-2</v>
      </c>
      <c r="N24" s="53" t="str">
        <f ca="1">+IF(L24=$C$23, 100%, "--")</f>
        <v>--</v>
      </c>
      <c r="O24" s="57">
        <f ca="1">IFERROR(IF(K24=1,(L24-$C$27)*(Q24/100%)*$C$24/365,(L24-L23)*(Q24/100%)*$C$24/365),"--")</f>
        <v>1.2032876712328769E-2</v>
      </c>
      <c r="P24" s="53">
        <f t="shared" ref="P24:P87" ca="1" si="0">+IF(L24="--","--",IFERROR(VLOOKUP(L24,$W$41:$X$45,2,FALSE),0))</f>
        <v>0</v>
      </c>
      <c r="Q24" s="53">
        <f ca="1">R24+P24</f>
        <v>1</v>
      </c>
      <c r="R24" s="53">
        <f ca="1">IF(P24="--",R23-0,R23-P24)</f>
        <v>1</v>
      </c>
      <c r="S24" s="58">
        <f ca="1">IF(L24="--","--",ROUND(IF($C$22="LBA37DA",SUM(O24:P24),SUM(M24:N24)),9))</f>
        <v>1.2E-2</v>
      </c>
      <c r="T24" s="59" t="e">
        <f ca="1">IF(L24="--","--",1/(1+$C$31/$C$25)^($C$28*$C$25/365+K23))</f>
        <v>#VALUE!</v>
      </c>
      <c r="U24" s="53" t="str">
        <f ca="1">IFERROR(T24*S24,"--")</f>
        <v>--</v>
      </c>
      <c r="W24" s="4"/>
      <c r="X24" s="53"/>
      <c r="Y24" s="53"/>
      <c r="Z24" s="53"/>
      <c r="AA24" s="54"/>
      <c r="AB24" s="53"/>
    </row>
    <row r="25" spans="2:28" x14ac:dyDescent="0.25">
      <c r="B25" s="48" t="s">
        <v>107</v>
      </c>
      <c r="C25" s="60">
        <v>2</v>
      </c>
      <c r="D25" s="46"/>
      <c r="E25" s="61"/>
      <c r="F25" s="61"/>
      <c r="G25" s="61"/>
      <c r="K25" s="51">
        <f>+K24+1</f>
        <v>2</v>
      </c>
      <c r="L25" s="93">
        <f ca="1">+IF(L24&lt;$C$23, EDATE(L24,12/$C$25), IF(L24=$C$23, "--", IF(L24="--", "--")))</f>
        <v>44364</v>
      </c>
      <c r="M25" s="57">
        <f t="shared" ref="M25:M88" ca="1" si="1">IF(L25="--","--",IF(AND($C$27="--",K25=1),(L25-$C$26)*$C$24/365,$C$24/$C$25))</f>
        <v>1.2E-2</v>
      </c>
      <c r="N25" s="53" t="str">
        <f t="shared" ref="N25:N88" ca="1" si="2">+IF(L25=$C$23, 100%, "--")</f>
        <v>--</v>
      </c>
      <c r="O25" s="57">
        <f ca="1">IFERROR(IF(K25=1,(L25-$C$27)*(Q25/100%)*$C$24/365,(L25-L24)*(Q25/100%)*$C$24/365),"--")</f>
        <v>1.1967123287671234E-2</v>
      </c>
      <c r="P25" s="53">
        <f t="shared" ca="1" si="0"/>
        <v>0</v>
      </c>
      <c r="Q25" s="53">
        <f t="shared" ref="Q25:Q66" ca="1" si="3">R25+P25</f>
        <v>1</v>
      </c>
      <c r="R25" s="53">
        <f ca="1">IF(P25="--",R24-0,R24-P25)</f>
        <v>1</v>
      </c>
      <c r="S25" s="58">
        <f t="shared" ref="S25:S88" ca="1" si="4">IF(L25="--","--",ROUND(IF($C$22="LBA37DA",SUM(O25:P25),SUM(M25:N25)),9))</f>
        <v>1.2E-2</v>
      </c>
      <c r="T25" s="59" t="e">
        <f ca="1">IF(L25="--","--",1/(1+$C$31/$C$25)^($C$28*$C$25/365+K24))</f>
        <v>#VALUE!</v>
      </c>
      <c r="U25" s="53" t="str">
        <f t="shared" ref="U25:U88" ca="1" si="5">IFERROR(T25*S25,"--")</f>
        <v>--</v>
      </c>
      <c r="W25" s="4"/>
      <c r="X25" s="53"/>
      <c r="Y25" s="53"/>
      <c r="Z25" s="53"/>
      <c r="AA25" s="54"/>
      <c r="AB25" s="53"/>
    </row>
    <row r="26" spans="2:28" x14ac:dyDescent="0.25">
      <c r="B26" s="48" t="s">
        <v>31</v>
      </c>
      <c r="C26" s="49">
        <f ca="1">+VLOOKUP($C$22,SBDB_Data,3,FALSE)</f>
        <v>43327</v>
      </c>
      <c r="D26" s="34"/>
      <c r="E26" s="61"/>
      <c r="F26" s="61"/>
      <c r="G26" s="61"/>
      <c r="K26" s="51">
        <f>+K25+1</f>
        <v>3</v>
      </c>
      <c r="L26" s="93">
        <f t="shared" ref="L26:L89" ca="1" si="6">+IF(L25&lt;$C$23, EDATE(L25,12/$C$25), IF(L25=$C$23, "--", IF(L25="--", "--")))</f>
        <v>44547</v>
      </c>
      <c r="M26" s="57">
        <f t="shared" ca="1" si="1"/>
        <v>1.2E-2</v>
      </c>
      <c r="N26" s="53" t="str">
        <f t="shared" ca="1" si="2"/>
        <v>--</v>
      </c>
      <c r="O26" s="57">
        <f t="shared" ref="O26:O89" ca="1" si="7">IFERROR(IF(K26=1,(L26-$C$27)*(Q26/100%)*$C$24/365,(L26-L25)*(Q26/100%)*$C$24/365),"--")</f>
        <v>1.2032876712328769E-2</v>
      </c>
      <c r="P26" s="53">
        <f t="shared" ca="1" si="0"/>
        <v>0</v>
      </c>
      <c r="Q26" s="53">
        <f t="shared" ca="1" si="3"/>
        <v>1</v>
      </c>
      <c r="R26" s="53">
        <f t="shared" ref="R26:R66" ca="1" si="8">IF(P26="--",R25-0,R25-P26)</f>
        <v>1</v>
      </c>
      <c r="S26" s="58">
        <f t="shared" ca="1" si="4"/>
        <v>1.2E-2</v>
      </c>
      <c r="T26" s="59" t="e">
        <f t="shared" ref="T26:T89" ca="1" si="9">IF(L26="--","--",1/(1+$C$31/$C$25)^($C$28*$C$25/365+K25))</f>
        <v>#VALUE!</v>
      </c>
      <c r="U26" s="53" t="str">
        <f t="shared" ca="1" si="5"/>
        <v>--</v>
      </c>
      <c r="W26" s="4"/>
      <c r="X26" s="53"/>
      <c r="Y26" s="53"/>
      <c r="Z26" s="53"/>
      <c r="AA26" s="54"/>
      <c r="AB26" s="53"/>
    </row>
    <row r="27" spans="2:28" x14ac:dyDescent="0.25">
      <c r="B27" s="48" t="s">
        <v>108</v>
      </c>
      <c r="C27" s="62">
        <f ca="1">IF(COUPPCD(C17,C23,C25)&lt;C26,"--",COUPPCD(C17,C23,C25))</f>
        <v>43999</v>
      </c>
      <c r="E27" s="61"/>
      <c r="F27" s="61"/>
      <c r="G27" s="61"/>
      <c r="K27" s="51">
        <f>+K26+1</f>
        <v>4</v>
      </c>
      <c r="L27" s="93">
        <f t="shared" ca="1" si="6"/>
        <v>44729</v>
      </c>
      <c r="M27" s="57">
        <f t="shared" ca="1" si="1"/>
        <v>1.2E-2</v>
      </c>
      <c r="N27" s="53" t="str">
        <f t="shared" ca="1" si="2"/>
        <v>--</v>
      </c>
      <c r="O27" s="57">
        <f t="shared" ca="1" si="7"/>
        <v>1.1967123287671234E-2</v>
      </c>
      <c r="P27" s="53">
        <f t="shared" ca="1" si="0"/>
        <v>0</v>
      </c>
      <c r="Q27" s="53">
        <f t="shared" ca="1" si="3"/>
        <v>1</v>
      </c>
      <c r="R27" s="53">
        <f t="shared" ca="1" si="8"/>
        <v>1</v>
      </c>
      <c r="S27" s="58">
        <f t="shared" ca="1" si="4"/>
        <v>1.2E-2</v>
      </c>
      <c r="T27" s="59" t="e">
        <f t="shared" ca="1" si="9"/>
        <v>#VALUE!</v>
      </c>
      <c r="U27" s="53" t="str">
        <f t="shared" ca="1" si="5"/>
        <v>--</v>
      </c>
      <c r="W27" s="4"/>
      <c r="X27" s="53"/>
      <c r="Y27" s="53"/>
      <c r="Z27" s="53"/>
      <c r="AA27" s="54"/>
      <c r="AB27" s="53"/>
    </row>
    <row r="28" spans="2:28" x14ac:dyDescent="0.25">
      <c r="B28" s="48" t="s">
        <v>24</v>
      </c>
      <c r="C28" s="131">
        <f ca="1">L24-L23</f>
        <v>111</v>
      </c>
      <c r="D28" s="46"/>
      <c r="E28" s="61"/>
      <c r="F28" s="61"/>
      <c r="G28" s="61"/>
      <c r="K28" s="51">
        <f t="shared" ref="K28:K91" si="10">+K27+1</f>
        <v>5</v>
      </c>
      <c r="L28" s="93">
        <f t="shared" ca="1" si="6"/>
        <v>44912</v>
      </c>
      <c r="M28" s="57">
        <f t="shared" ca="1" si="1"/>
        <v>1.2E-2</v>
      </c>
      <c r="N28" s="53" t="str">
        <f t="shared" ca="1" si="2"/>
        <v>--</v>
      </c>
      <c r="O28" s="57">
        <f t="shared" ca="1" si="7"/>
        <v>1.2032876712328769E-2</v>
      </c>
      <c r="P28" s="53">
        <f t="shared" ca="1" si="0"/>
        <v>0</v>
      </c>
      <c r="Q28" s="53">
        <f t="shared" ca="1" si="3"/>
        <v>1</v>
      </c>
      <c r="R28" s="53">
        <f t="shared" ca="1" si="8"/>
        <v>1</v>
      </c>
      <c r="S28" s="58">
        <f t="shared" ca="1" si="4"/>
        <v>1.2E-2</v>
      </c>
      <c r="T28" s="59" t="e">
        <f t="shared" ca="1" si="9"/>
        <v>#VALUE!</v>
      </c>
      <c r="U28" s="53" t="str">
        <f t="shared" ca="1" si="5"/>
        <v>--</v>
      </c>
      <c r="W28" s="4"/>
      <c r="X28" s="53"/>
      <c r="Y28" s="53"/>
      <c r="Z28" s="53"/>
      <c r="AA28" s="54"/>
      <c r="AB28" s="53"/>
    </row>
    <row r="29" spans="2:28" x14ac:dyDescent="0.25">
      <c r="B29" s="48" t="s">
        <v>23</v>
      </c>
      <c r="C29" s="131">
        <f ca="1">IF(C27="--",L23-C26,L23-C27)</f>
        <v>72</v>
      </c>
      <c r="D29" s="46"/>
      <c r="E29" s="63"/>
      <c r="F29" s="63"/>
      <c r="G29" s="63"/>
      <c r="K29" s="51">
        <f t="shared" si="10"/>
        <v>6</v>
      </c>
      <c r="L29" s="93">
        <f t="shared" ca="1" si="6"/>
        <v>45094</v>
      </c>
      <c r="M29" s="57">
        <f t="shared" ca="1" si="1"/>
        <v>1.2E-2</v>
      </c>
      <c r="N29" s="53" t="str">
        <f t="shared" ca="1" si="2"/>
        <v>--</v>
      </c>
      <c r="O29" s="57">
        <f t="shared" ca="1" si="7"/>
        <v>1.1967123287671234E-2</v>
      </c>
      <c r="P29" s="53">
        <f t="shared" ca="1" si="0"/>
        <v>0</v>
      </c>
      <c r="Q29" s="53">
        <f t="shared" ca="1" si="3"/>
        <v>1</v>
      </c>
      <c r="R29" s="53">
        <f t="shared" ca="1" si="8"/>
        <v>1</v>
      </c>
      <c r="S29" s="58">
        <f t="shared" ca="1" si="4"/>
        <v>1.2E-2</v>
      </c>
      <c r="T29" s="59" t="e">
        <f t="shared" ca="1" si="9"/>
        <v>#VALUE!</v>
      </c>
      <c r="U29" s="53" t="str">
        <f t="shared" ca="1" si="5"/>
        <v>--</v>
      </c>
      <c r="W29" s="4"/>
      <c r="X29" s="53"/>
      <c r="Y29" s="53"/>
      <c r="Z29" s="53"/>
      <c r="AA29" s="54"/>
      <c r="AB29" s="53"/>
    </row>
    <row r="30" spans="2:28" x14ac:dyDescent="0.25">
      <c r="B30" s="48" t="s">
        <v>109</v>
      </c>
      <c r="C30" s="64">
        <f ca="1">ROUND(C29/365*C24,8)</f>
        <v>4.7342499999999997E-3</v>
      </c>
      <c r="E30" s="65"/>
      <c r="F30" s="65"/>
      <c r="G30" s="65"/>
      <c r="K30" s="51">
        <f t="shared" si="10"/>
        <v>7</v>
      </c>
      <c r="L30" s="93">
        <f t="shared" ca="1" si="6"/>
        <v>45277</v>
      </c>
      <c r="M30" s="57">
        <f t="shared" ca="1" si="1"/>
        <v>1.2E-2</v>
      </c>
      <c r="N30" s="53">
        <f t="shared" ca="1" si="2"/>
        <v>1</v>
      </c>
      <c r="O30" s="57">
        <f t="shared" ca="1" si="7"/>
        <v>1.2032876712328769E-2</v>
      </c>
      <c r="P30" s="53">
        <f t="shared" ca="1" si="0"/>
        <v>0</v>
      </c>
      <c r="Q30" s="53">
        <f t="shared" ca="1" si="3"/>
        <v>1</v>
      </c>
      <c r="R30" s="53">
        <f t="shared" ca="1" si="8"/>
        <v>1</v>
      </c>
      <c r="S30" s="58">
        <f t="shared" ca="1" si="4"/>
        <v>1.012</v>
      </c>
      <c r="T30" s="59" t="e">
        <f t="shared" ca="1" si="9"/>
        <v>#VALUE!</v>
      </c>
      <c r="U30" s="53" t="str">
        <f t="shared" ca="1" si="5"/>
        <v>--</v>
      </c>
      <c r="W30" s="4"/>
      <c r="X30" s="53"/>
      <c r="Y30" s="53"/>
      <c r="Z30" s="53"/>
      <c r="AA30" s="54"/>
      <c r="AB30" s="53"/>
    </row>
    <row r="31" spans="2:28" x14ac:dyDescent="0.25">
      <c r="B31" s="66" t="s">
        <v>110</v>
      </c>
      <c r="C31" s="132" t="str">
        <f ca="1">IF(C21="SOURCE", HLOOKUP(C22, Source_Bonds, 7, FALSE), IF(C21="DESTINATION", HLOOKUP(C22,Desti_Bonds,6,FALSE),  C21) )</f>
        <v>NOT FOUND</v>
      </c>
      <c r="D31" s="34" t="s">
        <v>186</v>
      </c>
      <c r="E31" s="65"/>
      <c r="G31" s="61"/>
      <c r="K31" s="51">
        <f t="shared" si="10"/>
        <v>8</v>
      </c>
      <c r="L31" s="93" t="str">
        <f t="shared" ca="1" si="6"/>
        <v>--</v>
      </c>
      <c r="M31" s="57" t="str">
        <f t="shared" ca="1" si="1"/>
        <v>--</v>
      </c>
      <c r="N31" s="53" t="str">
        <f t="shared" ca="1" si="2"/>
        <v>--</v>
      </c>
      <c r="O31" s="57" t="str">
        <f t="shared" ca="1" si="7"/>
        <v>--</v>
      </c>
      <c r="P31" s="53" t="str">
        <f t="shared" ca="1" si="0"/>
        <v>--</v>
      </c>
      <c r="Q31" s="53" t="e">
        <f t="shared" ca="1" si="3"/>
        <v>#VALUE!</v>
      </c>
      <c r="R31" s="53">
        <f t="shared" ca="1" si="8"/>
        <v>1</v>
      </c>
      <c r="S31" s="58" t="str">
        <f t="shared" ca="1" si="4"/>
        <v>--</v>
      </c>
      <c r="T31" s="59" t="str">
        <f t="shared" ca="1" si="9"/>
        <v>--</v>
      </c>
      <c r="U31" s="53" t="str">
        <f t="shared" ca="1" si="5"/>
        <v>--</v>
      </c>
      <c r="W31" s="4"/>
      <c r="X31" s="53"/>
      <c r="Y31" s="53"/>
      <c r="Z31" s="53"/>
      <c r="AA31" s="54"/>
      <c r="AB31" s="53"/>
    </row>
    <row r="32" spans="2:28" s="38" customFormat="1" ht="15.75" x14ac:dyDescent="0.25">
      <c r="B32" s="5"/>
      <c r="C32" s="5"/>
      <c r="D32" s="34"/>
      <c r="E32" s="34"/>
      <c r="F32" s="5"/>
      <c r="G32" s="61"/>
      <c r="H32" s="4"/>
      <c r="I32" s="5"/>
      <c r="J32" s="5"/>
      <c r="K32" s="51">
        <f t="shared" si="10"/>
        <v>9</v>
      </c>
      <c r="L32" s="93" t="str">
        <f t="shared" ca="1" si="6"/>
        <v>--</v>
      </c>
      <c r="M32" s="57" t="str">
        <f t="shared" ca="1" si="1"/>
        <v>--</v>
      </c>
      <c r="N32" s="53" t="str">
        <f t="shared" ca="1" si="2"/>
        <v>--</v>
      </c>
      <c r="O32" s="57" t="str">
        <f t="shared" ca="1" si="7"/>
        <v>--</v>
      </c>
      <c r="P32" s="53" t="str">
        <f t="shared" ca="1" si="0"/>
        <v>--</v>
      </c>
      <c r="Q32" s="53" t="e">
        <f t="shared" ca="1" si="3"/>
        <v>#VALUE!</v>
      </c>
      <c r="R32" s="53">
        <f t="shared" ca="1" si="8"/>
        <v>1</v>
      </c>
      <c r="S32" s="58" t="str">
        <f t="shared" ca="1" si="4"/>
        <v>--</v>
      </c>
      <c r="T32" s="59" t="str">
        <f t="shared" ca="1" si="9"/>
        <v>--</v>
      </c>
      <c r="U32" s="53" t="str">
        <f t="shared" ca="1" si="5"/>
        <v>--</v>
      </c>
      <c r="V32" s="5"/>
      <c r="W32" s="4"/>
      <c r="X32" s="53"/>
      <c r="Y32" s="53"/>
      <c r="Z32" s="53"/>
      <c r="AA32" s="54"/>
      <c r="AB32" s="53"/>
    </row>
    <row r="33" spans="2:28" s="38" customFormat="1" ht="15.75" x14ac:dyDescent="0.25">
      <c r="B33" s="45" t="s">
        <v>111</v>
      </c>
      <c r="C33" s="67">
        <f ca="1">ROUND(U20-C30,8)</f>
        <v>-4.7342499999999997E-3</v>
      </c>
      <c r="D33" s="46"/>
      <c r="E33" s="34"/>
      <c r="F33" s="5"/>
      <c r="G33" s="5"/>
      <c r="H33" s="4"/>
      <c r="I33" s="5"/>
      <c r="J33" s="5"/>
      <c r="K33" s="51">
        <f t="shared" si="10"/>
        <v>10</v>
      </c>
      <c r="L33" s="93" t="str">
        <f t="shared" ca="1" si="6"/>
        <v>--</v>
      </c>
      <c r="M33" s="57" t="str">
        <f t="shared" ca="1" si="1"/>
        <v>--</v>
      </c>
      <c r="N33" s="53" t="str">
        <f t="shared" ca="1" si="2"/>
        <v>--</v>
      </c>
      <c r="O33" s="57" t="str">
        <f t="shared" ca="1" si="7"/>
        <v>--</v>
      </c>
      <c r="P33" s="53" t="str">
        <f t="shared" ca="1" si="0"/>
        <v>--</v>
      </c>
      <c r="Q33" s="53" t="e">
        <f t="shared" ca="1" si="3"/>
        <v>#VALUE!</v>
      </c>
      <c r="R33" s="53">
        <f t="shared" ca="1" si="8"/>
        <v>1</v>
      </c>
      <c r="S33" s="58" t="str">
        <f t="shared" ca="1" si="4"/>
        <v>--</v>
      </c>
      <c r="T33" s="59" t="str">
        <f t="shared" ca="1" si="9"/>
        <v>--</v>
      </c>
      <c r="U33" s="53" t="str">
        <f t="shared" ca="1" si="5"/>
        <v>--</v>
      </c>
      <c r="V33" s="5"/>
      <c r="W33" s="4"/>
      <c r="X33" s="53"/>
      <c r="Y33" s="53"/>
      <c r="Z33" s="53"/>
      <c r="AA33" s="54"/>
      <c r="AB33" s="53"/>
    </row>
    <row r="34" spans="2:28" ht="15.75" customHeight="1" x14ac:dyDescent="0.25">
      <c r="B34" s="66" t="s">
        <v>112</v>
      </c>
      <c r="C34" s="68">
        <f ca="1">C33+C30</f>
        <v>0</v>
      </c>
      <c r="D34" s="46"/>
      <c r="E34" s="34"/>
      <c r="F34" s="65"/>
      <c r="G34" s="69"/>
      <c r="K34" s="51">
        <f t="shared" si="10"/>
        <v>11</v>
      </c>
      <c r="L34" s="93" t="str">
        <f t="shared" ca="1" si="6"/>
        <v>--</v>
      </c>
      <c r="M34" s="57" t="str">
        <f t="shared" ca="1" si="1"/>
        <v>--</v>
      </c>
      <c r="N34" s="53" t="str">
        <f t="shared" ca="1" si="2"/>
        <v>--</v>
      </c>
      <c r="O34" s="57" t="str">
        <f t="shared" ca="1" si="7"/>
        <v>--</v>
      </c>
      <c r="P34" s="53" t="str">
        <f t="shared" ca="1" si="0"/>
        <v>--</v>
      </c>
      <c r="Q34" s="53" t="e">
        <f t="shared" ca="1" si="3"/>
        <v>#VALUE!</v>
      </c>
      <c r="R34" s="53">
        <f t="shared" ca="1" si="8"/>
        <v>1</v>
      </c>
      <c r="S34" s="58" t="str">
        <f t="shared" ca="1" si="4"/>
        <v>--</v>
      </c>
      <c r="T34" s="59" t="str">
        <f t="shared" ca="1" si="9"/>
        <v>--</v>
      </c>
      <c r="U34" s="53" t="str">
        <f t="shared" ca="1" si="5"/>
        <v>--</v>
      </c>
      <c r="W34" s="4"/>
      <c r="X34" s="53"/>
      <c r="Y34" s="53"/>
      <c r="Z34" s="53"/>
      <c r="AA34" s="54"/>
      <c r="AB34" s="53"/>
    </row>
    <row r="35" spans="2:28" x14ac:dyDescent="0.25">
      <c r="C35" s="70"/>
      <c r="D35" s="46"/>
      <c r="E35" s="34"/>
      <c r="F35" s="34"/>
      <c r="G35" s="71"/>
      <c r="K35" s="51">
        <f>+K34+1</f>
        <v>12</v>
      </c>
      <c r="L35" s="93" t="str">
        <f t="shared" ca="1" si="6"/>
        <v>--</v>
      </c>
      <c r="M35" s="57" t="str">
        <f t="shared" ca="1" si="1"/>
        <v>--</v>
      </c>
      <c r="N35" s="53" t="str">
        <f t="shared" ca="1" si="2"/>
        <v>--</v>
      </c>
      <c r="O35" s="57" t="str">
        <f t="shared" ca="1" si="7"/>
        <v>--</v>
      </c>
      <c r="P35" s="53" t="str">
        <f t="shared" ca="1" si="0"/>
        <v>--</v>
      </c>
      <c r="Q35" s="53" t="e">
        <f t="shared" ca="1" si="3"/>
        <v>#VALUE!</v>
      </c>
      <c r="R35" s="53">
        <f t="shared" ca="1" si="8"/>
        <v>1</v>
      </c>
      <c r="S35" s="58" t="str">
        <f t="shared" ca="1" si="4"/>
        <v>--</v>
      </c>
      <c r="T35" s="59" t="str">
        <f t="shared" ca="1" si="9"/>
        <v>--</v>
      </c>
      <c r="U35" s="53" t="str">
        <f t="shared" ca="1" si="5"/>
        <v>--</v>
      </c>
      <c r="W35" s="4"/>
      <c r="X35" s="53"/>
      <c r="Y35" s="53"/>
      <c r="Z35" s="53"/>
      <c r="AA35" s="54"/>
      <c r="AB35" s="53"/>
    </row>
    <row r="36" spans="2:28" x14ac:dyDescent="0.25">
      <c r="C36" s="63"/>
      <c r="D36" s="72"/>
      <c r="E36" s="73"/>
      <c r="F36" s="34"/>
      <c r="G36" s="74"/>
      <c r="K36" s="51">
        <f t="shared" si="10"/>
        <v>13</v>
      </c>
      <c r="L36" s="93" t="str">
        <f t="shared" ca="1" si="6"/>
        <v>--</v>
      </c>
      <c r="M36" s="57" t="str">
        <f t="shared" ca="1" si="1"/>
        <v>--</v>
      </c>
      <c r="N36" s="53" t="str">
        <f t="shared" ca="1" si="2"/>
        <v>--</v>
      </c>
      <c r="O36" s="57" t="str">
        <f t="shared" ca="1" si="7"/>
        <v>--</v>
      </c>
      <c r="P36" s="53" t="str">
        <f t="shared" ca="1" si="0"/>
        <v>--</v>
      </c>
      <c r="Q36" s="53" t="e">
        <f t="shared" ca="1" si="3"/>
        <v>#VALUE!</v>
      </c>
      <c r="R36" s="53">
        <f t="shared" ca="1" si="8"/>
        <v>1</v>
      </c>
      <c r="S36" s="58" t="str">
        <f t="shared" ca="1" si="4"/>
        <v>--</v>
      </c>
      <c r="T36" s="59" t="str">
        <f t="shared" ca="1" si="9"/>
        <v>--</v>
      </c>
      <c r="U36" s="53" t="str">
        <f t="shared" ca="1" si="5"/>
        <v>--</v>
      </c>
      <c r="W36" s="4"/>
      <c r="X36" s="53"/>
      <c r="Y36" s="53"/>
      <c r="Z36" s="53"/>
      <c r="AA36" s="54"/>
      <c r="AB36" s="53"/>
    </row>
    <row r="37" spans="2:28" x14ac:dyDescent="0.25">
      <c r="C37" s="63"/>
      <c r="D37" s="72"/>
      <c r="E37" s="73"/>
      <c r="F37" s="34"/>
      <c r="G37" s="74"/>
      <c r="K37" s="51">
        <f t="shared" si="10"/>
        <v>14</v>
      </c>
      <c r="L37" s="93" t="str">
        <f t="shared" ca="1" si="6"/>
        <v>--</v>
      </c>
      <c r="M37" s="57" t="str">
        <f t="shared" ca="1" si="1"/>
        <v>--</v>
      </c>
      <c r="N37" s="53" t="str">
        <f t="shared" ca="1" si="2"/>
        <v>--</v>
      </c>
      <c r="O37" s="57" t="str">
        <f t="shared" ca="1" si="7"/>
        <v>--</v>
      </c>
      <c r="P37" s="53" t="str">
        <f t="shared" ca="1" si="0"/>
        <v>--</v>
      </c>
      <c r="Q37" s="53" t="e">
        <f t="shared" ca="1" si="3"/>
        <v>#VALUE!</v>
      </c>
      <c r="R37" s="53">
        <f t="shared" ca="1" si="8"/>
        <v>1</v>
      </c>
      <c r="S37" s="58" t="str">
        <f t="shared" ca="1" si="4"/>
        <v>--</v>
      </c>
      <c r="T37" s="59" t="str">
        <f t="shared" ca="1" si="9"/>
        <v>--</v>
      </c>
      <c r="U37" s="53" t="str">
        <f t="shared" ca="1" si="5"/>
        <v>--</v>
      </c>
      <c r="W37" s="4"/>
      <c r="X37" s="53"/>
      <c r="Y37" s="53"/>
      <c r="Z37" s="53"/>
      <c r="AA37" s="54"/>
      <c r="AB37" s="53"/>
    </row>
    <row r="38" spans="2:28" x14ac:dyDescent="0.25">
      <c r="H38" s="75"/>
      <c r="K38" s="51">
        <f t="shared" si="10"/>
        <v>15</v>
      </c>
      <c r="L38" s="93" t="str">
        <f t="shared" ca="1" si="6"/>
        <v>--</v>
      </c>
      <c r="M38" s="57" t="str">
        <f t="shared" ca="1" si="1"/>
        <v>--</v>
      </c>
      <c r="N38" s="53" t="str">
        <f t="shared" ca="1" si="2"/>
        <v>--</v>
      </c>
      <c r="O38" s="57" t="str">
        <f t="shared" ca="1" si="7"/>
        <v>--</v>
      </c>
      <c r="P38" s="53" t="str">
        <f t="shared" ca="1" si="0"/>
        <v>--</v>
      </c>
      <c r="Q38" s="53" t="e">
        <f t="shared" ca="1" si="3"/>
        <v>#VALUE!</v>
      </c>
      <c r="R38" s="53">
        <f t="shared" ca="1" si="8"/>
        <v>1</v>
      </c>
      <c r="S38" s="58" t="str">
        <f t="shared" ca="1" si="4"/>
        <v>--</v>
      </c>
      <c r="T38" s="59" t="str">
        <f t="shared" ca="1" si="9"/>
        <v>--</v>
      </c>
      <c r="U38" s="53" t="str">
        <f t="shared" ca="1" si="5"/>
        <v>--</v>
      </c>
      <c r="W38" s="4"/>
      <c r="X38" s="53"/>
      <c r="Y38" s="53"/>
      <c r="Z38" s="53"/>
      <c r="AA38" s="54"/>
      <c r="AB38" s="53"/>
    </row>
    <row r="39" spans="2:28" ht="15.75" thickBot="1" x14ac:dyDescent="0.3">
      <c r="D39" s="46"/>
      <c r="E39" s="34"/>
      <c r="F39" s="34"/>
      <c r="G39" s="76"/>
      <c r="K39" s="51">
        <f t="shared" si="10"/>
        <v>16</v>
      </c>
      <c r="L39" s="93" t="str">
        <f t="shared" ca="1" si="6"/>
        <v>--</v>
      </c>
      <c r="M39" s="57" t="str">
        <f t="shared" ca="1" si="1"/>
        <v>--</v>
      </c>
      <c r="N39" s="53" t="str">
        <f t="shared" ca="1" si="2"/>
        <v>--</v>
      </c>
      <c r="O39" s="57" t="str">
        <f t="shared" ca="1" si="7"/>
        <v>--</v>
      </c>
      <c r="P39" s="53" t="str">
        <f t="shared" ca="1" si="0"/>
        <v>--</v>
      </c>
      <c r="Q39" s="53" t="e">
        <f t="shared" ca="1" si="3"/>
        <v>#VALUE!</v>
      </c>
      <c r="R39" s="53">
        <f t="shared" ca="1" si="8"/>
        <v>1</v>
      </c>
      <c r="S39" s="58" t="str">
        <f t="shared" ca="1" si="4"/>
        <v>--</v>
      </c>
      <c r="T39" s="59" t="str">
        <f t="shared" ca="1" si="9"/>
        <v>--</v>
      </c>
      <c r="U39" s="53" t="str">
        <f t="shared" ca="1" si="5"/>
        <v>--</v>
      </c>
      <c r="W39" s="4"/>
      <c r="X39" s="53"/>
      <c r="Y39" s="53"/>
      <c r="Z39" s="53"/>
      <c r="AA39" s="54"/>
      <c r="AB39" s="53"/>
    </row>
    <row r="40" spans="2:28" ht="16.5" thickBot="1" x14ac:dyDescent="0.3">
      <c r="D40" s="46"/>
      <c r="E40" s="34"/>
      <c r="F40" s="34"/>
      <c r="G40" s="34"/>
      <c r="K40" s="51">
        <f t="shared" si="10"/>
        <v>17</v>
      </c>
      <c r="L40" s="93" t="str">
        <f t="shared" ca="1" si="6"/>
        <v>--</v>
      </c>
      <c r="M40" s="57" t="str">
        <f t="shared" ca="1" si="1"/>
        <v>--</v>
      </c>
      <c r="N40" s="53" t="str">
        <f t="shared" ca="1" si="2"/>
        <v>--</v>
      </c>
      <c r="O40" s="57" t="str">
        <f t="shared" ca="1" si="7"/>
        <v>--</v>
      </c>
      <c r="P40" s="53" t="str">
        <f t="shared" ca="1" si="0"/>
        <v>--</v>
      </c>
      <c r="Q40" s="53" t="e">
        <f t="shared" ca="1" si="3"/>
        <v>#VALUE!</v>
      </c>
      <c r="R40" s="53">
        <f t="shared" ca="1" si="8"/>
        <v>1</v>
      </c>
      <c r="S40" s="58" t="str">
        <f t="shared" ca="1" si="4"/>
        <v>--</v>
      </c>
      <c r="T40" s="59" t="str">
        <f t="shared" ca="1" si="9"/>
        <v>--</v>
      </c>
      <c r="U40" s="53" t="str">
        <f t="shared" ca="1" si="5"/>
        <v>--</v>
      </c>
      <c r="W40" s="77" t="s">
        <v>113</v>
      </c>
      <c r="X40" s="78" t="s">
        <v>114</v>
      </c>
      <c r="Y40" s="53"/>
      <c r="Z40" s="53"/>
      <c r="AA40" s="54"/>
      <c r="AB40" s="53"/>
    </row>
    <row r="41" spans="2:28" x14ac:dyDescent="0.25">
      <c r="G41" s="34"/>
      <c r="K41" s="51">
        <f t="shared" si="10"/>
        <v>18</v>
      </c>
      <c r="L41" s="93" t="str">
        <f t="shared" ca="1" si="6"/>
        <v>--</v>
      </c>
      <c r="M41" s="57" t="str">
        <f t="shared" ca="1" si="1"/>
        <v>--</v>
      </c>
      <c r="N41" s="53" t="str">
        <f t="shared" ca="1" si="2"/>
        <v>--</v>
      </c>
      <c r="O41" s="57" t="str">
        <f t="shared" ca="1" si="7"/>
        <v>--</v>
      </c>
      <c r="P41" s="53" t="str">
        <f t="shared" ca="1" si="0"/>
        <v>--</v>
      </c>
      <c r="Q41" s="53" t="e">
        <f t="shared" ca="1" si="3"/>
        <v>#VALUE!</v>
      </c>
      <c r="R41" s="53">
        <f t="shared" ca="1" si="8"/>
        <v>1</v>
      </c>
      <c r="S41" s="58" t="str">
        <f t="shared" ca="1" si="4"/>
        <v>--</v>
      </c>
      <c r="T41" s="59" t="str">
        <f t="shared" ca="1" si="9"/>
        <v>--</v>
      </c>
      <c r="U41" s="53" t="str">
        <f t="shared" ca="1" si="5"/>
        <v>--</v>
      </c>
      <c r="W41" s="79">
        <v>48925</v>
      </c>
      <c r="X41" s="80">
        <v>0.2</v>
      </c>
      <c r="Y41" s="53"/>
      <c r="Z41" s="53"/>
      <c r="AA41" s="54"/>
      <c r="AB41" s="53"/>
    </row>
    <row r="42" spans="2:28" x14ac:dyDescent="0.25">
      <c r="G42" s="34"/>
      <c r="K42" s="51">
        <f t="shared" si="10"/>
        <v>19</v>
      </c>
      <c r="L42" s="93" t="str">
        <f t="shared" ca="1" si="6"/>
        <v>--</v>
      </c>
      <c r="M42" s="57" t="str">
        <f t="shared" ca="1" si="1"/>
        <v>--</v>
      </c>
      <c r="N42" s="53" t="str">
        <f t="shared" ca="1" si="2"/>
        <v>--</v>
      </c>
      <c r="O42" s="57" t="str">
        <f t="shared" ca="1" si="7"/>
        <v>--</v>
      </c>
      <c r="P42" s="53" t="str">
        <f t="shared" ca="1" si="0"/>
        <v>--</v>
      </c>
      <c r="Q42" s="53" t="e">
        <f t="shared" ca="1" si="3"/>
        <v>#VALUE!</v>
      </c>
      <c r="R42" s="53">
        <f t="shared" ca="1" si="8"/>
        <v>1</v>
      </c>
      <c r="S42" s="58" t="str">
        <f t="shared" ca="1" si="4"/>
        <v>--</v>
      </c>
      <c r="T42" s="59" t="str">
        <f t="shared" ca="1" si="9"/>
        <v>--</v>
      </c>
      <c r="U42" s="53" t="str">
        <f t="shared" ca="1" si="5"/>
        <v>--</v>
      </c>
      <c r="W42" s="79">
        <v>49290</v>
      </c>
      <c r="X42" s="80">
        <v>0.2</v>
      </c>
      <c r="Y42" s="53"/>
      <c r="Z42" s="53"/>
      <c r="AA42" s="54"/>
      <c r="AB42" s="53"/>
    </row>
    <row r="43" spans="2:28" x14ac:dyDescent="0.25">
      <c r="G43" s="73"/>
      <c r="K43" s="51">
        <f t="shared" si="10"/>
        <v>20</v>
      </c>
      <c r="L43" s="93" t="str">
        <f t="shared" ca="1" si="6"/>
        <v>--</v>
      </c>
      <c r="M43" s="57" t="str">
        <f t="shared" ca="1" si="1"/>
        <v>--</v>
      </c>
      <c r="N43" s="53" t="str">
        <f t="shared" ca="1" si="2"/>
        <v>--</v>
      </c>
      <c r="O43" s="57" t="str">
        <f t="shared" ca="1" si="7"/>
        <v>--</v>
      </c>
      <c r="P43" s="53" t="str">
        <f t="shared" ca="1" si="0"/>
        <v>--</v>
      </c>
      <c r="Q43" s="53" t="e">
        <f t="shared" ca="1" si="3"/>
        <v>#VALUE!</v>
      </c>
      <c r="R43" s="53">
        <f t="shared" ca="1" si="8"/>
        <v>1</v>
      </c>
      <c r="S43" s="58" t="str">
        <f t="shared" ca="1" si="4"/>
        <v>--</v>
      </c>
      <c r="T43" s="59" t="str">
        <f t="shared" ca="1" si="9"/>
        <v>--</v>
      </c>
      <c r="U43" s="53" t="str">
        <f t="shared" ca="1" si="5"/>
        <v>--</v>
      </c>
      <c r="W43" s="79">
        <v>49655</v>
      </c>
      <c r="X43" s="80">
        <v>0.2</v>
      </c>
      <c r="Y43" s="53"/>
      <c r="Z43" s="53"/>
      <c r="AA43" s="54"/>
      <c r="AB43" s="53"/>
    </row>
    <row r="44" spans="2:28" x14ac:dyDescent="0.25">
      <c r="G44" s="73"/>
      <c r="K44" s="51">
        <f t="shared" si="10"/>
        <v>21</v>
      </c>
      <c r="L44" s="93" t="str">
        <f t="shared" ca="1" si="6"/>
        <v>--</v>
      </c>
      <c r="M44" s="57" t="str">
        <f t="shared" ca="1" si="1"/>
        <v>--</v>
      </c>
      <c r="N44" s="53" t="str">
        <f t="shared" ca="1" si="2"/>
        <v>--</v>
      </c>
      <c r="O44" s="57" t="str">
        <f t="shared" ca="1" si="7"/>
        <v>--</v>
      </c>
      <c r="P44" s="53" t="str">
        <f t="shared" ca="1" si="0"/>
        <v>--</v>
      </c>
      <c r="Q44" s="53" t="e">
        <f t="shared" ca="1" si="3"/>
        <v>#VALUE!</v>
      </c>
      <c r="R44" s="53">
        <f t="shared" ca="1" si="8"/>
        <v>1</v>
      </c>
      <c r="S44" s="58" t="str">
        <f t="shared" ca="1" si="4"/>
        <v>--</v>
      </c>
      <c r="T44" s="59" t="str">
        <f t="shared" ca="1" si="9"/>
        <v>--</v>
      </c>
      <c r="U44" s="53" t="str">
        <f t="shared" ca="1" si="5"/>
        <v>--</v>
      </c>
      <c r="W44" s="79">
        <v>50021</v>
      </c>
      <c r="X44" s="80">
        <v>0.2</v>
      </c>
      <c r="Y44" s="53"/>
      <c r="Z44" s="53"/>
      <c r="AA44" s="54"/>
      <c r="AB44" s="53"/>
    </row>
    <row r="45" spans="2:28" x14ac:dyDescent="0.25">
      <c r="C45" s="34"/>
      <c r="G45" s="34"/>
      <c r="K45" s="51">
        <f t="shared" si="10"/>
        <v>22</v>
      </c>
      <c r="L45" s="93" t="str">
        <f t="shared" ca="1" si="6"/>
        <v>--</v>
      </c>
      <c r="M45" s="57" t="str">
        <f t="shared" ca="1" si="1"/>
        <v>--</v>
      </c>
      <c r="N45" s="53" t="str">
        <f t="shared" ca="1" si="2"/>
        <v>--</v>
      </c>
      <c r="O45" s="57" t="str">
        <f t="shared" ca="1" si="7"/>
        <v>--</v>
      </c>
      <c r="P45" s="53" t="str">
        <f t="shared" ca="1" si="0"/>
        <v>--</v>
      </c>
      <c r="Q45" s="53" t="e">
        <f t="shared" ca="1" si="3"/>
        <v>#VALUE!</v>
      </c>
      <c r="R45" s="53">
        <f t="shared" ca="1" si="8"/>
        <v>1</v>
      </c>
      <c r="S45" s="58" t="str">
        <f t="shared" ca="1" si="4"/>
        <v>--</v>
      </c>
      <c r="T45" s="59" t="str">
        <f t="shared" ca="1" si="9"/>
        <v>--</v>
      </c>
      <c r="U45" s="53" t="str">
        <f t="shared" ca="1" si="5"/>
        <v>--</v>
      </c>
      <c r="W45" s="81">
        <v>50386</v>
      </c>
      <c r="X45" s="82">
        <v>0.2</v>
      </c>
      <c r="Y45" s="53"/>
      <c r="Z45" s="53"/>
      <c r="AA45" s="54"/>
      <c r="AB45" s="53"/>
    </row>
    <row r="46" spans="2:28" x14ac:dyDescent="0.25">
      <c r="C46" s="34"/>
      <c r="D46" s="46"/>
      <c r="E46" s="34"/>
      <c r="F46" s="34"/>
      <c r="G46" s="34"/>
      <c r="K46" s="51">
        <f t="shared" si="10"/>
        <v>23</v>
      </c>
      <c r="L46" s="93" t="str">
        <f t="shared" ca="1" si="6"/>
        <v>--</v>
      </c>
      <c r="M46" s="57" t="str">
        <f t="shared" ca="1" si="1"/>
        <v>--</v>
      </c>
      <c r="N46" s="53" t="str">
        <f t="shared" ca="1" si="2"/>
        <v>--</v>
      </c>
      <c r="O46" s="57" t="str">
        <f t="shared" ca="1" si="7"/>
        <v>--</v>
      </c>
      <c r="P46" s="53" t="str">
        <f t="shared" ca="1" si="0"/>
        <v>--</v>
      </c>
      <c r="Q46" s="53" t="e">
        <f t="shared" ca="1" si="3"/>
        <v>#VALUE!</v>
      </c>
      <c r="R46" s="53">
        <f t="shared" ca="1" si="8"/>
        <v>1</v>
      </c>
      <c r="S46" s="58" t="str">
        <f t="shared" ca="1" si="4"/>
        <v>--</v>
      </c>
      <c r="T46" s="59" t="str">
        <f t="shared" ca="1" si="9"/>
        <v>--</v>
      </c>
      <c r="U46" s="53" t="str">
        <f t="shared" ca="1" si="5"/>
        <v>--</v>
      </c>
      <c r="W46" s="4"/>
      <c r="X46" s="53"/>
      <c r="Y46" s="53"/>
      <c r="Z46" s="53"/>
      <c r="AA46" s="54"/>
      <c r="AB46" s="53"/>
    </row>
    <row r="47" spans="2:28" ht="15.75" x14ac:dyDescent="0.25">
      <c r="C47" s="83"/>
      <c r="D47" s="84"/>
      <c r="E47" s="34"/>
      <c r="F47" s="34"/>
      <c r="K47" s="51">
        <f t="shared" si="10"/>
        <v>24</v>
      </c>
      <c r="L47" s="93" t="str">
        <f t="shared" ca="1" si="6"/>
        <v>--</v>
      </c>
      <c r="M47" s="57" t="str">
        <f t="shared" ca="1" si="1"/>
        <v>--</v>
      </c>
      <c r="N47" s="53" t="str">
        <f t="shared" ca="1" si="2"/>
        <v>--</v>
      </c>
      <c r="O47" s="57" t="str">
        <f t="shared" ca="1" si="7"/>
        <v>--</v>
      </c>
      <c r="P47" s="53" t="str">
        <f t="shared" ca="1" si="0"/>
        <v>--</v>
      </c>
      <c r="Q47" s="53" t="e">
        <f t="shared" ca="1" si="3"/>
        <v>#VALUE!</v>
      </c>
      <c r="R47" s="53">
        <f t="shared" ca="1" si="8"/>
        <v>1</v>
      </c>
      <c r="S47" s="58" t="str">
        <f t="shared" ca="1" si="4"/>
        <v>--</v>
      </c>
      <c r="T47" s="59" t="str">
        <f t="shared" ca="1" si="9"/>
        <v>--</v>
      </c>
      <c r="U47" s="53" t="str">
        <f t="shared" ca="1" si="5"/>
        <v>--</v>
      </c>
      <c r="AB47" s="85"/>
    </row>
    <row r="48" spans="2:28" x14ac:dyDescent="0.25">
      <c r="C48" s="86"/>
      <c r="D48" s="46"/>
      <c r="E48" s="87"/>
      <c r="F48" s="87"/>
      <c r="K48" s="51">
        <f t="shared" si="10"/>
        <v>25</v>
      </c>
      <c r="L48" s="93" t="str">
        <f t="shared" ca="1" si="6"/>
        <v>--</v>
      </c>
      <c r="M48" s="57" t="str">
        <f t="shared" ca="1" si="1"/>
        <v>--</v>
      </c>
      <c r="N48" s="53" t="str">
        <f t="shared" ca="1" si="2"/>
        <v>--</v>
      </c>
      <c r="O48" s="57" t="str">
        <f t="shared" ca="1" si="7"/>
        <v>--</v>
      </c>
      <c r="P48" s="53" t="str">
        <f t="shared" ca="1" si="0"/>
        <v>--</v>
      </c>
      <c r="Q48" s="53" t="e">
        <f t="shared" ca="1" si="3"/>
        <v>#VALUE!</v>
      </c>
      <c r="R48" s="53">
        <f t="shared" ca="1" si="8"/>
        <v>1</v>
      </c>
      <c r="S48" s="58" t="str">
        <f t="shared" ca="1" si="4"/>
        <v>--</v>
      </c>
      <c r="T48" s="59" t="str">
        <f t="shared" ca="1" si="9"/>
        <v>--</v>
      </c>
      <c r="U48" s="53" t="str">
        <f t="shared" ca="1" si="5"/>
        <v>--</v>
      </c>
    </row>
    <row r="49" spans="3:28" x14ac:dyDescent="0.25">
      <c r="C49" s="73"/>
      <c r="D49" s="46"/>
      <c r="E49" s="87"/>
      <c r="F49" s="87"/>
      <c r="K49" s="51">
        <f t="shared" si="10"/>
        <v>26</v>
      </c>
      <c r="L49" s="93" t="str">
        <f t="shared" ca="1" si="6"/>
        <v>--</v>
      </c>
      <c r="M49" s="57" t="str">
        <f t="shared" ca="1" si="1"/>
        <v>--</v>
      </c>
      <c r="N49" s="53" t="str">
        <f t="shared" ca="1" si="2"/>
        <v>--</v>
      </c>
      <c r="O49" s="57" t="str">
        <f t="shared" ca="1" si="7"/>
        <v>--</v>
      </c>
      <c r="P49" s="53" t="str">
        <f t="shared" ca="1" si="0"/>
        <v>--</v>
      </c>
      <c r="Q49" s="53" t="e">
        <f t="shared" ca="1" si="3"/>
        <v>#VALUE!</v>
      </c>
      <c r="R49" s="53">
        <f t="shared" ca="1" si="8"/>
        <v>1</v>
      </c>
      <c r="S49" s="58" t="str">
        <f t="shared" ca="1" si="4"/>
        <v>--</v>
      </c>
      <c r="T49" s="59" t="str">
        <f t="shared" ca="1" si="9"/>
        <v>--</v>
      </c>
      <c r="U49" s="53" t="str">
        <f t="shared" ca="1" si="5"/>
        <v>--</v>
      </c>
      <c r="AB49" s="88"/>
    </row>
    <row r="50" spans="3:28" x14ac:dyDescent="0.25">
      <c r="C50" s="63"/>
      <c r="D50" s="72"/>
      <c r="E50" s="73"/>
      <c r="F50" s="73"/>
      <c r="K50" s="51">
        <f t="shared" si="10"/>
        <v>27</v>
      </c>
      <c r="L50" s="93" t="str">
        <f t="shared" ca="1" si="6"/>
        <v>--</v>
      </c>
      <c r="M50" s="57" t="str">
        <f t="shared" ca="1" si="1"/>
        <v>--</v>
      </c>
      <c r="N50" s="53" t="str">
        <f t="shared" ca="1" si="2"/>
        <v>--</v>
      </c>
      <c r="O50" s="57" t="str">
        <f t="shared" ca="1" si="7"/>
        <v>--</v>
      </c>
      <c r="P50" s="53" t="str">
        <f t="shared" ca="1" si="0"/>
        <v>--</v>
      </c>
      <c r="Q50" s="53" t="e">
        <f t="shared" ca="1" si="3"/>
        <v>#VALUE!</v>
      </c>
      <c r="R50" s="53">
        <f t="shared" ca="1" si="8"/>
        <v>1</v>
      </c>
      <c r="S50" s="58" t="str">
        <f t="shared" ca="1" si="4"/>
        <v>--</v>
      </c>
      <c r="T50" s="59" t="str">
        <f t="shared" ca="1" si="9"/>
        <v>--</v>
      </c>
      <c r="U50" s="53" t="str">
        <f t="shared" ca="1" si="5"/>
        <v>--</v>
      </c>
      <c r="AB50" s="89"/>
    </row>
    <row r="51" spans="3:28" x14ac:dyDescent="0.25">
      <c r="C51" s="90"/>
      <c r="D51" s="46"/>
      <c r="E51" s="76"/>
      <c r="F51" s="76"/>
      <c r="K51" s="51">
        <f t="shared" si="10"/>
        <v>28</v>
      </c>
      <c r="L51" s="93" t="str">
        <f t="shared" ca="1" si="6"/>
        <v>--</v>
      </c>
      <c r="M51" s="57" t="str">
        <f t="shared" ca="1" si="1"/>
        <v>--</v>
      </c>
      <c r="N51" s="53" t="str">
        <f t="shared" ca="1" si="2"/>
        <v>--</v>
      </c>
      <c r="O51" s="57" t="str">
        <f t="shared" ca="1" si="7"/>
        <v>--</v>
      </c>
      <c r="P51" s="53" t="str">
        <f t="shared" ca="1" si="0"/>
        <v>--</v>
      </c>
      <c r="Q51" s="53" t="e">
        <f t="shared" ca="1" si="3"/>
        <v>#VALUE!</v>
      </c>
      <c r="R51" s="53">
        <f t="shared" ca="1" si="8"/>
        <v>1</v>
      </c>
      <c r="S51" s="58" t="str">
        <f t="shared" ca="1" si="4"/>
        <v>--</v>
      </c>
      <c r="T51" s="59" t="str">
        <f t="shared" ca="1" si="9"/>
        <v>--</v>
      </c>
      <c r="U51" s="53" t="str">
        <f t="shared" ca="1" si="5"/>
        <v>--</v>
      </c>
    </row>
    <row r="52" spans="3:28" x14ac:dyDescent="0.25">
      <c r="C52" s="90"/>
      <c r="K52" s="51">
        <f t="shared" si="10"/>
        <v>29</v>
      </c>
      <c r="L52" s="93" t="str">
        <f t="shared" ca="1" si="6"/>
        <v>--</v>
      </c>
      <c r="M52" s="57" t="str">
        <f t="shared" ca="1" si="1"/>
        <v>--</v>
      </c>
      <c r="N52" s="53" t="str">
        <f t="shared" ca="1" si="2"/>
        <v>--</v>
      </c>
      <c r="O52" s="57" t="str">
        <f t="shared" ca="1" si="7"/>
        <v>--</v>
      </c>
      <c r="P52" s="53" t="str">
        <f t="shared" ca="1" si="0"/>
        <v>--</v>
      </c>
      <c r="Q52" s="53" t="e">
        <f t="shared" ca="1" si="3"/>
        <v>#VALUE!</v>
      </c>
      <c r="R52" s="53">
        <f t="shared" ca="1" si="8"/>
        <v>1</v>
      </c>
      <c r="S52" s="58" t="str">
        <f t="shared" ca="1" si="4"/>
        <v>--</v>
      </c>
      <c r="T52" s="59" t="str">
        <f t="shared" ca="1" si="9"/>
        <v>--</v>
      </c>
      <c r="U52" s="53" t="str">
        <f t="shared" ca="1" si="5"/>
        <v>--</v>
      </c>
    </row>
    <row r="53" spans="3:28" x14ac:dyDescent="0.25">
      <c r="C53" s="90"/>
      <c r="K53" s="51">
        <f t="shared" si="10"/>
        <v>30</v>
      </c>
      <c r="L53" s="93" t="str">
        <f t="shared" ca="1" si="6"/>
        <v>--</v>
      </c>
      <c r="M53" s="57" t="str">
        <f t="shared" ca="1" si="1"/>
        <v>--</v>
      </c>
      <c r="N53" s="53" t="str">
        <f t="shared" ca="1" si="2"/>
        <v>--</v>
      </c>
      <c r="O53" s="57" t="str">
        <f t="shared" ca="1" si="7"/>
        <v>--</v>
      </c>
      <c r="P53" s="53" t="str">
        <f t="shared" ca="1" si="0"/>
        <v>--</v>
      </c>
      <c r="Q53" s="53" t="e">
        <f t="shared" ca="1" si="3"/>
        <v>#VALUE!</v>
      </c>
      <c r="R53" s="53">
        <f t="shared" ca="1" si="8"/>
        <v>1</v>
      </c>
      <c r="S53" s="58" t="str">
        <f t="shared" ca="1" si="4"/>
        <v>--</v>
      </c>
      <c r="T53" s="59" t="str">
        <f t="shared" ca="1" si="9"/>
        <v>--</v>
      </c>
      <c r="U53" s="53" t="str">
        <f t="shared" ca="1" si="5"/>
        <v>--</v>
      </c>
    </row>
    <row r="54" spans="3:28" x14ac:dyDescent="0.25">
      <c r="K54" s="51">
        <f>+K53+1</f>
        <v>31</v>
      </c>
      <c r="L54" s="93" t="str">
        <f t="shared" ca="1" si="6"/>
        <v>--</v>
      </c>
      <c r="M54" s="57" t="str">
        <f t="shared" ca="1" si="1"/>
        <v>--</v>
      </c>
      <c r="N54" s="53" t="str">
        <f t="shared" ca="1" si="2"/>
        <v>--</v>
      </c>
      <c r="O54" s="57" t="str">
        <f t="shared" ca="1" si="7"/>
        <v>--</v>
      </c>
      <c r="P54" s="53" t="str">
        <f t="shared" ca="1" si="0"/>
        <v>--</v>
      </c>
      <c r="Q54" s="53" t="e">
        <f t="shared" ca="1" si="3"/>
        <v>#VALUE!</v>
      </c>
      <c r="R54" s="53">
        <f t="shared" ca="1" si="8"/>
        <v>1</v>
      </c>
      <c r="S54" s="58" t="str">
        <f t="shared" ca="1" si="4"/>
        <v>--</v>
      </c>
      <c r="T54" s="59" t="str">
        <f t="shared" ca="1" si="9"/>
        <v>--</v>
      </c>
      <c r="U54" s="53" t="str">
        <f t="shared" ca="1" si="5"/>
        <v>--</v>
      </c>
    </row>
    <row r="55" spans="3:28" x14ac:dyDescent="0.25">
      <c r="K55" s="51">
        <f t="shared" si="10"/>
        <v>32</v>
      </c>
      <c r="L55" s="93" t="str">
        <f t="shared" ca="1" si="6"/>
        <v>--</v>
      </c>
      <c r="M55" s="57" t="str">
        <f t="shared" ca="1" si="1"/>
        <v>--</v>
      </c>
      <c r="N55" s="53" t="str">
        <f t="shared" ca="1" si="2"/>
        <v>--</v>
      </c>
      <c r="O55" s="57" t="str">
        <f t="shared" ca="1" si="7"/>
        <v>--</v>
      </c>
      <c r="P55" s="53" t="str">
        <f t="shared" ca="1" si="0"/>
        <v>--</v>
      </c>
      <c r="Q55" s="53" t="e">
        <f t="shared" ca="1" si="3"/>
        <v>#VALUE!</v>
      </c>
      <c r="R55" s="53">
        <f t="shared" ca="1" si="8"/>
        <v>1</v>
      </c>
      <c r="S55" s="58" t="str">
        <f t="shared" ca="1" si="4"/>
        <v>--</v>
      </c>
      <c r="T55" s="59" t="str">
        <f t="shared" ca="1" si="9"/>
        <v>--</v>
      </c>
      <c r="U55" s="53" t="str">
        <f t="shared" ca="1" si="5"/>
        <v>--</v>
      </c>
    </row>
    <row r="56" spans="3:28" x14ac:dyDescent="0.25">
      <c r="K56" s="51">
        <f t="shared" si="10"/>
        <v>33</v>
      </c>
      <c r="L56" s="93" t="str">
        <f t="shared" ca="1" si="6"/>
        <v>--</v>
      </c>
      <c r="M56" s="57" t="str">
        <f t="shared" ca="1" si="1"/>
        <v>--</v>
      </c>
      <c r="N56" s="53" t="str">
        <f t="shared" ca="1" si="2"/>
        <v>--</v>
      </c>
      <c r="O56" s="57" t="str">
        <f t="shared" ca="1" si="7"/>
        <v>--</v>
      </c>
      <c r="P56" s="53" t="str">
        <f t="shared" ca="1" si="0"/>
        <v>--</v>
      </c>
      <c r="Q56" s="53" t="e">
        <f t="shared" ca="1" si="3"/>
        <v>#VALUE!</v>
      </c>
      <c r="R56" s="53">
        <f t="shared" ca="1" si="8"/>
        <v>1</v>
      </c>
      <c r="S56" s="58" t="str">
        <f t="shared" ca="1" si="4"/>
        <v>--</v>
      </c>
      <c r="T56" s="59" t="str">
        <f t="shared" ca="1" si="9"/>
        <v>--</v>
      </c>
      <c r="U56" s="53" t="str">
        <f t="shared" ca="1" si="5"/>
        <v>--</v>
      </c>
    </row>
    <row r="57" spans="3:28" x14ac:dyDescent="0.25">
      <c r="K57" s="51">
        <f t="shared" si="10"/>
        <v>34</v>
      </c>
      <c r="L57" s="93" t="str">
        <f t="shared" ca="1" si="6"/>
        <v>--</v>
      </c>
      <c r="M57" s="57" t="str">
        <f t="shared" ca="1" si="1"/>
        <v>--</v>
      </c>
      <c r="N57" s="53" t="str">
        <f t="shared" ca="1" si="2"/>
        <v>--</v>
      </c>
      <c r="O57" s="57" t="str">
        <f t="shared" ca="1" si="7"/>
        <v>--</v>
      </c>
      <c r="P57" s="53" t="str">
        <f t="shared" ca="1" si="0"/>
        <v>--</v>
      </c>
      <c r="Q57" s="53" t="e">
        <f t="shared" ca="1" si="3"/>
        <v>#VALUE!</v>
      </c>
      <c r="R57" s="53">
        <f t="shared" ca="1" si="8"/>
        <v>1</v>
      </c>
      <c r="S57" s="58" t="str">
        <f t="shared" ca="1" si="4"/>
        <v>--</v>
      </c>
      <c r="T57" s="59" t="str">
        <f t="shared" ca="1" si="9"/>
        <v>--</v>
      </c>
      <c r="U57" s="53" t="str">
        <f t="shared" ca="1" si="5"/>
        <v>--</v>
      </c>
    </row>
    <row r="58" spans="3:28" x14ac:dyDescent="0.25">
      <c r="K58" s="51">
        <f t="shared" si="10"/>
        <v>35</v>
      </c>
      <c r="L58" s="93" t="str">
        <f t="shared" ca="1" si="6"/>
        <v>--</v>
      </c>
      <c r="M58" s="57" t="str">
        <f t="shared" ca="1" si="1"/>
        <v>--</v>
      </c>
      <c r="N58" s="53" t="str">
        <f t="shared" ca="1" si="2"/>
        <v>--</v>
      </c>
      <c r="O58" s="57" t="str">
        <f t="shared" ca="1" si="7"/>
        <v>--</v>
      </c>
      <c r="P58" s="53" t="str">
        <f t="shared" ca="1" si="0"/>
        <v>--</v>
      </c>
      <c r="Q58" s="53" t="e">
        <f t="shared" ca="1" si="3"/>
        <v>#VALUE!</v>
      </c>
      <c r="R58" s="53">
        <f t="shared" ca="1" si="8"/>
        <v>1</v>
      </c>
      <c r="S58" s="58" t="str">
        <f t="shared" ca="1" si="4"/>
        <v>--</v>
      </c>
      <c r="T58" s="59" t="str">
        <f t="shared" ca="1" si="9"/>
        <v>--</v>
      </c>
      <c r="U58" s="53" t="str">
        <f t="shared" ca="1" si="5"/>
        <v>--</v>
      </c>
    </row>
    <row r="59" spans="3:28" x14ac:dyDescent="0.25">
      <c r="K59" s="51">
        <f t="shared" si="10"/>
        <v>36</v>
      </c>
      <c r="L59" s="93" t="str">
        <f t="shared" ca="1" si="6"/>
        <v>--</v>
      </c>
      <c r="M59" s="57" t="str">
        <f t="shared" ca="1" si="1"/>
        <v>--</v>
      </c>
      <c r="N59" s="53" t="str">
        <f t="shared" ca="1" si="2"/>
        <v>--</v>
      </c>
      <c r="O59" s="57" t="str">
        <f t="shared" ca="1" si="7"/>
        <v>--</v>
      </c>
      <c r="P59" s="53" t="str">
        <f t="shared" ca="1" si="0"/>
        <v>--</v>
      </c>
      <c r="Q59" s="53" t="e">
        <f t="shared" ca="1" si="3"/>
        <v>#VALUE!</v>
      </c>
      <c r="R59" s="53">
        <f t="shared" ca="1" si="8"/>
        <v>1</v>
      </c>
      <c r="S59" s="58" t="str">
        <f t="shared" ca="1" si="4"/>
        <v>--</v>
      </c>
      <c r="T59" s="59" t="str">
        <f t="shared" ca="1" si="9"/>
        <v>--</v>
      </c>
      <c r="U59" s="53" t="str">
        <f t="shared" ca="1" si="5"/>
        <v>--</v>
      </c>
    </row>
    <row r="60" spans="3:28" x14ac:dyDescent="0.25">
      <c r="K60" s="51">
        <f t="shared" si="10"/>
        <v>37</v>
      </c>
      <c r="L60" s="93" t="str">
        <f t="shared" ca="1" si="6"/>
        <v>--</v>
      </c>
      <c r="M60" s="57" t="str">
        <f t="shared" ca="1" si="1"/>
        <v>--</v>
      </c>
      <c r="N60" s="53" t="str">
        <f t="shared" ca="1" si="2"/>
        <v>--</v>
      </c>
      <c r="O60" s="57" t="str">
        <f t="shared" ca="1" si="7"/>
        <v>--</v>
      </c>
      <c r="P60" s="53" t="str">
        <f t="shared" ca="1" si="0"/>
        <v>--</v>
      </c>
      <c r="Q60" s="53" t="e">
        <f t="shared" ca="1" si="3"/>
        <v>#VALUE!</v>
      </c>
      <c r="R60" s="53">
        <f t="shared" ca="1" si="8"/>
        <v>1</v>
      </c>
      <c r="S60" s="58" t="str">
        <f t="shared" ca="1" si="4"/>
        <v>--</v>
      </c>
      <c r="T60" s="59" t="str">
        <f t="shared" ca="1" si="9"/>
        <v>--</v>
      </c>
      <c r="U60" s="53" t="str">
        <f t="shared" ca="1" si="5"/>
        <v>--</v>
      </c>
    </row>
    <row r="61" spans="3:28" x14ac:dyDescent="0.25">
      <c r="K61" s="51">
        <f t="shared" si="10"/>
        <v>38</v>
      </c>
      <c r="L61" s="93" t="str">
        <f t="shared" ca="1" si="6"/>
        <v>--</v>
      </c>
      <c r="M61" s="57" t="str">
        <f t="shared" ca="1" si="1"/>
        <v>--</v>
      </c>
      <c r="N61" s="53" t="str">
        <f t="shared" ca="1" si="2"/>
        <v>--</v>
      </c>
      <c r="O61" s="57" t="str">
        <f t="shared" ca="1" si="7"/>
        <v>--</v>
      </c>
      <c r="P61" s="53" t="str">
        <f t="shared" ca="1" si="0"/>
        <v>--</v>
      </c>
      <c r="Q61" s="53" t="e">
        <f t="shared" ca="1" si="3"/>
        <v>#VALUE!</v>
      </c>
      <c r="R61" s="53">
        <f t="shared" ca="1" si="8"/>
        <v>1</v>
      </c>
      <c r="S61" s="58" t="str">
        <f t="shared" ca="1" si="4"/>
        <v>--</v>
      </c>
      <c r="T61" s="59" t="str">
        <f t="shared" ca="1" si="9"/>
        <v>--</v>
      </c>
      <c r="U61" s="53" t="str">
        <f t="shared" ca="1" si="5"/>
        <v>--</v>
      </c>
    </row>
    <row r="62" spans="3:28" x14ac:dyDescent="0.25">
      <c r="K62" s="51">
        <f t="shared" si="10"/>
        <v>39</v>
      </c>
      <c r="L62" s="93" t="str">
        <f t="shared" ca="1" si="6"/>
        <v>--</v>
      </c>
      <c r="M62" s="57" t="str">
        <f t="shared" ca="1" si="1"/>
        <v>--</v>
      </c>
      <c r="N62" s="53" t="str">
        <f t="shared" ca="1" si="2"/>
        <v>--</v>
      </c>
      <c r="O62" s="57" t="str">
        <f t="shared" ca="1" si="7"/>
        <v>--</v>
      </c>
      <c r="P62" s="53" t="str">
        <f t="shared" ca="1" si="0"/>
        <v>--</v>
      </c>
      <c r="Q62" s="53" t="e">
        <f t="shared" ca="1" si="3"/>
        <v>#VALUE!</v>
      </c>
      <c r="R62" s="53">
        <f t="shared" ca="1" si="8"/>
        <v>1</v>
      </c>
      <c r="S62" s="58" t="str">
        <f t="shared" ca="1" si="4"/>
        <v>--</v>
      </c>
      <c r="T62" s="59" t="str">
        <f t="shared" ca="1" si="9"/>
        <v>--</v>
      </c>
      <c r="U62" s="53" t="str">
        <f t="shared" ca="1" si="5"/>
        <v>--</v>
      </c>
    </row>
    <row r="63" spans="3:28" x14ac:dyDescent="0.25">
      <c r="K63" s="51">
        <f t="shared" si="10"/>
        <v>40</v>
      </c>
      <c r="L63" s="93" t="str">
        <f t="shared" ca="1" si="6"/>
        <v>--</v>
      </c>
      <c r="M63" s="57" t="str">
        <f t="shared" ca="1" si="1"/>
        <v>--</v>
      </c>
      <c r="N63" s="53" t="str">
        <f t="shared" ca="1" si="2"/>
        <v>--</v>
      </c>
      <c r="O63" s="57" t="str">
        <f t="shared" ca="1" si="7"/>
        <v>--</v>
      </c>
      <c r="P63" s="53" t="str">
        <f t="shared" ca="1" si="0"/>
        <v>--</v>
      </c>
      <c r="Q63" s="53" t="e">
        <f t="shared" ca="1" si="3"/>
        <v>#VALUE!</v>
      </c>
      <c r="R63" s="53">
        <f t="shared" ca="1" si="8"/>
        <v>1</v>
      </c>
      <c r="S63" s="58" t="str">
        <f t="shared" ca="1" si="4"/>
        <v>--</v>
      </c>
      <c r="T63" s="59" t="str">
        <f t="shared" ca="1" si="9"/>
        <v>--</v>
      </c>
      <c r="U63" s="53" t="str">
        <f t="shared" ca="1" si="5"/>
        <v>--</v>
      </c>
    </row>
    <row r="64" spans="3:28" x14ac:dyDescent="0.25">
      <c r="K64" s="51">
        <f t="shared" si="10"/>
        <v>41</v>
      </c>
      <c r="L64" s="93" t="str">
        <f t="shared" ca="1" si="6"/>
        <v>--</v>
      </c>
      <c r="M64" s="57" t="str">
        <f t="shared" ca="1" si="1"/>
        <v>--</v>
      </c>
      <c r="N64" s="53" t="str">
        <f t="shared" ca="1" si="2"/>
        <v>--</v>
      </c>
      <c r="O64" s="57" t="str">
        <f t="shared" ca="1" si="7"/>
        <v>--</v>
      </c>
      <c r="P64" s="53" t="str">
        <f t="shared" ca="1" si="0"/>
        <v>--</v>
      </c>
      <c r="Q64" s="53" t="e">
        <f t="shared" ca="1" si="3"/>
        <v>#VALUE!</v>
      </c>
      <c r="R64" s="53">
        <f t="shared" ca="1" si="8"/>
        <v>1</v>
      </c>
      <c r="S64" s="58" t="str">
        <f t="shared" ca="1" si="4"/>
        <v>--</v>
      </c>
      <c r="T64" s="59" t="str">
        <f t="shared" ca="1" si="9"/>
        <v>--</v>
      </c>
      <c r="U64" s="53" t="str">
        <f t="shared" ca="1" si="5"/>
        <v>--</v>
      </c>
    </row>
    <row r="65" spans="11:21" x14ac:dyDescent="0.25">
      <c r="K65" s="51">
        <f t="shared" si="10"/>
        <v>42</v>
      </c>
      <c r="L65" s="93" t="str">
        <f t="shared" ca="1" si="6"/>
        <v>--</v>
      </c>
      <c r="M65" s="57" t="str">
        <f t="shared" ca="1" si="1"/>
        <v>--</v>
      </c>
      <c r="N65" s="53" t="str">
        <f t="shared" ca="1" si="2"/>
        <v>--</v>
      </c>
      <c r="O65" s="57" t="str">
        <f t="shared" ca="1" si="7"/>
        <v>--</v>
      </c>
      <c r="P65" s="53" t="str">
        <f t="shared" ca="1" si="0"/>
        <v>--</v>
      </c>
      <c r="Q65" s="53" t="e">
        <f t="shared" ca="1" si="3"/>
        <v>#VALUE!</v>
      </c>
      <c r="R65" s="53">
        <f t="shared" ca="1" si="8"/>
        <v>1</v>
      </c>
      <c r="S65" s="58" t="str">
        <f t="shared" ca="1" si="4"/>
        <v>--</v>
      </c>
      <c r="T65" s="59" t="str">
        <f t="shared" ca="1" si="9"/>
        <v>--</v>
      </c>
      <c r="U65" s="53" t="str">
        <f t="shared" ca="1" si="5"/>
        <v>--</v>
      </c>
    </row>
    <row r="66" spans="11:21" x14ac:dyDescent="0.25">
      <c r="K66" s="51">
        <f t="shared" si="10"/>
        <v>43</v>
      </c>
      <c r="L66" s="93" t="str">
        <f t="shared" ca="1" si="6"/>
        <v>--</v>
      </c>
      <c r="M66" s="57" t="str">
        <f t="shared" ca="1" si="1"/>
        <v>--</v>
      </c>
      <c r="N66" s="53" t="str">
        <f t="shared" ca="1" si="2"/>
        <v>--</v>
      </c>
      <c r="O66" s="57" t="str">
        <f t="shared" ca="1" si="7"/>
        <v>--</v>
      </c>
      <c r="P66" s="53" t="str">
        <f t="shared" ca="1" si="0"/>
        <v>--</v>
      </c>
      <c r="Q66" s="53" t="e">
        <f t="shared" ca="1" si="3"/>
        <v>#VALUE!</v>
      </c>
      <c r="R66" s="53">
        <f t="shared" ca="1" si="8"/>
        <v>1</v>
      </c>
      <c r="S66" s="58" t="str">
        <f t="shared" ca="1" si="4"/>
        <v>--</v>
      </c>
      <c r="T66" s="59" t="str">
        <f t="shared" ca="1" si="9"/>
        <v>--</v>
      </c>
      <c r="U66" s="53" t="str">
        <f t="shared" ca="1" si="5"/>
        <v>--</v>
      </c>
    </row>
    <row r="67" spans="11:21" x14ac:dyDescent="0.25">
      <c r="K67" s="51">
        <f t="shared" si="10"/>
        <v>44</v>
      </c>
      <c r="L67" s="93" t="str">
        <f t="shared" ca="1" si="6"/>
        <v>--</v>
      </c>
      <c r="M67" s="57" t="str">
        <f t="shared" ca="1" si="1"/>
        <v>--</v>
      </c>
      <c r="N67" s="53" t="str">
        <f t="shared" ca="1" si="2"/>
        <v>--</v>
      </c>
      <c r="O67" s="57" t="str">
        <f t="shared" ca="1" si="7"/>
        <v>--</v>
      </c>
      <c r="P67" s="53" t="str">
        <f t="shared" ca="1" si="0"/>
        <v>--</v>
      </c>
      <c r="Q67" s="53"/>
      <c r="R67" s="53"/>
      <c r="S67" s="58" t="str">
        <f t="shared" ca="1" si="4"/>
        <v>--</v>
      </c>
      <c r="T67" s="59" t="str">
        <f t="shared" ca="1" si="9"/>
        <v>--</v>
      </c>
      <c r="U67" s="53" t="str">
        <f t="shared" ca="1" si="5"/>
        <v>--</v>
      </c>
    </row>
    <row r="68" spans="11:21" x14ac:dyDescent="0.25">
      <c r="K68" s="51">
        <f t="shared" si="10"/>
        <v>45</v>
      </c>
      <c r="L68" s="93" t="str">
        <f t="shared" ca="1" si="6"/>
        <v>--</v>
      </c>
      <c r="M68" s="57" t="str">
        <f t="shared" ca="1" si="1"/>
        <v>--</v>
      </c>
      <c r="N68" s="53" t="str">
        <f t="shared" ca="1" si="2"/>
        <v>--</v>
      </c>
      <c r="O68" s="57" t="str">
        <f t="shared" ca="1" si="7"/>
        <v>--</v>
      </c>
      <c r="P68" s="53" t="str">
        <f t="shared" ca="1" si="0"/>
        <v>--</v>
      </c>
      <c r="Q68" s="53"/>
      <c r="R68" s="53"/>
      <c r="S68" s="58" t="str">
        <f t="shared" ca="1" si="4"/>
        <v>--</v>
      </c>
      <c r="T68" s="59" t="str">
        <f t="shared" ca="1" si="9"/>
        <v>--</v>
      </c>
      <c r="U68" s="53" t="str">
        <f t="shared" ca="1" si="5"/>
        <v>--</v>
      </c>
    </row>
    <row r="69" spans="11:21" x14ac:dyDescent="0.25">
      <c r="K69" s="51">
        <f t="shared" si="10"/>
        <v>46</v>
      </c>
      <c r="L69" s="93" t="str">
        <f t="shared" ca="1" si="6"/>
        <v>--</v>
      </c>
      <c r="M69" s="57" t="str">
        <f t="shared" ca="1" si="1"/>
        <v>--</v>
      </c>
      <c r="N69" s="53" t="str">
        <f t="shared" ca="1" si="2"/>
        <v>--</v>
      </c>
      <c r="O69" s="57" t="str">
        <f t="shared" ca="1" si="7"/>
        <v>--</v>
      </c>
      <c r="P69" s="53" t="str">
        <f t="shared" ca="1" si="0"/>
        <v>--</v>
      </c>
      <c r="Q69" s="53"/>
      <c r="R69" s="53"/>
      <c r="S69" s="58" t="str">
        <f t="shared" ca="1" si="4"/>
        <v>--</v>
      </c>
      <c r="T69" s="59" t="str">
        <f t="shared" ca="1" si="9"/>
        <v>--</v>
      </c>
      <c r="U69" s="53" t="str">
        <f t="shared" ca="1" si="5"/>
        <v>--</v>
      </c>
    </row>
    <row r="70" spans="11:21" x14ac:dyDescent="0.25">
      <c r="K70" s="51">
        <f t="shared" si="10"/>
        <v>47</v>
      </c>
      <c r="L70" s="93" t="str">
        <f t="shared" ca="1" si="6"/>
        <v>--</v>
      </c>
      <c r="M70" s="57" t="str">
        <f t="shared" ca="1" si="1"/>
        <v>--</v>
      </c>
      <c r="N70" s="53" t="str">
        <f t="shared" ca="1" si="2"/>
        <v>--</v>
      </c>
      <c r="O70" s="57" t="str">
        <f t="shared" ca="1" si="7"/>
        <v>--</v>
      </c>
      <c r="P70" s="53" t="str">
        <f t="shared" ca="1" si="0"/>
        <v>--</v>
      </c>
      <c r="Q70" s="53"/>
      <c r="R70" s="53"/>
      <c r="S70" s="58" t="str">
        <f t="shared" ca="1" si="4"/>
        <v>--</v>
      </c>
      <c r="T70" s="59" t="str">
        <f t="shared" ca="1" si="9"/>
        <v>--</v>
      </c>
      <c r="U70" s="53" t="str">
        <f t="shared" ca="1" si="5"/>
        <v>--</v>
      </c>
    </row>
    <row r="71" spans="11:21" x14ac:dyDescent="0.25">
      <c r="K71" s="51">
        <f t="shared" si="10"/>
        <v>48</v>
      </c>
      <c r="L71" s="93" t="str">
        <f t="shared" ca="1" si="6"/>
        <v>--</v>
      </c>
      <c r="M71" s="57" t="str">
        <f t="shared" ca="1" si="1"/>
        <v>--</v>
      </c>
      <c r="N71" s="53" t="str">
        <f t="shared" ca="1" si="2"/>
        <v>--</v>
      </c>
      <c r="O71" s="57" t="str">
        <f t="shared" ca="1" si="7"/>
        <v>--</v>
      </c>
      <c r="P71" s="53" t="str">
        <f t="shared" ca="1" si="0"/>
        <v>--</v>
      </c>
      <c r="Q71" s="53"/>
      <c r="R71" s="53"/>
      <c r="S71" s="58" t="str">
        <f t="shared" ca="1" si="4"/>
        <v>--</v>
      </c>
      <c r="T71" s="59" t="str">
        <f t="shared" ca="1" si="9"/>
        <v>--</v>
      </c>
      <c r="U71" s="53" t="str">
        <f t="shared" ca="1" si="5"/>
        <v>--</v>
      </c>
    </row>
    <row r="72" spans="11:21" x14ac:dyDescent="0.25">
      <c r="K72" s="51">
        <f t="shared" si="10"/>
        <v>49</v>
      </c>
      <c r="L72" s="93" t="str">
        <f t="shared" ca="1" si="6"/>
        <v>--</v>
      </c>
      <c r="M72" s="57" t="str">
        <f t="shared" ca="1" si="1"/>
        <v>--</v>
      </c>
      <c r="N72" s="53" t="str">
        <f t="shared" ca="1" si="2"/>
        <v>--</v>
      </c>
      <c r="O72" s="57" t="str">
        <f t="shared" ca="1" si="7"/>
        <v>--</v>
      </c>
      <c r="P72" s="53" t="str">
        <f t="shared" ca="1" si="0"/>
        <v>--</v>
      </c>
      <c r="Q72" s="53"/>
      <c r="R72" s="53"/>
      <c r="S72" s="58" t="str">
        <f t="shared" ca="1" si="4"/>
        <v>--</v>
      </c>
      <c r="T72" s="59" t="str">
        <f t="shared" ca="1" si="9"/>
        <v>--</v>
      </c>
      <c r="U72" s="53" t="str">
        <f t="shared" ca="1" si="5"/>
        <v>--</v>
      </c>
    </row>
    <row r="73" spans="11:21" x14ac:dyDescent="0.25">
      <c r="K73" s="51">
        <f t="shared" si="10"/>
        <v>50</v>
      </c>
      <c r="L73" s="93" t="str">
        <f t="shared" ca="1" si="6"/>
        <v>--</v>
      </c>
      <c r="M73" s="57" t="str">
        <f t="shared" ca="1" si="1"/>
        <v>--</v>
      </c>
      <c r="N73" s="53" t="str">
        <f t="shared" ca="1" si="2"/>
        <v>--</v>
      </c>
      <c r="O73" s="57" t="str">
        <f t="shared" ca="1" si="7"/>
        <v>--</v>
      </c>
      <c r="P73" s="53" t="str">
        <f t="shared" ca="1" si="0"/>
        <v>--</v>
      </c>
      <c r="Q73" s="53"/>
      <c r="R73" s="53"/>
      <c r="S73" s="58" t="str">
        <f t="shared" ca="1" si="4"/>
        <v>--</v>
      </c>
      <c r="T73" s="59" t="str">
        <f t="shared" ca="1" si="9"/>
        <v>--</v>
      </c>
      <c r="U73" s="53" t="str">
        <f t="shared" ca="1" si="5"/>
        <v>--</v>
      </c>
    </row>
    <row r="74" spans="11:21" x14ac:dyDescent="0.25">
      <c r="K74" s="51">
        <f t="shared" si="10"/>
        <v>51</v>
      </c>
      <c r="L74" s="93" t="str">
        <f t="shared" ca="1" si="6"/>
        <v>--</v>
      </c>
      <c r="M74" s="57" t="str">
        <f t="shared" ca="1" si="1"/>
        <v>--</v>
      </c>
      <c r="N74" s="53" t="str">
        <f t="shared" ca="1" si="2"/>
        <v>--</v>
      </c>
      <c r="O74" s="57" t="str">
        <f t="shared" ca="1" si="7"/>
        <v>--</v>
      </c>
      <c r="P74" s="53" t="str">
        <f t="shared" ca="1" si="0"/>
        <v>--</v>
      </c>
      <c r="Q74" s="53"/>
      <c r="R74" s="53"/>
      <c r="S74" s="58" t="str">
        <f t="shared" ca="1" si="4"/>
        <v>--</v>
      </c>
      <c r="T74" s="59" t="str">
        <f t="shared" ca="1" si="9"/>
        <v>--</v>
      </c>
      <c r="U74" s="53" t="str">
        <f t="shared" ca="1" si="5"/>
        <v>--</v>
      </c>
    </row>
    <row r="75" spans="11:21" x14ac:dyDescent="0.25">
      <c r="K75" s="51">
        <f t="shared" si="10"/>
        <v>52</v>
      </c>
      <c r="L75" s="93" t="str">
        <f t="shared" ca="1" si="6"/>
        <v>--</v>
      </c>
      <c r="M75" s="57" t="str">
        <f t="shared" ca="1" si="1"/>
        <v>--</v>
      </c>
      <c r="N75" s="53" t="str">
        <f t="shared" ca="1" si="2"/>
        <v>--</v>
      </c>
      <c r="O75" s="57" t="str">
        <f t="shared" ca="1" si="7"/>
        <v>--</v>
      </c>
      <c r="P75" s="53" t="str">
        <f t="shared" ca="1" si="0"/>
        <v>--</v>
      </c>
      <c r="Q75" s="53"/>
      <c r="R75" s="53"/>
      <c r="S75" s="58" t="str">
        <f t="shared" ca="1" si="4"/>
        <v>--</v>
      </c>
      <c r="T75" s="59" t="str">
        <f t="shared" ca="1" si="9"/>
        <v>--</v>
      </c>
      <c r="U75" s="53" t="str">
        <f t="shared" ca="1" si="5"/>
        <v>--</v>
      </c>
    </row>
    <row r="76" spans="11:21" x14ac:dyDescent="0.25">
      <c r="K76" s="51">
        <f t="shared" si="10"/>
        <v>53</v>
      </c>
      <c r="L76" s="93" t="str">
        <f t="shared" ca="1" si="6"/>
        <v>--</v>
      </c>
      <c r="M76" s="57" t="str">
        <f t="shared" ca="1" si="1"/>
        <v>--</v>
      </c>
      <c r="N76" s="53" t="str">
        <f t="shared" ca="1" si="2"/>
        <v>--</v>
      </c>
      <c r="O76" s="57" t="str">
        <f t="shared" ca="1" si="7"/>
        <v>--</v>
      </c>
      <c r="P76" s="53" t="str">
        <f t="shared" ca="1" si="0"/>
        <v>--</v>
      </c>
      <c r="Q76" s="53"/>
      <c r="R76" s="53"/>
      <c r="S76" s="58" t="str">
        <f t="shared" ca="1" si="4"/>
        <v>--</v>
      </c>
      <c r="T76" s="59" t="str">
        <f t="shared" ca="1" si="9"/>
        <v>--</v>
      </c>
      <c r="U76" s="53" t="str">
        <f t="shared" ca="1" si="5"/>
        <v>--</v>
      </c>
    </row>
    <row r="77" spans="11:21" x14ac:dyDescent="0.25">
      <c r="K77" s="51">
        <f t="shared" si="10"/>
        <v>54</v>
      </c>
      <c r="L77" s="93" t="str">
        <f t="shared" ca="1" si="6"/>
        <v>--</v>
      </c>
      <c r="M77" s="57" t="str">
        <f t="shared" ca="1" si="1"/>
        <v>--</v>
      </c>
      <c r="N77" s="53" t="str">
        <f t="shared" ca="1" si="2"/>
        <v>--</v>
      </c>
      <c r="O77" s="57" t="str">
        <f t="shared" ca="1" si="7"/>
        <v>--</v>
      </c>
      <c r="P77" s="53" t="str">
        <f t="shared" ca="1" si="0"/>
        <v>--</v>
      </c>
      <c r="Q77" s="53"/>
      <c r="R77" s="53"/>
      <c r="S77" s="58" t="str">
        <f t="shared" ca="1" si="4"/>
        <v>--</v>
      </c>
      <c r="T77" s="59" t="str">
        <f t="shared" ca="1" si="9"/>
        <v>--</v>
      </c>
      <c r="U77" s="53" t="str">
        <f t="shared" ca="1" si="5"/>
        <v>--</v>
      </c>
    </row>
    <row r="78" spans="11:21" x14ac:dyDescent="0.25">
      <c r="K78" s="51">
        <f t="shared" si="10"/>
        <v>55</v>
      </c>
      <c r="L78" s="93" t="str">
        <f t="shared" ca="1" si="6"/>
        <v>--</v>
      </c>
      <c r="M78" s="57" t="str">
        <f t="shared" ca="1" si="1"/>
        <v>--</v>
      </c>
      <c r="N78" s="53" t="str">
        <f t="shared" ca="1" si="2"/>
        <v>--</v>
      </c>
      <c r="O78" s="57" t="str">
        <f t="shared" ca="1" si="7"/>
        <v>--</v>
      </c>
      <c r="P78" s="53" t="str">
        <f t="shared" ca="1" si="0"/>
        <v>--</v>
      </c>
      <c r="Q78" s="53"/>
      <c r="R78" s="53"/>
      <c r="S78" s="58" t="str">
        <f t="shared" ca="1" si="4"/>
        <v>--</v>
      </c>
      <c r="T78" s="59" t="str">
        <f t="shared" ca="1" si="9"/>
        <v>--</v>
      </c>
      <c r="U78" s="53" t="str">
        <f t="shared" ca="1" si="5"/>
        <v>--</v>
      </c>
    </row>
    <row r="79" spans="11:21" x14ac:dyDescent="0.25">
      <c r="K79" s="51">
        <f t="shared" si="10"/>
        <v>56</v>
      </c>
      <c r="L79" s="93" t="str">
        <f t="shared" ca="1" si="6"/>
        <v>--</v>
      </c>
      <c r="M79" s="57" t="str">
        <f t="shared" ca="1" si="1"/>
        <v>--</v>
      </c>
      <c r="N79" s="53" t="str">
        <f t="shared" ca="1" si="2"/>
        <v>--</v>
      </c>
      <c r="O79" s="57" t="str">
        <f t="shared" ca="1" si="7"/>
        <v>--</v>
      </c>
      <c r="P79" s="53" t="str">
        <f t="shared" ca="1" si="0"/>
        <v>--</v>
      </c>
      <c r="Q79" s="53"/>
      <c r="R79" s="53"/>
      <c r="S79" s="58" t="str">
        <f t="shared" ca="1" si="4"/>
        <v>--</v>
      </c>
      <c r="T79" s="59" t="str">
        <f t="shared" ca="1" si="9"/>
        <v>--</v>
      </c>
      <c r="U79" s="53" t="str">
        <f t="shared" ca="1" si="5"/>
        <v>--</v>
      </c>
    </row>
    <row r="80" spans="11:21" x14ac:dyDescent="0.25">
      <c r="K80" s="51">
        <f t="shared" si="10"/>
        <v>57</v>
      </c>
      <c r="L80" s="93" t="str">
        <f t="shared" ca="1" si="6"/>
        <v>--</v>
      </c>
      <c r="M80" s="57" t="str">
        <f t="shared" ca="1" si="1"/>
        <v>--</v>
      </c>
      <c r="N80" s="53" t="str">
        <f t="shared" ca="1" si="2"/>
        <v>--</v>
      </c>
      <c r="O80" s="57" t="str">
        <f t="shared" ca="1" si="7"/>
        <v>--</v>
      </c>
      <c r="P80" s="53" t="str">
        <f t="shared" ca="1" si="0"/>
        <v>--</v>
      </c>
      <c r="Q80" s="53"/>
      <c r="R80" s="53"/>
      <c r="S80" s="58" t="str">
        <f t="shared" ca="1" si="4"/>
        <v>--</v>
      </c>
      <c r="T80" s="59" t="str">
        <f t="shared" ca="1" si="9"/>
        <v>--</v>
      </c>
      <c r="U80" s="53" t="str">
        <f t="shared" ca="1" si="5"/>
        <v>--</v>
      </c>
    </row>
    <row r="81" spans="11:21" x14ac:dyDescent="0.25">
      <c r="K81" s="51">
        <f t="shared" si="10"/>
        <v>58</v>
      </c>
      <c r="L81" s="93" t="str">
        <f t="shared" ca="1" si="6"/>
        <v>--</v>
      </c>
      <c r="M81" s="57" t="str">
        <f t="shared" ca="1" si="1"/>
        <v>--</v>
      </c>
      <c r="N81" s="53" t="str">
        <f t="shared" ca="1" si="2"/>
        <v>--</v>
      </c>
      <c r="O81" s="57" t="str">
        <f t="shared" ca="1" si="7"/>
        <v>--</v>
      </c>
      <c r="P81" s="53" t="str">
        <f t="shared" ca="1" si="0"/>
        <v>--</v>
      </c>
      <c r="Q81" s="53"/>
      <c r="R81" s="53"/>
      <c r="S81" s="58" t="str">
        <f t="shared" ca="1" si="4"/>
        <v>--</v>
      </c>
      <c r="T81" s="59" t="str">
        <f t="shared" ca="1" si="9"/>
        <v>--</v>
      </c>
      <c r="U81" s="53" t="str">
        <f t="shared" ca="1" si="5"/>
        <v>--</v>
      </c>
    </row>
    <row r="82" spans="11:21" x14ac:dyDescent="0.25">
      <c r="K82" s="51">
        <f t="shared" si="10"/>
        <v>59</v>
      </c>
      <c r="L82" s="93" t="str">
        <f t="shared" ca="1" si="6"/>
        <v>--</v>
      </c>
      <c r="M82" s="57" t="str">
        <f t="shared" ca="1" si="1"/>
        <v>--</v>
      </c>
      <c r="N82" s="53" t="str">
        <f t="shared" ca="1" si="2"/>
        <v>--</v>
      </c>
      <c r="O82" s="57" t="str">
        <f t="shared" ca="1" si="7"/>
        <v>--</v>
      </c>
      <c r="P82" s="53" t="str">
        <f t="shared" ca="1" si="0"/>
        <v>--</v>
      </c>
      <c r="Q82" s="53"/>
      <c r="R82" s="53"/>
      <c r="S82" s="58" t="str">
        <f t="shared" ca="1" si="4"/>
        <v>--</v>
      </c>
      <c r="T82" s="59" t="str">
        <f t="shared" ca="1" si="9"/>
        <v>--</v>
      </c>
      <c r="U82" s="53" t="str">
        <f t="shared" ca="1" si="5"/>
        <v>--</v>
      </c>
    </row>
    <row r="83" spans="11:21" x14ac:dyDescent="0.25">
      <c r="K83" s="51">
        <f t="shared" si="10"/>
        <v>60</v>
      </c>
      <c r="L83" s="93" t="str">
        <f t="shared" ca="1" si="6"/>
        <v>--</v>
      </c>
      <c r="M83" s="57" t="str">
        <f t="shared" ca="1" si="1"/>
        <v>--</v>
      </c>
      <c r="N83" s="53" t="str">
        <f t="shared" ca="1" si="2"/>
        <v>--</v>
      </c>
      <c r="O83" s="57" t="str">
        <f t="shared" ca="1" si="7"/>
        <v>--</v>
      </c>
      <c r="P83" s="53" t="str">
        <f t="shared" ca="1" si="0"/>
        <v>--</v>
      </c>
      <c r="Q83" s="53"/>
      <c r="R83" s="53"/>
      <c r="S83" s="58" t="str">
        <f t="shared" ca="1" si="4"/>
        <v>--</v>
      </c>
      <c r="T83" s="59" t="str">
        <f t="shared" ca="1" si="9"/>
        <v>--</v>
      </c>
      <c r="U83" s="53" t="str">
        <f t="shared" ca="1" si="5"/>
        <v>--</v>
      </c>
    </row>
    <row r="84" spans="11:21" x14ac:dyDescent="0.25">
      <c r="K84" s="51">
        <f t="shared" si="10"/>
        <v>61</v>
      </c>
      <c r="L84" s="93" t="str">
        <f t="shared" ca="1" si="6"/>
        <v>--</v>
      </c>
      <c r="M84" s="57" t="str">
        <f t="shared" ca="1" si="1"/>
        <v>--</v>
      </c>
      <c r="N84" s="53" t="str">
        <f t="shared" ca="1" si="2"/>
        <v>--</v>
      </c>
      <c r="O84" s="57" t="str">
        <f t="shared" ca="1" si="7"/>
        <v>--</v>
      </c>
      <c r="P84" s="53" t="str">
        <f t="shared" ca="1" si="0"/>
        <v>--</v>
      </c>
      <c r="Q84" s="53"/>
      <c r="R84" s="53"/>
      <c r="S84" s="58" t="str">
        <f t="shared" ca="1" si="4"/>
        <v>--</v>
      </c>
      <c r="T84" s="59" t="str">
        <f t="shared" ca="1" si="9"/>
        <v>--</v>
      </c>
      <c r="U84" s="53" t="str">
        <f t="shared" ca="1" si="5"/>
        <v>--</v>
      </c>
    </row>
    <row r="85" spans="11:21" x14ac:dyDescent="0.25">
      <c r="K85" s="51">
        <f t="shared" si="10"/>
        <v>62</v>
      </c>
      <c r="L85" s="93" t="str">
        <f t="shared" ca="1" si="6"/>
        <v>--</v>
      </c>
      <c r="M85" s="57" t="str">
        <f t="shared" ca="1" si="1"/>
        <v>--</v>
      </c>
      <c r="N85" s="53" t="str">
        <f t="shared" ca="1" si="2"/>
        <v>--</v>
      </c>
      <c r="O85" s="57" t="str">
        <f t="shared" ca="1" si="7"/>
        <v>--</v>
      </c>
      <c r="P85" s="53" t="str">
        <f t="shared" ca="1" si="0"/>
        <v>--</v>
      </c>
      <c r="Q85" s="53"/>
      <c r="R85" s="53"/>
      <c r="S85" s="58" t="str">
        <f t="shared" ca="1" si="4"/>
        <v>--</v>
      </c>
      <c r="T85" s="59" t="str">
        <f t="shared" ca="1" si="9"/>
        <v>--</v>
      </c>
      <c r="U85" s="53" t="str">
        <f t="shared" ca="1" si="5"/>
        <v>--</v>
      </c>
    </row>
    <row r="86" spans="11:21" x14ac:dyDescent="0.25">
      <c r="K86" s="51">
        <f t="shared" si="10"/>
        <v>63</v>
      </c>
      <c r="L86" s="93" t="str">
        <f t="shared" ca="1" si="6"/>
        <v>--</v>
      </c>
      <c r="M86" s="57" t="str">
        <f t="shared" ca="1" si="1"/>
        <v>--</v>
      </c>
      <c r="N86" s="53" t="str">
        <f t="shared" ca="1" si="2"/>
        <v>--</v>
      </c>
      <c r="O86" s="57" t="str">
        <f t="shared" ca="1" si="7"/>
        <v>--</v>
      </c>
      <c r="P86" s="53" t="str">
        <f t="shared" ca="1" si="0"/>
        <v>--</v>
      </c>
      <c r="Q86" s="53"/>
      <c r="R86" s="53"/>
      <c r="S86" s="58" t="str">
        <f t="shared" ca="1" si="4"/>
        <v>--</v>
      </c>
      <c r="T86" s="59" t="str">
        <f t="shared" ca="1" si="9"/>
        <v>--</v>
      </c>
      <c r="U86" s="53" t="str">
        <f t="shared" ca="1" si="5"/>
        <v>--</v>
      </c>
    </row>
    <row r="87" spans="11:21" x14ac:dyDescent="0.25">
      <c r="K87" s="51">
        <f t="shared" si="10"/>
        <v>64</v>
      </c>
      <c r="L87" s="93" t="str">
        <f t="shared" ca="1" si="6"/>
        <v>--</v>
      </c>
      <c r="M87" s="57" t="str">
        <f t="shared" ca="1" si="1"/>
        <v>--</v>
      </c>
      <c r="N87" s="53" t="str">
        <f t="shared" ca="1" si="2"/>
        <v>--</v>
      </c>
      <c r="O87" s="57" t="str">
        <f t="shared" ca="1" si="7"/>
        <v>--</v>
      </c>
      <c r="P87" s="53" t="str">
        <f t="shared" ca="1" si="0"/>
        <v>--</v>
      </c>
      <c r="Q87" s="53"/>
      <c r="R87" s="53"/>
      <c r="S87" s="58" t="str">
        <f t="shared" ca="1" si="4"/>
        <v>--</v>
      </c>
      <c r="T87" s="59" t="str">
        <f t="shared" ca="1" si="9"/>
        <v>--</v>
      </c>
      <c r="U87" s="53" t="str">
        <f t="shared" ca="1" si="5"/>
        <v>--</v>
      </c>
    </row>
    <row r="88" spans="11:21" x14ac:dyDescent="0.25">
      <c r="K88" s="51">
        <f t="shared" si="10"/>
        <v>65</v>
      </c>
      <c r="L88" s="93" t="str">
        <f t="shared" ca="1" si="6"/>
        <v>--</v>
      </c>
      <c r="M88" s="57" t="str">
        <f t="shared" ca="1" si="1"/>
        <v>--</v>
      </c>
      <c r="N88" s="53" t="str">
        <f t="shared" ca="1" si="2"/>
        <v>--</v>
      </c>
      <c r="O88" s="57" t="str">
        <f t="shared" ca="1" si="7"/>
        <v>--</v>
      </c>
      <c r="P88" s="53" t="str">
        <f t="shared" ref="P88:P135" ca="1" si="11">+IF(L88="--","--",IFERROR(VLOOKUP(L88,$W$41:$X$45,2,FALSE),0))</f>
        <v>--</v>
      </c>
      <c r="Q88" s="53"/>
      <c r="R88" s="53"/>
      <c r="S88" s="58" t="str">
        <f t="shared" ca="1" si="4"/>
        <v>--</v>
      </c>
      <c r="T88" s="59" t="str">
        <f t="shared" ca="1" si="9"/>
        <v>--</v>
      </c>
      <c r="U88" s="53" t="str">
        <f t="shared" ca="1" si="5"/>
        <v>--</v>
      </c>
    </row>
    <row r="89" spans="11:21" x14ac:dyDescent="0.25">
      <c r="K89" s="51">
        <f t="shared" si="10"/>
        <v>66</v>
      </c>
      <c r="L89" s="93" t="str">
        <f t="shared" ca="1" si="6"/>
        <v>--</v>
      </c>
      <c r="M89" s="57" t="str">
        <f t="shared" ref="M89:M135" ca="1" si="12">IF(L89="--","--",IF(AND($C$27="--",K89=1),(L89-$C$26)*$C$24/365,$C$24/$C$25))</f>
        <v>--</v>
      </c>
      <c r="N89" s="53" t="str">
        <f t="shared" ref="N89:N135" ca="1" si="13">+IF(L89=$C$23, 100%, "--")</f>
        <v>--</v>
      </c>
      <c r="O89" s="57" t="str">
        <f t="shared" ca="1" si="7"/>
        <v>--</v>
      </c>
      <c r="P89" s="53" t="str">
        <f t="shared" ca="1" si="11"/>
        <v>--</v>
      </c>
      <c r="Q89" s="53"/>
      <c r="R89" s="53"/>
      <c r="S89" s="58" t="str">
        <f t="shared" ref="S89:S135" ca="1" si="14">IF(L89="--","--",ROUND(IF($C$22="LBA37DA",SUM(O89:P89),SUM(M89:N89)),9))</f>
        <v>--</v>
      </c>
      <c r="T89" s="59" t="str">
        <f t="shared" ca="1" si="9"/>
        <v>--</v>
      </c>
      <c r="U89" s="53" t="str">
        <f t="shared" ref="U89:U135" ca="1" si="15">IFERROR(T89*S89,"--")</f>
        <v>--</v>
      </c>
    </row>
    <row r="90" spans="11:21" x14ac:dyDescent="0.25">
      <c r="K90" s="51">
        <f t="shared" si="10"/>
        <v>67</v>
      </c>
      <c r="L90" s="93" t="str">
        <f t="shared" ref="L90:L135" ca="1" si="16">+IF(L89&lt;$C$23, EDATE(L89,12/$C$25), IF(L89=$C$23, "--", IF(L89="--", "--")))</f>
        <v>--</v>
      </c>
      <c r="M90" s="57" t="str">
        <f t="shared" ca="1" si="12"/>
        <v>--</v>
      </c>
      <c r="N90" s="53" t="str">
        <f t="shared" ca="1" si="13"/>
        <v>--</v>
      </c>
      <c r="O90" s="57" t="str">
        <f t="shared" ref="O90:O135" ca="1" si="17">IFERROR(IF(K90=1,(L90-$C$27)*(Q90/100%)*$C$24/365,(L90-L89)*(Q90/100%)*$C$24/365),"--")</f>
        <v>--</v>
      </c>
      <c r="P90" s="53" t="str">
        <f t="shared" ca="1" si="11"/>
        <v>--</v>
      </c>
      <c r="Q90" s="53"/>
      <c r="R90" s="53"/>
      <c r="S90" s="58" t="str">
        <f t="shared" ca="1" si="14"/>
        <v>--</v>
      </c>
      <c r="T90" s="59" t="str">
        <f t="shared" ref="T90:T135" ca="1" si="18">IF(L90="--","--",1/(1+$C$31/$C$25)^($C$28*$C$25/365+K89))</f>
        <v>--</v>
      </c>
      <c r="U90" s="53" t="str">
        <f t="shared" ca="1" si="15"/>
        <v>--</v>
      </c>
    </row>
    <row r="91" spans="11:21" x14ac:dyDescent="0.25">
      <c r="K91" s="51">
        <f t="shared" si="10"/>
        <v>68</v>
      </c>
      <c r="L91" s="93" t="str">
        <f t="shared" ca="1" si="16"/>
        <v>--</v>
      </c>
      <c r="M91" s="57" t="str">
        <f t="shared" ca="1" si="12"/>
        <v>--</v>
      </c>
      <c r="N91" s="53" t="str">
        <f t="shared" ca="1" si="13"/>
        <v>--</v>
      </c>
      <c r="O91" s="57" t="str">
        <f t="shared" ca="1" si="17"/>
        <v>--</v>
      </c>
      <c r="P91" s="53" t="str">
        <f t="shared" ca="1" si="11"/>
        <v>--</v>
      </c>
      <c r="Q91" s="53"/>
      <c r="R91" s="53"/>
      <c r="S91" s="58" t="str">
        <f t="shared" ca="1" si="14"/>
        <v>--</v>
      </c>
      <c r="T91" s="59" t="str">
        <f t="shared" ca="1" si="18"/>
        <v>--</v>
      </c>
      <c r="U91" s="53" t="str">
        <f t="shared" ca="1" si="15"/>
        <v>--</v>
      </c>
    </row>
    <row r="92" spans="11:21" x14ac:dyDescent="0.25">
      <c r="K92" s="51">
        <f t="shared" ref="K92:K135" si="19">+K91+1</f>
        <v>69</v>
      </c>
      <c r="L92" s="93" t="str">
        <f t="shared" ca="1" si="16"/>
        <v>--</v>
      </c>
      <c r="M92" s="57" t="str">
        <f t="shared" ca="1" si="12"/>
        <v>--</v>
      </c>
      <c r="N92" s="53" t="str">
        <f t="shared" ca="1" si="13"/>
        <v>--</v>
      </c>
      <c r="O92" s="57" t="str">
        <f t="shared" ca="1" si="17"/>
        <v>--</v>
      </c>
      <c r="P92" s="53" t="str">
        <f t="shared" ca="1" si="11"/>
        <v>--</v>
      </c>
      <c r="Q92" s="53"/>
      <c r="R92" s="53"/>
      <c r="S92" s="58" t="str">
        <f t="shared" ca="1" si="14"/>
        <v>--</v>
      </c>
      <c r="T92" s="59" t="str">
        <f t="shared" ca="1" si="18"/>
        <v>--</v>
      </c>
      <c r="U92" s="53" t="str">
        <f t="shared" ca="1" si="15"/>
        <v>--</v>
      </c>
    </row>
    <row r="93" spans="11:21" x14ac:dyDescent="0.25">
      <c r="K93" s="51">
        <f t="shared" si="19"/>
        <v>70</v>
      </c>
      <c r="L93" s="93" t="str">
        <f t="shared" ca="1" si="16"/>
        <v>--</v>
      </c>
      <c r="M93" s="57" t="str">
        <f t="shared" ca="1" si="12"/>
        <v>--</v>
      </c>
      <c r="N93" s="53" t="str">
        <f t="shared" ca="1" si="13"/>
        <v>--</v>
      </c>
      <c r="O93" s="57" t="str">
        <f t="shared" ca="1" si="17"/>
        <v>--</v>
      </c>
      <c r="P93" s="53" t="str">
        <f t="shared" ca="1" si="11"/>
        <v>--</v>
      </c>
      <c r="Q93" s="53"/>
      <c r="R93" s="53"/>
      <c r="S93" s="58" t="str">
        <f t="shared" ca="1" si="14"/>
        <v>--</v>
      </c>
      <c r="T93" s="59" t="str">
        <f t="shared" ca="1" si="18"/>
        <v>--</v>
      </c>
      <c r="U93" s="53" t="str">
        <f t="shared" ca="1" si="15"/>
        <v>--</v>
      </c>
    </row>
    <row r="94" spans="11:21" x14ac:dyDescent="0.25">
      <c r="K94" s="51">
        <f t="shared" si="19"/>
        <v>71</v>
      </c>
      <c r="L94" s="93" t="str">
        <f t="shared" ca="1" si="16"/>
        <v>--</v>
      </c>
      <c r="M94" s="57" t="str">
        <f t="shared" ca="1" si="12"/>
        <v>--</v>
      </c>
      <c r="N94" s="53" t="str">
        <f t="shared" ca="1" si="13"/>
        <v>--</v>
      </c>
      <c r="O94" s="57" t="str">
        <f t="shared" ca="1" si="17"/>
        <v>--</v>
      </c>
      <c r="P94" s="53" t="str">
        <f t="shared" ca="1" si="11"/>
        <v>--</v>
      </c>
      <c r="Q94" s="53"/>
      <c r="R94" s="53"/>
      <c r="S94" s="58" t="str">
        <f t="shared" ca="1" si="14"/>
        <v>--</v>
      </c>
      <c r="T94" s="59" t="str">
        <f t="shared" ca="1" si="18"/>
        <v>--</v>
      </c>
      <c r="U94" s="53" t="str">
        <f t="shared" ca="1" si="15"/>
        <v>--</v>
      </c>
    </row>
    <row r="95" spans="11:21" x14ac:dyDescent="0.25">
      <c r="K95" s="51">
        <f t="shared" si="19"/>
        <v>72</v>
      </c>
      <c r="L95" s="93" t="str">
        <f t="shared" ca="1" si="16"/>
        <v>--</v>
      </c>
      <c r="M95" s="57" t="str">
        <f t="shared" ca="1" si="12"/>
        <v>--</v>
      </c>
      <c r="N95" s="53" t="str">
        <f t="shared" ca="1" si="13"/>
        <v>--</v>
      </c>
      <c r="O95" s="57" t="str">
        <f t="shared" ca="1" si="17"/>
        <v>--</v>
      </c>
      <c r="P95" s="53" t="str">
        <f t="shared" ca="1" si="11"/>
        <v>--</v>
      </c>
      <c r="Q95" s="53"/>
      <c r="R95" s="53"/>
      <c r="S95" s="58" t="str">
        <f t="shared" ca="1" si="14"/>
        <v>--</v>
      </c>
      <c r="T95" s="59" t="str">
        <f t="shared" ca="1" si="18"/>
        <v>--</v>
      </c>
      <c r="U95" s="53" t="str">
        <f t="shared" ca="1" si="15"/>
        <v>--</v>
      </c>
    </row>
    <row r="96" spans="11:21" x14ac:dyDescent="0.25">
      <c r="K96" s="51">
        <f t="shared" si="19"/>
        <v>73</v>
      </c>
      <c r="L96" s="93" t="str">
        <f t="shared" ca="1" si="16"/>
        <v>--</v>
      </c>
      <c r="M96" s="57" t="str">
        <f t="shared" ca="1" si="12"/>
        <v>--</v>
      </c>
      <c r="N96" s="53" t="str">
        <f t="shared" ca="1" si="13"/>
        <v>--</v>
      </c>
      <c r="O96" s="57" t="str">
        <f t="shared" ca="1" si="17"/>
        <v>--</v>
      </c>
      <c r="P96" s="53" t="str">
        <f t="shared" ca="1" si="11"/>
        <v>--</v>
      </c>
      <c r="Q96" s="53"/>
      <c r="R96" s="53"/>
      <c r="S96" s="58" t="str">
        <f t="shared" ca="1" si="14"/>
        <v>--</v>
      </c>
      <c r="T96" s="59" t="str">
        <f t="shared" ca="1" si="18"/>
        <v>--</v>
      </c>
      <c r="U96" s="53" t="str">
        <f t="shared" ca="1" si="15"/>
        <v>--</v>
      </c>
    </row>
    <row r="97" spans="11:21" x14ac:dyDescent="0.25">
      <c r="K97" s="51">
        <f t="shared" si="19"/>
        <v>74</v>
      </c>
      <c r="L97" s="93" t="str">
        <f t="shared" ca="1" si="16"/>
        <v>--</v>
      </c>
      <c r="M97" s="57" t="str">
        <f t="shared" ca="1" si="12"/>
        <v>--</v>
      </c>
      <c r="N97" s="53" t="str">
        <f t="shared" ca="1" si="13"/>
        <v>--</v>
      </c>
      <c r="O97" s="57" t="str">
        <f t="shared" ca="1" si="17"/>
        <v>--</v>
      </c>
      <c r="P97" s="53" t="str">
        <f t="shared" ca="1" si="11"/>
        <v>--</v>
      </c>
      <c r="Q97" s="53"/>
      <c r="R97" s="53"/>
      <c r="S97" s="58" t="str">
        <f t="shared" ca="1" si="14"/>
        <v>--</v>
      </c>
      <c r="T97" s="59" t="str">
        <f t="shared" ca="1" si="18"/>
        <v>--</v>
      </c>
      <c r="U97" s="53" t="str">
        <f t="shared" ca="1" si="15"/>
        <v>--</v>
      </c>
    </row>
    <row r="98" spans="11:21" x14ac:dyDescent="0.25">
      <c r="K98" s="51">
        <f t="shared" si="19"/>
        <v>75</v>
      </c>
      <c r="L98" s="93" t="str">
        <f t="shared" ca="1" si="16"/>
        <v>--</v>
      </c>
      <c r="M98" s="57" t="str">
        <f t="shared" ca="1" si="12"/>
        <v>--</v>
      </c>
      <c r="N98" s="53" t="str">
        <f t="shared" ca="1" si="13"/>
        <v>--</v>
      </c>
      <c r="O98" s="57" t="str">
        <f t="shared" ca="1" si="17"/>
        <v>--</v>
      </c>
      <c r="P98" s="53" t="str">
        <f t="shared" ca="1" si="11"/>
        <v>--</v>
      </c>
      <c r="Q98" s="53"/>
      <c r="R98" s="53"/>
      <c r="S98" s="58" t="str">
        <f t="shared" ca="1" si="14"/>
        <v>--</v>
      </c>
      <c r="T98" s="59" t="str">
        <f t="shared" ca="1" si="18"/>
        <v>--</v>
      </c>
      <c r="U98" s="53" t="str">
        <f t="shared" ca="1" si="15"/>
        <v>--</v>
      </c>
    </row>
    <row r="99" spans="11:21" x14ac:dyDescent="0.25">
      <c r="K99" s="51">
        <f t="shared" si="19"/>
        <v>76</v>
      </c>
      <c r="L99" s="93" t="str">
        <f t="shared" ca="1" si="16"/>
        <v>--</v>
      </c>
      <c r="M99" s="57" t="str">
        <f t="shared" ca="1" si="12"/>
        <v>--</v>
      </c>
      <c r="N99" s="53" t="str">
        <f t="shared" ca="1" si="13"/>
        <v>--</v>
      </c>
      <c r="O99" s="57" t="str">
        <f t="shared" ca="1" si="17"/>
        <v>--</v>
      </c>
      <c r="P99" s="53" t="str">
        <f t="shared" ca="1" si="11"/>
        <v>--</v>
      </c>
      <c r="Q99" s="53"/>
      <c r="R99" s="53"/>
      <c r="S99" s="58" t="str">
        <f t="shared" ca="1" si="14"/>
        <v>--</v>
      </c>
      <c r="T99" s="59" t="str">
        <f t="shared" ca="1" si="18"/>
        <v>--</v>
      </c>
      <c r="U99" s="53" t="str">
        <f t="shared" ca="1" si="15"/>
        <v>--</v>
      </c>
    </row>
    <row r="100" spans="11:21" x14ac:dyDescent="0.25">
      <c r="K100" s="51">
        <f t="shared" si="19"/>
        <v>77</v>
      </c>
      <c r="L100" s="93" t="str">
        <f t="shared" ca="1" si="16"/>
        <v>--</v>
      </c>
      <c r="M100" s="57" t="str">
        <f t="shared" ca="1" si="12"/>
        <v>--</v>
      </c>
      <c r="N100" s="53" t="str">
        <f t="shared" ca="1" si="13"/>
        <v>--</v>
      </c>
      <c r="O100" s="57" t="str">
        <f t="shared" ca="1" si="17"/>
        <v>--</v>
      </c>
      <c r="P100" s="53" t="str">
        <f t="shared" ca="1" si="11"/>
        <v>--</v>
      </c>
      <c r="Q100" s="53"/>
      <c r="R100" s="53"/>
      <c r="S100" s="58" t="str">
        <f t="shared" ca="1" si="14"/>
        <v>--</v>
      </c>
      <c r="T100" s="59" t="str">
        <f t="shared" ca="1" si="18"/>
        <v>--</v>
      </c>
      <c r="U100" s="53" t="str">
        <f t="shared" ca="1" si="15"/>
        <v>--</v>
      </c>
    </row>
    <row r="101" spans="11:21" x14ac:dyDescent="0.25">
      <c r="K101" s="51">
        <f t="shared" si="19"/>
        <v>78</v>
      </c>
      <c r="L101" s="93" t="str">
        <f t="shared" ca="1" si="16"/>
        <v>--</v>
      </c>
      <c r="M101" s="57" t="str">
        <f t="shared" ca="1" si="12"/>
        <v>--</v>
      </c>
      <c r="N101" s="53" t="str">
        <f t="shared" ca="1" si="13"/>
        <v>--</v>
      </c>
      <c r="O101" s="57" t="str">
        <f t="shared" ca="1" si="17"/>
        <v>--</v>
      </c>
      <c r="P101" s="53" t="str">
        <f t="shared" ca="1" si="11"/>
        <v>--</v>
      </c>
      <c r="Q101" s="53"/>
      <c r="R101" s="53"/>
      <c r="S101" s="58" t="str">
        <f t="shared" ca="1" si="14"/>
        <v>--</v>
      </c>
      <c r="T101" s="59" t="str">
        <f t="shared" ca="1" si="18"/>
        <v>--</v>
      </c>
      <c r="U101" s="53" t="str">
        <f t="shared" ca="1" si="15"/>
        <v>--</v>
      </c>
    </row>
    <row r="102" spans="11:21" x14ac:dyDescent="0.25">
      <c r="K102" s="51">
        <f t="shared" si="19"/>
        <v>79</v>
      </c>
      <c r="L102" s="93" t="str">
        <f t="shared" ca="1" si="16"/>
        <v>--</v>
      </c>
      <c r="M102" s="57" t="str">
        <f t="shared" ca="1" si="12"/>
        <v>--</v>
      </c>
      <c r="N102" s="53" t="str">
        <f t="shared" ca="1" si="13"/>
        <v>--</v>
      </c>
      <c r="O102" s="57" t="str">
        <f t="shared" ca="1" si="17"/>
        <v>--</v>
      </c>
      <c r="P102" s="53" t="str">
        <f t="shared" ca="1" si="11"/>
        <v>--</v>
      </c>
      <c r="Q102" s="53"/>
      <c r="R102" s="53"/>
      <c r="S102" s="58" t="str">
        <f t="shared" ca="1" si="14"/>
        <v>--</v>
      </c>
      <c r="T102" s="59" t="str">
        <f t="shared" ca="1" si="18"/>
        <v>--</v>
      </c>
      <c r="U102" s="53" t="str">
        <f t="shared" ca="1" si="15"/>
        <v>--</v>
      </c>
    </row>
    <row r="103" spans="11:21" x14ac:dyDescent="0.25">
      <c r="K103" s="51">
        <f t="shared" si="19"/>
        <v>80</v>
      </c>
      <c r="L103" s="93" t="str">
        <f t="shared" ca="1" si="16"/>
        <v>--</v>
      </c>
      <c r="M103" s="57" t="str">
        <f t="shared" ca="1" si="12"/>
        <v>--</v>
      </c>
      <c r="N103" s="53" t="str">
        <f t="shared" ca="1" si="13"/>
        <v>--</v>
      </c>
      <c r="O103" s="57" t="str">
        <f t="shared" ca="1" si="17"/>
        <v>--</v>
      </c>
      <c r="P103" s="53" t="str">
        <f t="shared" ca="1" si="11"/>
        <v>--</v>
      </c>
      <c r="Q103" s="53"/>
      <c r="R103" s="53"/>
      <c r="S103" s="58" t="str">
        <f t="shared" ca="1" si="14"/>
        <v>--</v>
      </c>
      <c r="T103" s="59" t="str">
        <f t="shared" ca="1" si="18"/>
        <v>--</v>
      </c>
      <c r="U103" s="53" t="str">
        <f t="shared" ca="1" si="15"/>
        <v>--</v>
      </c>
    </row>
    <row r="104" spans="11:21" x14ac:dyDescent="0.25">
      <c r="K104" s="51">
        <f t="shared" si="19"/>
        <v>81</v>
      </c>
      <c r="L104" s="93" t="str">
        <f t="shared" ca="1" si="16"/>
        <v>--</v>
      </c>
      <c r="M104" s="57" t="str">
        <f t="shared" ca="1" si="12"/>
        <v>--</v>
      </c>
      <c r="N104" s="53" t="str">
        <f t="shared" ca="1" si="13"/>
        <v>--</v>
      </c>
      <c r="O104" s="57" t="str">
        <f t="shared" ca="1" si="17"/>
        <v>--</v>
      </c>
      <c r="P104" s="53" t="str">
        <f t="shared" ca="1" si="11"/>
        <v>--</v>
      </c>
      <c r="Q104" s="53"/>
      <c r="R104" s="53"/>
      <c r="S104" s="58" t="str">
        <f t="shared" ca="1" si="14"/>
        <v>--</v>
      </c>
      <c r="T104" s="59" t="str">
        <f t="shared" ca="1" si="18"/>
        <v>--</v>
      </c>
      <c r="U104" s="53" t="str">
        <f t="shared" ca="1" si="15"/>
        <v>--</v>
      </c>
    </row>
    <row r="105" spans="11:21" x14ac:dyDescent="0.25">
      <c r="K105" s="51">
        <f t="shared" si="19"/>
        <v>82</v>
      </c>
      <c r="L105" s="93" t="str">
        <f t="shared" ca="1" si="16"/>
        <v>--</v>
      </c>
      <c r="M105" s="57" t="str">
        <f t="shared" ca="1" si="12"/>
        <v>--</v>
      </c>
      <c r="N105" s="53" t="str">
        <f t="shared" ca="1" si="13"/>
        <v>--</v>
      </c>
      <c r="O105" s="57" t="str">
        <f t="shared" ca="1" si="17"/>
        <v>--</v>
      </c>
      <c r="P105" s="53" t="str">
        <f t="shared" ca="1" si="11"/>
        <v>--</v>
      </c>
      <c r="Q105" s="53"/>
      <c r="R105" s="53"/>
      <c r="S105" s="58" t="str">
        <f t="shared" ca="1" si="14"/>
        <v>--</v>
      </c>
      <c r="T105" s="59" t="str">
        <f t="shared" ca="1" si="18"/>
        <v>--</v>
      </c>
      <c r="U105" s="53" t="str">
        <f t="shared" ca="1" si="15"/>
        <v>--</v>
      </c>
    </row>
    <row r="106" spans="11:21" x14ac:dyDescent="0.25">
      <c r="K106" s="51">
        <f t="shared" si="19"/>
        <v>83</v>
      </c>
      <c r="L106" s="93" t="str">
        <f t="shared" ca="1" si="16"/>
        <v>--</v>
      </c>
      <c r="M106" s="57" t="str">
        <f t="shared" ca="1" si="12"/>
        <v>--</v>
      </c>
      <c r="N106" s="53" t="str">
        <f t="shared" ca="1" si="13"/>
        <v>--</v>
      </c>
      <c r="O106" s="57" t="str">
        <f t="shared" ca="1" si="17"/>
        <v>--</v>
      </c>
      <c r="P106" s="53" t="str">
        <f t="shared" ca="1" si="11"/>
        <v>--</v>
      </c>
      <c r="Q106" s="53"/>
      <c r="R106" s="53"/>
      <c r="S106" s="58" t="str">
        <f t="shared" ca="1" si="14"/>
        <v>--</v>
      </c>
      <c r="T106" s="59" t="str">
        <f t="shared" ca="1" si="18"/>
        <v>--</v>
      </c>
      <c r="U106" s="53" t="str">
        <f t="shared" ca="1" si="15"/>
        <v>--</v>
      </c>
    </row>
    <row r="107" spans="11:21" x14ac:dyDescent="0.25">
      <c r="K107" s="51">
        <f t="shared" si="19"/>
        <v>84</v>
      </c>
      <c r="L107" s="93" t="str">
        <f t="shared" ca="1" si="16"/>
        <v>--</v>
      </c>
      <c r="M107" s="57" t="str">
        <f t="shared" ca="1" si="12"/>
        <v>--</v>
      </c>
      <c r="N107" s="53" t="str">
        <f t="shared" ca="1" si="13"/>
        <v>--</v>
      </c>
      <c r="O107" s="57" t="str">
        <f t="shared" ca="1" si="17"/>
        <v>--</v>
      </c>
      <c r="P107" s="53" t="str">
        <f t="shared" ca="1" si="11"/>
        <v>--</v>
      </c>
      <c r="Q107" s="53"/>
      <c r="R107" s="53"/>
      <c r="S107" s="58" t="str">
        <f t="shared" ca="1" si="14"/>
        <v>--</v>
      </c>
      <c r="T107" s="59" t="str">
        <f t="shared" ca="1" si="18"/>
        <v>--</v>
      </c>
      <c r="U107" s="53" t="str">
        <f t="shared" ca="1" si="15"/>
        <v>--</v>
      </c>
    </row>
    <row r="108" spans="11:21" x14ac:dyDescent="0.25">
      <c r="K108" s="51">
        <f t="shared" si="19"/>
        <v>85</v>
      </c>
      <c r="L108" s="93" t="str">
        <f t="shared" ca="1" si="16"/>
        <v>--</v>
      </c>
      <c r="M108" s="57" t="str">
        <f t="shared" ca="1" si="12"/>
        <v>--</v>
      </c>
      <c r="N108" s="53" t="str">
        <f t="shared" ca="1" si="13"/>
        <v>--</v>
      </c>
      <c r="O108" s="57" t="str">
        <f t="shared" ca="1" si="17"/>
        <v>--</v>
      </c>
      <c r="P108" s="53" t="str">
        <f t="shared" ca="1" si="11"/>
        <v>--</v>
      </c>
      <c r="Q108" s="53"/>
      <c r="R108" s="53"/>
      <c r="S108" s="58" t="str">
        <f t="shared" ca="1" si="14"/>
        <v>--</v>
      </c>
      <c r="T108" s="59" t="str">
        <f t="shared" ca="1" si="18"/>
        <v>--</v>
      </c>
      <c r="U108" s="53" t="str">
        <f t="shared" ca="1" si="15"/>
        <v>--</v>
      </c>
    </row>
    <row r="109" spans="11:21" x14ac:dyDescent="0.25">
      <c r="K109" s="51">
        <f t="shared" si="19"/>
        <v>86</v>
      </c>
      <c r="L109" s="93" t="str">
        <f t="shared" ca="1" si="16"/>
        <v>--</v>
      </c>
      <c r="M109" s="57" t="str">
        <f t="shared" ca="1" si="12"/>
        <v>--</v>
      </c>
      <c r="N109" s="53" t="str">
        <f t="shared" ca="1" si="13"/>
        <v>--</v>
      </c>
      <c r="O109" s="57" t="str">
        <f t="shared" ca="1" si="17"/>
        <v>--</v>
      </c>
      <c r="P109" s="53" t="str">
        <f t="shared" ca="1" si="11"/>
        <v>--</v>
      </c>
      <c r="Q109" s="53"/>
      <c r="R109" s="53"/>
      <c r="S109" s="58" t="str">
        <f t="shared" ca="1" si="14"/>
        <v>--</v>
      </c>
      <c r="T109" s="59" t="str">
        <f t="shared" ca="1" si="18"/>
        <v>--</v>
      </c>
      <c r="U109" s="53" t="str">
        <f t="shared" ca="1" si="15"/>
        <v>--</v>
      </c>
    </row>
    <row r="110" spans="11:21" x14ac:dyDescent="0.25">
      <c r="K110" s="51">
        <f t="shared" si="19"/>
        <v>87</v>
      </c>
      <c r="L110" s="93" t="str">
        <f t="shared" ca="1" si="16"/>
        <v>--</v>
      </c>
      <c r="M110" s="57" t="str">
        <f t="shared" ca="1" si="12"/>
        <v>--</v>
      </c>
      <c r="N110" s="53" t="str">
        <f t="shared" ca="1" si="13"/>
        <v>--</v>
      </c>
      <c r="O110" s="57" t="str">
        <f t="shared" ca="1" si="17"/>
        <v>--</v>
      </c>
      <c r="P110" s="53" t="str">
        <f t="shared" ca="1" si="11"/>
        <v>--</v>
      </c>
      <c r="Q110" s="53"/>
      <c r="R110" s="53"/>
      <c r="S110" s="58" t="str">
        <f t="shared" ca="1" si="14"/>
        <v>--</v>
      </c>
      <c r="T110" s="59" t="str">
        <f t="shared" ca="1" si="18"/>
        <v>--</v>
      </c>
      <c r="U110" s="53" t="str">
        <f t="shared" ca="1" si="15"/>
        <v>--</v>
      </c>
    </row>
    <row r="111" spans="11:21" x14ac:dyDescent="0.25">
      <c r="K111" s="51">
        <f t="shared" si="19"/>
        <v>88</v>
      </c>
      <c r="L111" s="93" t="str">
        <f t="shared" ca="1" si="16"/>
        <v>--</v>
      </c>
      <c r="M111" s="57" t="str">
        <f t="shared" ca="1" si="12"/>
        <v>--</v>
      </c>
      <c r="N111" s="53" t="str">
        <f t="shared" ca="1" si="13"/>
        <v>--</v>
      </c>
      <c r="O111" s="57" t="str">
        <f t="shared" ca="1" si="17"/>
        <v>--</v>
      </c>
      <c r="P111" s="53" t="str">
        <f t="shared" ca="1" si="11"/>
        <v>--</v>
      </c>
      <c r="Q111" s="53"/>
      <c r="R111" s="53"/>
      <c r="S111" s="58" t="str">
        <f t="shared" ca="1" si="14"/>
        <v>--</v>
      </c>
      <c r="T111" s="59" t="str">
        <f t="shared" ca="1" si="18"/>
        <v>--</v>
      </c>
      <c r="U111" s="53" t="str">
        <f t="shared" ca="1" si="15"/>
        <v>--</v>
      </c>
    </row>
    <row r="112" spans="11:21" x14ac:dyDescent="0.25">
      <c r="K112" s="51">
        <f t="shared" si="19"/>
        <v>89</v>
      </c>
      <c r="L112" s="93" t="str">
        <f t="shared" ca="1" si="16"/>
        <v>--</v>
      </c>
      <c r="M112" s="57" t="str">
        <f t="shared" ca="1" si="12"/>
        <v>--</v>
      </c>
      <c r="N112" s="53" t="str">
        <f t="shared" ca="1" si="13"/>
        <v>--</v>
      </c>
      <c r="O112" s="57" t="str">
        <f t="shared" ca="1" si="17"/>
        <v>--</v>
      </c>
      <c r="P112" s="53" t="str">
        <f t="shared" ca="1" si="11"/>
        <v>--</v>
      </c>
      <c r="Q112" s="53"/>
      <c r="R112" s="53"/>
      <c r="S112" s="58" t="str">
        <f t="shared" ca="1" si="14"/>
        <v>--</v>
      </c>
      <c r="T112" s="59" t="str">
        <f t="shared" ca="1" si="18"/>
        <v>--</v>
      </c>
      <c r="U112" s="53" t="str">
        <f t="shared" ca="1" si="15"/>
        <v>--</v>
      </c>
    </row>
    <row r="113" spans="11:21" x14ac:dyDescent="0.25">
      <c r="K113" s="51">
        <f t="shared" si="19"/>
        <v>90</v>
      </c>
      <c r="L113" s="93" t="str">
        <f t="shared" ca="1" si="16"/>
        <v>--</v>
      </c>
      <c r="M113" s="57" t="str">
        <f t="shared" ca="1" si="12"/>
        <v>--</v>
      </c>
      <c r="N113" s="53" t="str">
        <f t="shared" ca="1" si="13"/>
        <v>--</v>
      </c>
      <c r="O113" s="57" t="str">
        <f t="shared" ca="1" si="17"/>
        <v>--</v>
      </c>
      <c r="P113" s="53" t="str">
        <f t="shared" ca="1" si="11"/>
        <v>--</v>
      </c>
      <c r="Q113" s="53"/>
      <c r="R113" s="53"/>
      <c r="S113" s="58" t="str">
        <f t="shared" ca="1" si="14"/>
        <v>--</v>
      </c>
      <c r="T113" s="59" t="str">
        <f t="shared" ca="1" si="18"/>
        <v>--</v>
      </c>
      <c r="U113" s="53" t="str">
        <f t="shared" ca="1" si="15"/>
        <v>--</v>
      </c>
    </row>
    <row r="114" spans="11:21" x14ac:dyDescent="0.25">
      <c r="K114" s="51">
        <f t="shared" si="19"/>
        <v>91</v>
      </c>
      <c r="L114" s="93" t="str">
        <f t="shared" ca="1" si="16"/>
        <v>--</v>
      </c>
      <c r="M114" s="57" t="str">
        <f t="shared" ca="1" si="12"/>
        <v>--</v>
      </c>
      <c r="N114" s="53" t="str">
        <f t="shared" ca="1" si="13"/>
        <v>--</v>
      </c>
      <c r="O114" s="57" t="str">
        <f t="shared" ca="1" si="17"/>
        <v>--</v>
      </c>
      <c r="P114" s="53" t="str">
        <f t="shared" ca="1" si="11"/>
        <v>--</v>
      </c>
      <c r="Q114" s="53"/>
      <c r="R114" s="53"/>
      <c r="S114" s="58" t="str">
        <f t="shared" ca="1" si="14"/>
        <v>--</v>
      </c>
      <c r="T114" s="59" t="str">
        <f t="shared" ca="1" si="18"/>
        <v>--</v>
      </c>
      <c r="U114" s="53" t="str">
        <f t="shared" ca="1" si="15"/>
        <v>--</v>
      </c>
    </row>
    <row r="115" spans="11:21" x14ac:dyDescent="0.25">
      <c r="K115" s="51">
        <f t="shared" si="19"/>
        <v>92</v>
      </c>
      <c r="L115" s="93" t="str">
        <f t="shared" ca="1" si="16"/>
        <v>--</v>
      </c>
      <c r="M115" s="57" t="str">
        <f t="shared" ca="1" si="12"/>
        <v>--</v>
      </c>
      <c r="N115" s="53" t="str">
        <f t="shared" ca="1" si="13"/>
        <v>--</v>
      </c>
      <c r="O115" s="57" t="str">
        <f t="shared" ca="1" si="17"/>
        <v>--</v>
      </c>
      <c r="P115" s="53" t="str">
        <f t="shared" ca="1" si="11"/>
        <v>--</v>
      </c>
      <c r="Q115" s="53"/>
      <c r="R115" s="53"/>
      <c r="S115" s="58" t="str">
        <f t="shared" ca="1" si="14"/>
        <v>--</v>
      </c>
      <c r="T115" s="59" t="str">
        <f t="shared" ca="1" si="18"/>
        <v>--</v>
      </c>
      <c r="U115" s="53" t="str">
        <f t="shared" ca="1" si="15"/>
        <v>--</v>
      </c>
    </row>
    <row r="116" spans="11:21" x14ac:dyDescent="0.25">
      <c r="K116" s="51">
        <f t="shared" si="19"/>
        <v>93</v>
      </c>
      <c r="L116" s="93" t="str">
        <f t="shared" ca="1" si="16"/>
        <v>--</v>
      </c>
      <c r="M116" s="57" t="str">
        <f t="shared" ca="1" si="12"/>
        <v>--</v>
      </c>
      <c r="N116" s="53" t="str">
        <f t="shared" ca="1" si="13"/>
        <v>--</v>
      </c>
      <c r="O116" s="57" t="str">
        <f t="shared" ca="1" si="17"/>
        <v>--</v>
      </c>
      <c r="P116" s="53" t="str">
        <f t="shared" ca="1" si="11"/>
        <v>--</v>
      </c>
      <c r="Q116" s="53"/>
      <c r="R116" s="53"/>
      <c r="S116" s="58" t="str">
        <f t="shared" ca="1" si="14"/>
        <v>--</v>
      </c>
      <c r="T116" s="59" t="str">
        <f t="shared" ca="1" si="18"/>
        <v>--</v>
      </c>
      <c r="U116" s="53" t="str">
        <f t="shared" ca="1" si="15"/>
        <v>--</v>
      </c>
    </row>
    <row r="117" spans="11:21" x14ac:dyDescent="0.25">
      <c r="K117" s="51">
        <f t="shared" si="19"/>
        <v>94</v>
      </c>
      <c r="L117" s="93" t="str">
        <f t="shared" ca="1" si="16"/>
        <v>--</v>
      </c>
      <c r="M117" s="57" t="str">
        <f t="shared" ca="1" si="12"/>
        <v>--</v>
      </c>
      <c r="N117" s="53" t="str">
        <f t="shared" ca="1" si="13"/>
        <v>--</v>
      </c>
      <c r="O117" s="57" t="str">
        <f t="shared" ca="1" si="17"/>
        <v>--</v>
      </c>
      <c r="P117" s="53" t="str">
        <f t="shared" ca="1" si="11"/>
        <v>--</v>
      </c>
      <c r="Q117" s="53"/>
      <c r="R117" s="53"/>
      <c r="S117" s="58" t="str">
        <f t="shared" ca="1" si="14"/>
        <v>--</v>
      </c>
      <c r="T117" s="59" t="str">
        <f t="shared" ca="1" si="18"/>
        <v>--</v>
      </c>
      <c r="U117" s="53" t="str">
        <f t="shared" ca="1" si="15"/>
        <v>--</v>
      </c>
    </row>
    <row r="118" spans="11:21" x14ac:dyDescent="0.25">
      <c r="K118" s="51">
        <f t="shared" si="19"/>
        <v>95</v>
      </c>
      <c r="L118" s="93" t="str">
        <f t="shared" ca="1" si="16"/>
        <v>--</v>
      </c>
      <c r="M118" s="57" t="str">
        <f t="shared" ca="1" si="12"/>
        <v>--</v>
      </c>
      <c r="N118" s="53" t="str">
        <f t="shared" ca="1" si="13"/>
        <v>--</v>
      </c>
      <c r="O118" s="57" t="str">
        <f t="shared" ca="1" si="17"/>
        <v>--</v>
      </c>
      <c r="P118" s="53" t="str">
        <f t="shared" ca="1" si="11"/>
        <v>--</v>
      </c>
      <c r="Q118" s="53"/>
      <c r="R118" s="53"/>
      <c r="S118" s="58" t="str">
        <f t="shared" ca="1" si="14"/>
        <v>--</v>
      </c>
      <c r="T118" s="59" t="str">
        <f t="shared" ca="1" si="18"/>
        <v>--</v>
      </c>
      <c r="U118" s="53" t="str">
        <f t="shared" ca="1" si="15"/>
        <v>--</v>
      </c>
    </row>
    <row r="119" spans="11:21" x14ac:dyDescent="0.25">
      <c r="K119" s="51">
        <f t="shared" si="19"/>
        <v>96</v>
      </c>
      <c r="L119" s="93" t="str">
        <f t="shared" ca="1" si="16"/>
        <v>--</v>
      </c>
      <c r="M119" s="57" t="str">
        <f t="shared" ca="1" si="12"/>
        <v>--</v>
      </c>
      <c r="N119" s="53" t="str">
        <f t="shared" ca="1" si="13"/>
        <v>--</v>
      </c>
      <c r="O119" s="57" t="str">
        <f t="shared" ca="1" si="17"/>
        <v>--</v>
      </c>
      <c r="P119" s="53" t="str">
        <f t="shared" ca="1" si="11"/>
        <v>--</v>
      </c>
      <c r="Q119" s="53"/>
      <c r="R119" s="53"/>
      <c r="S119" s="58" t="str">
        <f t="shared" ca="1" si="14"/>
        <v>--</v>
      </c>
      <c r="T119" s="59" t="str">
        <f t="shared" ca="1" si="18"/>
        <v>--</v>
      </c>
      <c r="U119" s="53" t="str">
        <f t="shared" ca="1" si="15"/>
        <v>--</v>
      </c>
    </row>
    <row r="120" spans="11:21" x14ac:dyDescent="0.25">
      <c r="K120" s="51">
        <f t="shared" si="19"/>
        <v>97</v>
      </c>
      <c r="L120" s="93" t="str">
        <f t="shared" ca="1" si="16"/>
        <v>--</v>
      </c>
      <c r="M120" s="57" t="str">
        <f t="shared" ca="1" si="12"/>
        <v>--</v>
      </c>
      <c r="N120" s="53" t="str">
        <f t="shared" ca="1" si="13"/>
        <v>--</v>
      </c>
      <c r="O120" s="57" t="str">
        <f t="shared" ca="1" si="17"/>
        <v>--</v>
      </c>
      <c r="P120" s="53" t="str">
        <f t="shared" ca="1" si="11"/>
        <v>--</v>
      </c>
      <c r="Q120" s="53"/>
      <c r="R120" s="53"/>
      <c r="S120" s="58" t="str">
        <f t="shared" ca="1" si="14"/>
        <v>--</v>
      </c>
      <c r="T120" s="59" t="str">
        <f t="shared" ca="1" si="18"/>
        <v>--</v>
      </c>
      <c r="U120" s="53" t="str">
        <f t="shared" ca="1" si="15"/>
        <v>--</v>
      </c>
    </row>
    <row r="121" spans="11:21" x14ac:dyDescent="0.25">
      <c r="K121" s="51">
        <f t="shared" si="19"/>
        <v>98</v>
      </c>
      <c r="L121" s="93" t="str">
        <f t="shared" ca="1" si="16"/>
        <v>--</v>
      </c>
      <c r="M121" s="57" t="str">
        <f t="shared" ca="1" si="12"/>
        <v>--</v>
      </c>
      <c r="N121" s="53" t="str">
        <f t="shared" ca="1" si="13"/>
        <v>--</v>
      </c>
      <c r="O121" s="57" t="str">
        <f t="shared" ca="1" si="17"/>
        <v>--</v>
      </c>
      <c r="P121" s="53" t="str">
        <f t="shared" ca="1" si="11"/>
        <v>--</v>
      </c>
      <c r="Q121" s="53"/>
      <c r="R121" s="53"/>
      <c r="S121" s="58" t="str">
        <f t="shared" ca="1" si="14"/>
        <v>--</v>
      </c>
      <c r="T121" s="59" t="str">
        <f t="shared" ca="1" si="18"/>
        <v>--</v>
      </c>
      <c r="U121" s="53" t="str">
        <f t="shared" ca="1" si="15"/>
        <v>--</v>
      </c>
    </row>
    <row r="122" spans="11:21" x14ac:dyDescent="0.25">
      <c r="K122" s="51">
        <f t="shared" si="19"/>
        <v>99</v>
      </c>
      <c r="L122" s="93" t="str">
        <f t="shared" ca="1" si="16"/>
        <v>--</v>
      </c>
      <c r="M122" s="57" t="str">
        <f t="shared" ca="1" si="12"/>
        <v>--</v>
      </c>
      <c r="N122" s="53" t="str">
        <f t="shared" ca="1" si="13"/>
        <v>--</v>
      </c>
      <c r="O122" s="57" t="str">
        <f t="shared" ca="1" si="17"/>
        <v>--</v>
      </c>
      <c r="P122" s="53" t="str">
        <f t="shared" ca="1" si="11"/>
        <v>--</v>
      </c>
      <c r="Q122" s="53"/>
      <c r="R122" s="53"/>
      <c r="S122" s="58" t="str">
        <f t="shared" ca="1" si="14"/>
        <v>--</v>
      </c>
      <c r="T122" s="59" t="str">
        <f t="shared" ca="1" si="18"/>
        <v>--</v>
      </c>
      <c r="U122" s="53" t="str">
        <f t="shared" ca="1" si="15"/>
        <v>--</v>
      </c>
    </row>
    <row r="123" spans="11:21" x14ac:dyDescent="0.25">
      <c r="K123" s="51">
        <f t="shared" si="19"/>
        <v>100</v>
      </c>
      <c r="L123" s="93" t="str">
        <f t="shared" ca="1" si="16"/>
        <v>--</v>
      </c>
      <c r="M123" s="57" t="str">
        <f t="shared" ca="1" si="12"/>
        <v>--</v>
      </c>
      <c r="N123" s="53" t="str">
        <f t="shared" ca="1" si="13"/>
        <v>--</v>
      </c>
      <c r="O123" s="57" t="str">
        <f t="shared" ca="1" si="17"/>
        <v>--</v>
      </c>
      <c r="P123" s="53" t="str">
        <f t="shared" ca="1" si="11"/>
        <v>--</v>
      </c>
      <c r="Q123" s="53"/>
      <c r="R123" s="53"/>
      <c r="S123" s="58" t="str">
        <f t="shared" ca="1" si="14"/>
        <v>--</v>
      </c>
      <c r="T123" s="59" t="str">
        <f t="shared" ca="1" si="18"/>
        <v>--</v>
      </c>
      <c r="U123" s="53" t="str">
        <f t="shared" ca="1" si="15"/>
        <v>--</v>
      </c>
    </row>
    <row r="124" spans="11:21" x14ac:dyDescent="0.25">
      <c r="K124" s="51">
        <f t="shared" si="19"/>
        <v>101</v>
      </c>
      <c r="L124" s="93" t="str">
        <f t="shared" ca="1" si="16"/>
        <v>--</v>
      </c>
      <c r="M124" s="57" t="str">
        <f t="shared" ca="1" si="12"/>
        <v>--</v>
      </c>
      <c r="N124" s="53" t="str">
        <f t="shared" ca="1" si="13"/>
        <v>--</v>
      </c>
      <c r="O124" s="57" t="str">
        <f t="shared" ca="1" si="17"/>
        <v>--</v>
      </c>
      <c r="P124" s="53" t="str">
        <f t="shared" ca="1" si="11"/>
        <v>--</v>
      </c>
      <c r="Q124" s="53"/>
      <c r="R124" s="53"/>
      <c r="S124" s="58" t="str">
        <f t="shared" ca="1" si="14"/>
        <v>--</v>
      </c>
      <c r="T124" s="59" t="str">
        <f t="shared" ca="1" si="18"/>
        <v>--</v>
      </c>
      <c r="U124" s="53" t="str">
        <f t="shared" ca="1" si="15"/>
        <v>--</v>
      </c>
    </row>
    <row r="125" spans="11:21" x14ac:dyDescent="0.25">
      <c r="K125" s="51">
        <f t="shared" si="19"/>
        <v>102</v>
      </c>
      <c r="L125" s="93" t="str">
        <f t="shared" ca="1" si="16"/>
        <v>--</v>
      </c>
      <c r="M125" s="57" t="str">
        <f t="shared" ca="1" si="12"/>
        <v>--</v>
      </c>
      <c r="N125" s="53" t="str">
        <f t="shared" ca="1" si="13"/>
        <v>--</v>
      </c>
      <c r="O125" s="57" t="str">
        <f t="shared" ca="1" si="17"/>
        <v>--</v>
      </c>
      <c r="P125" s="53" t="str">
        <f t="shared" ca="1" si="11"/>
        <v>--</v>
      </c>
      <c r="Q125" s="53"/>
      <c r="R125" s="53"/>
      <c r="S125" s="58" t="str">
        <f t="shared" ca="1" si="14"/>
        <v>--</v>
      </c>
      <c r="T125" s="59" t="str">
        <f t="shared" ca="1" si="18"/>
        <v>--</v>
      </c>
      <c r="U125" s="53" t="str">
        <f t="shared" ca="1" si="15"/>
        <v>--</v>
      </c>
    </row>
    <row r="126" spans="11:21" x14ac:dyDescent="0.25">
      <c r="K126" s="51">
        <f t="shared" si="19"/>
        <v>103</v>
      </c>
      <c r="L126" s="93" t="str">
        <f t="shared" ca="1" si="16"/>
        <v>--</v>
      </c>
      <c r="M126" s="57" t="str">
        <f t="shared" ca="1" si="12"/>
        <v>--</v>
      </c>
      <c r="N126" s="53" t="str">
        <f t="shared" ca="1" si="13"/>
        <v>--</v>
      </c>
      <c r="O126" s="57" t="str">
        <f t="shared" ca="1" si="17"/>
        <v>--</v>
      </c>
      <c r="P126" s="53" t="str">
        <f t="shared" ca="1" si="11"/>
        <v>--</v>
      </c>
      <c r="Q126" s="53"/>
      <c r="R126" s="53"/>
      <c r="S126" s="58" t="str">
        <f t="shared" ca="1" si="14"/>
        <v>--</v>
      </c>
      <c r="T126" s="59" t="str">
        <f t="shared" ca="1" si="18"/>
        <v>--</v>
      </c>
      <c r="U126" s="53" t="str">
        <f t="shared" ca="1" si="15"/>
        <v>--</v>
      </c>
    </row>
    <row r="127" spans="11:21" x14ac:dyDescent="0.25">
      <c r="K127" s="51">
        <f t="shared" si="19"/>
        <v>104</v>
      </c>
      <c r="L127" s="93" t="str">
        <f t="shared" ca="1" si="16"/>
        <v>--</v>
      </c>
      <c r="M127" s="57" t="str">
        <f t="shared" ca="1" si="12"/>
        <v>--</v>
      </c>
      <c r="N127" s="53" t="str">
        <f t="shared" ca="1" si="13"/>
        <v>--</v>
      </c>
      <c r="O127" s="57" t="str">
        <f t="shared" ca="1" si="17"/>
        <v>--</v>
      </c>
      <c r="P127" s="53" t="str">
        <f t="shared" ca="1" si="11"/>
        <v>--</v>
      </c>
      <c r="Q127" s="53"/>
      <c r="R127" s="53"/>
      <c r="S127" s="58" t="str">
        <f t="shared" ca="1" si="14"/>
        <v>--</v>
      </c>
      <c r="T127" s="59" t="str">
        <f t="shared" ca="1" si="18"/>
        <v>--</v>
      </c>
      <c r="U127" s="53" t="str">
        <f t="shared" ca="1" si="15"/>
        <v>--</v>
      </c>
    </row>
    <row r="128" spans="11:21" x14ac:dyDescent="0.25">
      <c r="K128" s="51">
        <f t="shared" si="19"/>
        <v>105</v>
      </c>
      <c r="L128" s="93" t="str">
        <f t="shared" ca="1" si="16"/>
        <v>--</v>
      </c>
      <c r="M128" s="57" t="str">
        <f t="shared" ca="1" si="12"/>
        <v>--</v>
      </c>
      <c r="N128" s="53" t="str">
        <f t="shared" ca="1" si="13"/>
        <v>--</v>
      </c>
      <c r="O128" s="57" t="str">
        <f t="shared" ca="1" si="17"/>
        <v>--</v>
      </c>
      <c r="P128" s="53" t="str">
        <f t="shared" ca="1" si="11"/>
        <v>--</v>
      </c>
      <c r="Q128" s="53"/>
      <c r="R128" s="53"/>
      <c r="S128" s="58" t="str">
        <f t="shared" ca="1" si="14"/>
        <v>--</v>
      </c>
      <c r="T128" s="59" t="str">
        <f t="shared" ca="1" si="18"/>
        <v>--</v>
      </c>
      <c r="U128" s="53" t="str">
        <f t="shared" ca="1" si="15"/>
        <v>--</v>
      </c>
    </row>
    <row r="129" spans="11:21" x14ac:dyDescent="0.25">
      <c r="K129" s="51">
        <f t="shared" si="19"/>
        <v>106</v>
      </c>
      <c r="L129" s="93" t="str">
        <f t="shared" ca="1" si="16"/>
        <v>--</v>
      </c>
      <c r="M129" s="57" t="str">
        <f t="shared" ca="1" si="12"/>
        <v>--</v>
      </c>
      <c r="N129" s="53" t="str">
        <f t="shared" ca="1" si="13"/>
        <v>--</v>
      </c>
      <c r="O129" s="57" t="str">
        <f t="shared" ca="1" si="17"/>
        <v>--</v>
      </c>
      <c r="P129" s="53" t="str">
        <f t="shared" ca="1" si="11"/>
        <v>--</v>
      </c>
      <c r="Q129" s="53"/>
      <c r="R129" s="53"/>
      <c r="S129" s="58" t="str">
        <f t="shared" ca="1" si="14"/>
        <v>--</v>
      </c>
      <c r="T129" s="59" t="str">
        <f t="shared" ca="1" si="18"/>
        <v>--</v>
      </c>
      <c r="U129" s="53" t="str">
        <f t="shared" ca="1" si="15"/>
        <v>--</v>
      </c>
    </row>
    <row r="130" spans="11:21" x14ac:dyDescent="0.25">
      <c r="K130" s="51">
        <f t="shared" si="19"/>
        <v>107</v>
      </c>
      <c r="L130" s="93" t="str">
        <f t="shared" ca="1" si="16"/>
        <v>--</v>
      </c>
      <c r="M130" s="57" t="str">
        <f t="shared" ca="1" si="12"/>
        <v>--</v>
      </c>
      <c r="N130" s="53" t="str">
        <f t="shared" ca="1" si="13"/>
        <v>--</v>
      </c>
      <c r="O130" s="57" t="str">
        <f t="shared" ca="1" si="17"/>
        <v>--</v>
      </c>
      <c r="P130" s="53" t="str">
        <f t="shared" ca="1" si="11"/>
        <v>--</v>
      </c>
      <c r="Q130" s="53"/>
      <c r="R130" s="53"/>
      <c r="S130" s="58" t="str">
        <f t="shared" ca="1" si="14"/>
        <v>--</v>
      </c>
      <c r="T130" s="59" t="str">
        <f t="shared" ca="1" si="18"/>
        <v>--</v>
      </c>
      <c r="U130" s="53" t="str">
        <f t="shared" ca="1" si="15"/>
        <v>--</v>
      </c>
    </row>
    <row r="131" spans="11:21" x14ac:dyDescent="0.25">
      <c r="K131" s="51">
        <f t="shared" si="19"/>
        <v>108</v>
      </c>
      <c r="L131" s="93" t="str">
        <f t="shared" ca="1" si="16"/>
        <v>--</v>
      </c>
      <c r="M131" s="57" t="str">
        <f t="shared" ca="1" si="12"/>
        <v>--</v>
      </c>
      <c r="N131" s="53" t="str">
        <f t="shared" ca="1" si="13"/>
        <v>--</v>
      </c>
      <c r="O131" s="57" t="str">
        <f t="shared" ca="1" si="17"/>
        <v>--</v>
      </c>
      <c r="P131" s="53" t="str">
        <f t="shared" ca="1" si="11"/>
        <v>--</v>
      </c>
      <c r="Q131" s="53"/>
      <c r="R131" s="53"/>
      <c r="S131" s="58" t="str">
        <f t="shared" ca="1" si="14"/>
        <v>--</v>
      </c>
      <c r="T131" s="59" t="str">
        <f t="shared" ca="1" si="18"/>
        <v>--</v>
      </c>
      <c r="U131" s="53" t="str">
        <f t="shared" ca="1" si="15"/>
        <v>--</v>
      </c>
    </row>
    <row r="132" spans="11:21" x14ac:dyDescent="0.25">
      <c r="K132" s="51">
        <f t="shared" si="19"/>
        <v>109</v>
      </c>
      <c r="L132" s="93" t="str">
        <f t="shared" ca="1" si="16"/>
        <v>--</v>
      </c>
      <c r="M132" s="57" t="str">
        <f t="shared" ca="1" si="12"/>
        <v>--</v>
      </c>
      <c r="N132" s="53" t="str">
        <f t="shared" ca="1" si="13"/>
        <v>--</v>
      </c>
      <c r="O132" s="57" t="str">
        <f t="shared" ca="1" si="17"/>
        <v>--</v>
      </c>
      <c r="P132" s="53" t="str">
        <f t="shared" ca="1" si="11"/>
        <v>--</v>
      </c>
      <c r="Q132" s="53"/>
      <c r="R132" s="53"/>
      <c r="S132" s="58" t="str">
        <f t="shared" ca="1" si="14"/>
        <v>--</v>
      </c>
      <c r="T132" s="59" t="str">
        <f t="shared" ca="1" si="18"/>
        <v>--</v>
      </c>
      <c r="U132" s="53" t="str">
        <f t="shared" ca="1" si="15"/>
        <v>--</v>
      </c>
    </row>
    <row r="133" spans="11:21" x14ac:dyDescent="0.25">
      <c r="K133" s="51">
        <f t="shared" si="19"/>
        <v>110</v>
      </c>
      <c r="L133" s="93" t="str">
        <f t="shared" ca="1" si="16"/>
        <v>--</v>
      </c>
      <c r="M133" s="57" t="str">
        <f t="shared" ca="1" si="12"/>
        <v>--</v>
      </c>
      <c r="N133" s="53" t="str">
        <f t="shared" ca="1" si="13"/>
        <v>--</v>
      </c>
      <c r="O133" s="57" t="str">
        <f t="shared" ca="1" si="17"/>
        <v>--</v>
      </c>
      <c r="P133" s="53" t="str">
        <f t="shared" ca="1" si="11"/>
        <v>--</v>
      </c>
      <c r="Q133" s="53"/>
      <c r="R133" s="53"/>
      <c r="S133" s="58" t="str">
        <f t="shared" ca="1" si="14"/>
        <v>--</v>
      </c>
      <c r="T133" s="59" t="str">
        <f t="shared" ca="1" si="18"/>
        <v>--</v>
      </c>
      <c r="U133" s="53" t="str">
        <f t="shared" ca="1" si="15"/>
        <v>--</v>
      </c>
    </row>
    <row r="134" spans="11:21" x14ac:dyDescent="0.25">
      <c r="K134" s="51">
        <f t="shared" si="19"/>
        <v>111</v>
      </c>
      <c r="L134" s="93" t="str">
        <f t="shared" ca="1" si="16"/>
        <v>--</v>
      </c>
      <c r="M134" s="57" t="str">
        <f t="shared" ca="1" si="12"/>
        <v>--</v>
      </c>
      <c r="N134" s="53" t="str">
        <f t="shared" ca="1" si="13"/>
        <v>--</v>
      </c>
      <c r="O134" s="57" t="str">
        <f t="shared" ca="1" si="17"/>
        <v>--</v>
      </c>
      <c r="P134" s="53" t="str">
        <f t="shared" ca="1" si="11"/>
        <v>--</v>
      </c>
      <c r="Q134" s="53"/>
      <c r="R134" s="53"/>
      <c r="S134" s="58" t="str">
        <f t="shared" ca="1" si="14"/>
        <v>--</v>
      </c>
      <c r="T134" s="59" t="str">
        <f t="shared" ca="1" si="18"/>
        <v>--</v>
      </c>
      <c r="U134" s="53" t="str">
        <f t="shared" ca="1" si="15"/>
        <v>--</v>
      </c>
    </row>
    <row r="135" spans="11:21" x14ac:dyDescent="0.25">
      <c r="K135" s="51">
        <f t="shared" si="19"/>
        <v>112</v>
      </c>
      <c r="L135" s="93" t="str">
        <f t="shared" ca="1" si="16"/>
        <v>--</v>
      </c>
      <c r="M135" s="57" t="str">
        <f t="shared" ca="1" si="12"/>
        <v>--</v>
      </c>
      <c r="N135" s="53" t="str">
        <f t="shared" ca="1" si="13"/>
        <v>--</v>
      </c>
      <c r="O135" s="57" t="str">
        <f t="shared" ca="1" si="17"/>
        <v>--</v>
      </c>
      <c r="P135" s="53" t="str">
        <f t="shared" ca="1" si="11"/>
        <v>--</v>
      </c>
      <c r="Q135" s="53"/>
      <c r="R135" s="53"/>
      <c r="S135" s="58" t="str">
        <f t="shared" ca="1" si="14"/>
        <v>--</v>
      </c>
      <c r="T135" s="59" t="str">
        <f t="shared" ca="1" si="18"/>
        <v>--</v>
      </c>
      <c r="U135" s="53" t="str">
        <f t="shared" ca="1" si="15"/>
        <v>--</v>
      </c>
    </row>
    <row r="136" spans="11:21" x14ac:dyDescent="0.25">
      <c r="K136" s="51"/>
    </row>
    <row r="137" spans="11:21" x14ac:dyDescent="0.25">
      <c r="K137" s="51"/>
    </row>
    <row r="138" spans="11:21" x14ac:dyDescent="0.25">
      <c r="K138" s="51"/>
    </row>
    <row r="139" spans="11:21" x14ac:dyDescent="0.25">
      <c r="K139" s="51"/>
    </row>
    <row r="140" spans="11:21" x14ac:dyDescent="0.25">
      <c r="K140" s="51"/>
    </row>
    <row r="141" spans="11:21" x14ac:dyDescent="0.25">
      <c r="K141" s="51"/>
    </row>
    <row r="142" spans="11:21" x14ac:dyDescent="0.25">
      <c r="K142" s="51"/>
    </row>
    <row r="143" spans="11:21" x14ac:dyDescent="0.25">
      <c r="K143" s="51"/>
    </row>
    <row r="144" spans="11:21" x14ac:dyDescent="0.25">
      <c r="K144" s="51"/>
    </row>
    <row r="145" spans="11:11" x14ac:dyDescent="0.25">
      <c r="K145" s="51"/>
    </row>
    <row r="146" spans="11:11" x14ac:dyDescent="0.25">
      <c r="K146" s="51"/>
    </row>
    <row r="147" spans="11:11" x14ac:dyDescent="0.25">
      <c r="K147" s="51"/>
    </row>
    <row r="148" spans="11:11" x14ac:dyDescent="0.25">
      <c r="K148" s="51"/>
    </row>
    <row r="149" spans="11:11" x14ac:dyDescent="0.25">
      <c r="K149" s="51"/>
    </row>
    <row r="150" spans="11:11" x14ac:dyDescent="0.25">
      <c r="K150" s="51"/>
    </row>
    <row r="151" spans="11:11" x14ac:dyDescent="0.25">
      <c r="K151" s="51"/>
    </row>
    <row r="152" spans="11:11" x14ac:dyDescent="0.25">
      <c r="K152" s="51"/>
    </row>
    <row r="153" spans="11:11" x14ac:dyDescent="0.25">
      <c r="K153" s="51"/>
    </row>
    <row r="154" spans="11:11" x14ac:dyDescent="0.25">
      <c r="K154" s="51"/>
    </row>
    <row r="155" spans="11:11" x14ac:dyDescent="0.25">
      <c r="K155" s="51"/>
    </row>
    <row r="156" spans="11:11" x14ac:dyDescent="0.25">
      <c r="K156" s="51"/>
    </row>
    <row r="157" spans="11:11" x14ac:dyDescent="0.25">
      <c r="K157" s="51"/>
    </row>
    <row r="158" spans="11:11" x14ac:dyDescent="0.25">
      <c r="K158" s="51"/>
    </row>
    <row r="159" spans="11:11" x14ac:dyDescent="0.25">
      <c r="K159" s="51"/>
    </row>
    <row r="160" spans="11:11" x14ac:dyDescent="0.25">
      <c r="K160" s="51"/>
    </row>
    <row r="161" spans="11:11" x14ac:dyDescent="0.25">
      <c r="K161" s="51"/>
    </row>
    <row r="162" spans="11:11" x14ac:dyDescent="0.25">
      <c r="K162" s="51"/>
    </row>
    <row r="163" spans="11:11" x14ac:dyDescent="0.25">
      <c r="K163" s="51"/>
    </row>
    <row r="164" spans="11:11" x14ac:dyDescent="0.25">
      <c r="K164" s="51"/>
    </row>
    <row r="165" spans="11:11" x14ac:dyDescent="0.25">
      <c r="K165" s="51"/>
    </row>
    <row r="166" spans="11:11" x14ac:dyDescent="0.25">
      <c r="K166" s="51"/>
    </row>
  </sheetData>
  <sheetProtection selectLockedCells="1"/>
  <pageMargins left="0.75" right="0.75" top="1" bottom="1" header="0.3" footer="0.3"/>
  <pageSetup orientation="portrait" r:id="rId1"/>
  <headerFooter>
    <oddHeader>&amp;L&amp;"Arial"&amp;9&amp;KA80000CONFIDENTIAL&amp;1#</oddHeader>
    <oddFooter>&amp;LPUBLIC</oddFooter>
    <evenFooter>&amp;LPUBLIC</evenFooter>
    <firstFooter>&amp;LPUBLIC</first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28621E-6256-4905-8C06-8CD18F85204D}">
  <sheetPr>
    <tabColor rgb="FF92D050"/>
  </sheetPr>
  <dimension ref="B12:AB166"/>
  <sheetViews>
    <sheetView showGridLines="0" zoomScale="70" zoomScaleNormal="70" workbookViewId="0">
      <selection activeCell="F38" sqref="F38"/>
    </sheetView>
  </sheetViews>
  <sheetFormatPr defaultColWidth="11.42578125" defaultRowHeight="15" x14ac:dyDescent="0.25"/>
  <cols>
    <col min="1" max="1" width="4.140625" style="5" customWidth="1"/>
    <col min="2" max="2" width="35.5703125" style="5" customWidth="1"/>
    <col min="3" max="3" width="18.42578125" style="5" bestFit="1" customWidth="1"/>
    <col min="4" max="7" width="10.42578125" style="5" customWidth="1"/>
    <col min="8" max="8" width="12.85546875" style="4" bestFit="1" customWidth="1"/>
    <col min="9" max="9" width="20.42578125" style="5" bestFit="1" customWidth="1"/>
    <col min="10" max="11" width="11.42578125" style="5" customWidth="1"/>
    <col min="12" max="12" width="10.42578125" style="5" bestFit="1" customWidth="1"/>
    <col min="13" max="13" width="11.42578125" style="5" bestFit="1" customWidth="1"/>
    <col min="14" max="14" width="18.85546875" style="5" customWidth="1"/>
    <col min="15" max="15" width="18.85546875" style="5" bestFit="1" customWidth="1"/>
    <col min="16" max="16" width="20.42578125" style="5" bestFit="1" customWidth="1"/>
    <col min="17" max="18" width="20.42578125" style="5" hidden="1" customWidth="1"/>
    <col min="19" max="19" width="15.42578125" style="5" bestFit="1" customWidth="1"/>
    <col min="20" max="20" width="28.42578125" style="5" bestFit="1" customWidth="1"/>
    <col min="21" max="21" width="13.5703125" style="5" bestFit="1" customWidth="1"/>
    <col min="22" max="22" width="11.42578125" style="5" customWidth="1"/>
    <col min="23" max="23" width="13.5703125" style="5" hidden="1" customWidth="1"/>
    <col min="24" max="24" width="18.42578125" style="5" hidden="1" customWidth="1"/>
    <col min="25" max="27" width="11.42578125" style="5" customWidth="1"/>
    <col min="28" max="28" width="13.140625" style="5" bestFit="1" customWidth="1"/>
    <col min="29" max="256" width="11.42578125" style="5"/>
    <col min="257" max="257" width="4.140625" style="5" customWidth="1"/>
    <col min="258" max="258" width="35.5703125" style="5" customWidth="1"/>
    <col min="259" max="259" width="18.42578125" style="5" bestFit="1" customWidth="1"/>
    <col min="260" max="263" width="10.42578125" style="5" customWidth="1"/>
    <col min="264" max="264" width="12.85546875" style="5" bestFit="1" customWidth="1"/>
    <col min="265" max="265" width="20.42578125" style="5" bestFit="1" customWidth="1"/>
    <col min="266" max="267" width="11.42578125" style="5" customWidth="1"/>
    <col min="268" max="268" width="10.42578125" style="5" bestFit="1" customWidth="1"/>
    <col min="269" max="269" width="11.42578125" style="5" bestFit="1" customWidth="1"/>
    <col min="270" max="270" width="18.85546875" style="5" customWidth="1"/>
    <col min="271" max="271" width="18.85546875" style="5" bestFit="1" customWidth="1"/>
    <col min="272" max="272" width="20.42578125" style="5" bestFit="1" customWidth="1"/>
    <col min="273" max="274" width="0" style="5" hidden="1" customWidth="1"/>
    <col min="275" max="275" width="15.42578125" style="5" bestFit="1" customWidth="1"/>
    <col min="276" max="276" width="28.42578125" style="5" bestFit="1" customWidth="1"/>
    <col min="277" max="277" width="13.5703125" style="5" bestFit="1" customWidth="1"/>
    <col min="278" max="278" width="11.42578125" style="5" customWidth="1"/>
    <col min="279" max="280" width="0" style="5" hidden="1" customWidth="1"/>
    <col min="281" max="283" width="11.42578125" style="5" customWidth="1"/>
    <col min="284" max="284" width="13.140625" style="5" bestFit="1" customWidth="1"/>
    <col min="285" max="512" width="11.42578125" style="5"/>
    <col min="513" max="513" width="4.140625" style="5" customWidth="1"/>
    <col min="514" max="514" width="35.5703125" style="5" customWidth="1"/>
    <col min="515" max="515" width="18.42578125" style="5" bestFit="1" customWidth="1"/>
    <col min="516" max="519" width="10.42578125" style="5" customWidth="1"/>
    <col min="520" max="520" width="12.85546875" style="5" bestFit="1" customWidth="1"/>
    <col min="521" max="521" width="20.42578125" style="5" bestFit="1" customWidth="1"/>
    <col min="522" max="523" width="11.42578125" style="5" customWidth="1"/>
    <col min="524" max="524" width="10.42578125" style="5" bestFit="1" customWidth="1"/>
    <col min="525" max="525" width="11.42578125" style="5" bestFit="1" customWidth="1"/>
    <col min="526" max="526" width="18.85546875" style="5" customWidth="1"/>
    <col min="527" max="527" width="18.85546875" style="5" bestFit="1" customWidth="1"/>
    <col min="528" max="528" width="20.42578125" style="5" bestFit="1" customWidth="1"/>
    <col min="529" max="530" width="0" style="5" hidden="1" customWidth="1"/>
    <col min="531" max="531" width="15.42578125" style="5" bestFit="1" customWidth="1"/>
    <col min="532" max="532" width="28.42578125" style="5" bestFit="1" customWidth="1"/>
    <col min="533" max="533" width="13.5703125" style="5" bestFit="1" customWidth="1"/>
    <col min="534" max="534" width="11.42578125" style="5" customWidth="1"/>
    <col min="535" max="536" width="0" style="5" hidden="1" customWidth="1"/>
    <col min="537" max="539" width="11.42578125" style="5" customWidth="1"/>
    <col min="540" max="540" width="13.140625" style="5" bestFit="1" customWidth="1"/>
    <col min="541" max="768" width="11.42578125" style="5"/>
    <col min="769" max="769" width="4.140625" style="5" customWidth="1"/>
    <col min="770" max="770" width="35.5703125" style="5" customWidth="1"/>
    <col min="771" max="771" width="18.42578125" style="5" bestFit="1" customWidth="1"/>
    <col min="772" max="775" width="10.42578125" style="5" customWidth="1"/>
    <col min="776" max="776" width="12.85546875" style="5" bestFit="1" customWidth="1"/>
    <col min="777" max="777" width="20.42578125" style="5" bestFit="1" customWidth="1"/>
    <col min="778" max="779" width="11.42578125" style="5" customWidth="1"/>
    <col min="780" max="780" width="10.42578125" style="5" bestFit="1" customWidth="1"/>
    <col min="781" max="781" width="11.42578125" style="5" bestFit="1" customWidth="1"/>
    <col min="782" max="782" width="18.85546875" style="5" customWidth="1"/>
    <col min="783" max="783" width="18.85546875" style="5" bestFit="1" customWidth="1"/>
    <col min="784" max="784" width="20.42578125" style="5" bestFit="1" customWidth="1"/>
    <col min="785" max="786" width="0" style="5" hidden="1" customWidth="1"/>
    <col min="787" max="787" width="15.42578125" style="5" bestFit="1" customWidth="1"/>
    <col min="788" max="788" width="28.42578125" style="5" bestFit="1" customWidth="1"/>
    <col min="789" max="789" width="13.5703125" style="5" bestFit="1" customWidth="1"/>
    <col min="790" max="790" width="11.42578125" style="5" customWidth="1"/>
    <col min="791" max="792" width="0" style="5" hidden="1" customWidth="1"/>
    <col min="793" max="795" width="11.42578125" style="5" customWidth="1"/>
    <col min="796" max="796" width="13.140625" style="5" bestFit="1" customWidth="1"/>
    <col min="797" max="1024" width="11.42578125" style="5"/>
    <col min="1025" max="1025" width="4.140625" style="5" customWidth="1"/>
    <col min="1026" max="1026" width="35.5703125" style="5" customWidth="1"/>
    <col min="1027" max="1027" width="18.42578125" style="5" bestFit="1" customWidth="1"/>
    <col min="1028" max="1031" width="10.42578125" style="5" customWidth="1"/>
    <col min="1032" max="1032" width="12.85546875" style="5" bestFit="1" customWidth="1"/>
    <col min="1033" max="1033" width="20.42578125" style="5" bestFit="1" customWidth="1"/>
    <col min="1034" max="1035" width="11.42578125" style="5" customWidth="1"/>
    <col min="1036" max="1036" width="10.42578125" style="5" bestFit="1" customWidth="1"/>
    <col min="1037" max="1037" width="11.42578125" style="5" bestFit="1" customWidth="1"/>
    <col min="1038" max="1038" width="18.85546875" style="5" customWidth="1"/>
    <col min="1039" max="1039" width="18.85546875" style="5" bestFit="1" customWidth="1"/>
    <col min="1040" max="1040" width="20.42578125" style="5" bestFit="1" customWidth="1"/>
    <col min="1041" max="1042" width="0" style="5" hidden="1" customWidth="1"/>
    <col min="1043" max="1043" width="15.42578125" style="5" bestFit="1" customWidth="1"/>
    <col min="1044" max="1044" width="28.42578125" style="5" bestFit="1" customWidth="1"/>
    <col min="1045" max="1045" width="13.5703125" style="5" bestFit="1" customWidth="1"/>
    <col min="1046" max="1046" width="11.42578125" style="5" customWidth="1"/>
    <col min="1047" max="1048" width="0" style="5" hidden="1" customWidth="1"/>
    <col min="1049" max="1051" width="11.42578125" style="5" customWidth="1"/>
    <col min="1052" max="1052" width="13.140625" style="5" bestFit="1" customWidth="1"/>
    <col min="1053" max="1280" width="11.42578125" style="5"/>
    <col min="1281" max="1281" width="4.140625" style="5" customWidth="1"/>
    <col min="1282" max="1282" width="35.5703125" style="5" customWidth="1"/>
    <col min="1283" max="1283" width="18.42578125" style="5" bestFit="1" customWidth="1"/>
    <col min="1284" max="1287" width="10.42578125" style="5" customWidth="1"/>
    <col min="1288" max="1288" width="12.85546875" style="5" bestFit="1" customWidth="1"/>
    <col min="1289" max="1289" width="20.42578125" style="5" bestFit="1" customWidth="1"/>
    <col min="1290" max="1291" width="11.42578125" style="5" customWidth="1"/>
    <col min="1292" max="1292" width="10.42578125" style="5" bestFit="1" customWidth="1"/>
    <col min="1293" max="1293" width="11.42578125" style="5" bestFit="1" customWidth="1"/>
    <col min="1294" max="1294" width="18.85546875" style="5" customWidth="1"/>
    <col min="1295" max="1295" width="18.85546875" style="5" bestFit="1" customWidth="1"/>
    <col min="1296" max="1296" width="20.42578125" style="5" bestFit="1" customWidth="1"/>
    <col min="1297" max="1298" width="0" style="5" hidden="1" customWidth="1"/>
    <col min="1299" max="1299" width="15.42578125" style="5" bestFit="1" customWidth="1"/>
    <col min="1300" max="1300" width="28.42578125" style="5" bestFit="1" customWidth="1"/>
    <col min="1301" max="1301" width="13.5703125" style="5" bestFit="1" customWidth="1"/>
    <col min="1302" max="1302" width="11.42578125" style="5" customWidth="1"/>
    <col min="1303" max="1304" width="0" style="5" hidden="1" customWidth="1"/>
    <col min="1305" max="1307" width="11.42578125" style="5" customWidth="1"/>
    <col min="1308" max="1308" width="13.140625" style="5" bestFit="1" customWidth="1"/>
    <col min="1309" max="1536" width="11.42578125" style="5"/>
    <col min="1537" max="1537" width="4.140625" style="5" customWidth="1"/>
    <col min="1538" max="1538" width="35.5703125" style="5" customWidth="1"/>
    <col min="1539" max="1539" width="18.42578125" style="5" bestFit="1" customWidth="1"/>
    <col min="1540" max="1543" width="10.42578125" style="5" customWidth="1"/>
    <col min="1544" max="1544" width="12.85546875" style="5" bestFit="1" customWidth="1"/>
    <col min="1545" max="1545" width="20.42578125" style="5" bestFit="1" customWidth="1"/>
    <col min="1546" max="1547" width="11.42578125" style="5" customWidth="1"/>
    <col min="1548" max="1548" width="10.42578125" style="5" bestFit="1" customWidth="1"/>
    <col min="1549" max="1549" width="11.42578125" style="5" bestFit="1" customWidth="1"/>
    <col min="1550" max="1550" width="18.85546875" style="5" customWidth="1"/>
    <col min="1551" max="1551" width="18.85546875" style="5" bestFit="1" customWidth="1"/>
    <col min="1552" max="1552" width="20.42578125" style="5" bestFit="1" customWidth="1"/>
    <col min="1553" max="1554" width="0" style="5" hidden="1" customWidth="1"/>
    <col min="1555" max="1555" width="15.42578125" style="5" bestFit="1" customWidth="1"/>
    <col min="1556" max="1556" width="28.42578125" style="5" bestFit="1" customWidth="1"/>
    <col min="1557" max="1557" width="13.5703125" style="5" bestFit="1" customWidth="1"/>
    <col min="1558" max="1558" width="11.42578125" style="5" customWidth="1"/>
    <col min="1559" max="1560" width="0" style="5" hidden="1" customWidth="1"/>
    <col min="1561" max="1563" width="11.42578125" style="5" customWidth="1"/>
    <col min="1564" max="1564" width="13.140625" style="5" bestFit="1" customWidth="1"/>
    <col min="1565" max="1792" width="11.42578125" style="5"/>
    <col min="1793" max="1793" width="4.140625" style="5" customWidth="1"/>
    <col min="1794" max="1794" width="35.5703125" style="5" customWidth="1"/>
    <col min="1795" max="1795" width="18.42578125" style="5" bestFit="1" customWidth="1"/>
    <col min="1796" max="1799" width="10.42578125" style="5" customWidth="1"/>
    <col min="1800" max="1800" width="12.85546875" style="5" bestFit="1" customWidth="1"/>
    <col min="1801" max="1801" width="20.42578125" style="5" bestFit="1" customWidth="1"/>
    <col min="1802" max="1803" width="11.42578125" style="5" customWidth="1"/>
    <col min="1804" max="1804" width="10.42578125" style="5" bestFit="1" customWidth="1"/>
    <col min="1805" max="1805" width="11.42578125" style="5" bestFit="1" customWidth="1"/>
    <col min="1806" max="1806" width="18.85546875" style="5" customWidth="1"/>
    <col min="1807" max="1807" width="18.85546875" style="5" bestFit="1" customWidth="1"/>
    <col min="1808" max="1808" width="20.42578125" style="5" bestFit="1" customWidth="1"/>
    <col min="1809" max="1810" width="0" style="5" hidden="1" customWidth="1"/>
    <col min="1811" max="1811" width="15.42578125" style="5" bestFit="1" customWidth="1"/>
    <col min="1812" max="1812" width="28.42578125" style="5" bestFit="1" customWidth="1"/>
    <col min="1813" max="1813" width="13.5703125" style="5" bestFit="1" customWidth="1"/>
    <col min="1814" max="1814" width="11.42578125" style="5" customWidth="1"/>
    <col min="1815" max="1816" width="0" style="5" hidden="1" customWidth="1"/>
    <col min="1817" max="1819" width="11.42578125" style="5" customWidth="1"/>
    <col min="1820" max="1820" width="13.140625" style="5" bestFit="1" customWidth="1"/>
    <col min="1821" max="2048" width="11.42578125" style="5"/>
    <col min="2049" max="2049" width="4.140625" style="5" customWidth="1"/>
    <col min="2050" max="2050" width="35.5703125" style="5" customWidth="1"/>
    <col min="2051" max="2051" width="18.42578125" style="5" bestFit="1" customWidth="1"/>
    <col min="2052" max="2055" width="10.42578125" style="5" customWidth="1"/>
    <col min="2056" max="2056" width="12.85546875" style="5" bestFit="1" customWidth="1"/>
    <col min="2057" max="2057" width="20.42578125" style="5" bestFit="1" customWidth="1"/>
    <col min="2058" max="2059" width="11.42578125" style="5" customWidth="1"/>
    <col min="2060" max="2060" width="10.42578125" style="5" bestFit="1" customWidth="1"/>
    <col min="2061" max="2061" width="11.42578125" style="5" bestFit="1" customWidth="1"/>
    <col min="2062" max="2062" width="18.85546875" style="5" customWidth="1"/>
    <col min="2063" max="2063" width="18.85546875" style="5" bestFit="1" customWidth="1"/>
    <col min="2064" max="2064" width="20.42578125" style="5" bestFit="1" customWidth="1"/>
    <col min="2065" max="2066" width="0" style="5" hidden="1" customWidth="1"/>
    <col min="2067" max="2067" width="15.42578125" style="5" bestFit="1" customWidth="1"/>
    <col min="2068" max="2068" width="28.42578125" style="5" bestFit="1" customWidth="1"/>
    <col min="2069" max="2069" width="13.5703125" style="5" bestFit="1" customWidth="1"/>
    <col min="2070" max="2070" width="11.42578125" style="5" customWidth="1"/>
    <col min="2071" max="2072" width="0" style="5" hidden="1" customWidth="1"/>
    <col min="2073" max="2075" width="11.42578125" style="5" customWidth="1"/>
    <col min="2076" max="2076" width="13.140625" style="5" bestFit="1" customWidth="1"/>
    <col min="2077" max="2304" width="11.42578125" style="5"/>
    <col min="2305" max="2305" width="4.140625" style="5" customWidth="1"/>
    <col min="2306" max="2306" width="35.5703125" style="5" customWidth="1"/>
    <col min="2307" max="2307" width="18.42578125" style="5" bestFit="1" customWidth="1"/>
    <col min="2308" max="2311" width="10.42578125" style="5" customWidth="1"/>
    <col min="2312" max="2312" width="12.85546875" style="5" bestFit="1" customWidth="1"/>
    <col min="2313" max="2313" width="20.42578125" style="5" bestFit="1" customWidth="1"/>
    <col min="2314" max="2315" width="11.42578125" style="5" customWidth="1"/>
    <col min="2316" max="2316" width="10.42578125" style="5" bestFit="1" customWidth="1"/>
    <col min="2317" max="2317" width="11.42578125" style="5" bestFit="1" customWidth="1"/>
    <col min="2318" max="2318" width="18.85546875" style="5" customWidth="1"/>
    <col min="2319" max="2319" width="18.85546875" style="5" bestFit="1" customWidth="1"/>
    <col min="2320" max="2320" width="20.42578125" style="5" bestFit="1" customWidth="1"/>
    <col min="2321" max="2322" width="0" style="5" hidden="1" customWidth="1"/>
    <col min="2323" max="2323" width="15.42578125" style="5" bestFit="1" customWidth="1"/>
    <col min="2324" max="2324" width="28.42578125" style="5" bestFit="1" customWidth="1"/>
    <col min="2325" max="2325" width="13.5703125" style="5" bestFit="1" customWidth="1"/>
    <col min="2326" max="2326" width="11.42578125" style="5" customWidth="1"/>
    <col min="2327" max="2328" width="0" style="5" hidden="1" customWidth="1"/>
    <col min="2329" max="2331" width="11.42578125" style="5" customWidth="1"/>
    <col min="2332" max="2332" width="13.140625" style="5" bestFit="1" customWidth="1"/>
    <col min="2333" max="2560" width="11.42578125" style="5"/>
    <col min="2561" max="2561" width="4.140625" style="5" customWidth="1"/>
    <col min="2562" max="2562" width="35.5703125" style="5" customWidth="1"/>
    <col min="2563" max="2563" width="18.42578125" style="5" bestFit="1" customWidth="1"/>
    <col min="2564" max="2567" width="10.42578125" style="5" customWidth="1"/>
    <col min="2568" max="2568" width="12.85546875" style="5" bestFit="1" customWidth="1"/>
    <col min="2569" max="2569" width="20.42578125" style="5" bestFit="1" customWidth="1"/>
    <col min="2570" max="2571" width="11.42578125" style="5" customWidth="1"/>
    <col min="2572" max="2572" width="10.42578125" style="5" bestFit="1" customWidth="1"/>
    <col min="2573" max="2573" width="11.42578125" style="5" bestFit="1" customWidth="1"/>
    <col min="2574" max="2574" width="18.85546875" style="5" customWidth="1"/>
    <col min="2575" max="2575" width="18.85546875" style="5" bestFit="1" customWidth="1"/>
    <col min="2576" max="2576" width="20.42578125" style="5" bestFit="1" customWidth="1"/>
    <col min="2577" max="2578" width="0" style="5" hidden="1" customWidth="1"/>
    <col min="2579" max="2579" width="15.42578125" style="5" bestFit="1" customWidth="1"/>
    <col min="2580" max="2580" width="28.42578125" style="5" bestFit="1" customWidth="1"/>
    <col min="2581" max="2581" width="13.5703125" style="5" bestFit="1" customWidth="1"/>
    <col min="2582" max="2582" width="11.42578125" style="5" customWidth="1"/>
    <col min="2583" max="2584" width="0" style="5" hidden="1" customWidth="1"/>
    <col min="2585" max="2587" width="11.42578125" style="5" customWidth="1"/>
    <col min="2588" max="2588" width="13.140625" style="5" bestFit="1" customWidth="1"/>
    <col min="2589" max="2816" width="11.42578125" style="5"/>
    <col min="2817" max="2817" width="4.140625" style="5" customWidth="1"/>
    <col min="2818" max="2818" width="35.5703125" style="5" customWidth="1"/>
    <col min="2819" max="2819" width="18.42578125" style="5" bestFit="1" customWidth="1"/>
    <col min="2820" max="2823" width="10.42578125" style="5" customWidth="1"/>
    <col min="2824" max="2824" width="12.85546875" style="5" bestFit="1" customWidth="1"/>
    <col min="2825" max="2825" width="20.42578125" style="5" bestFit="1" customWidth="1"/>
    <col min="2826" max="2827" width="11.42578125" style="5" customWidth="1"/>
    <col min="2828" max="2828" width="10.42578125" style="5" bestFit="1" customWidth="1"/>
    <col min="2829" max="2829" width="11.42578125" style="5" bestFit="1" customWidth="1"/>
    <col min="2830" max="2830" width="18.85546875" style="5" customWidth="1"/>
    <col min="2831" max="2831" width="18.85546875" style="5" bestFit="1" customWidth="1"/>
    <col min="2832" max="2832" width="20.42578125" style="5" bestFit="1" customWidth="1"/>
    <col min="2833" max="2834" width="0" style="5" hidden="1" customWidth="1"/>
    <col min="2835" max="2835" width="15.42578125" style="5" bestFit="1" customWidth="1"/>
    <col min="2836" max="2836" width="28.42578125" style="5" bestFit="1" customWidth="1"/>
    <col min="2837" max="2837" width="13.5703125" style="5" bestFit="1" customWidth="1"/>
    <col min="2838" max="2838" width="11.42578125" style="5" customWidth="1"/>
    <col min="2839" max="2840" width="0" style="5" hidden="1" customWidth="1"/>
    <col min="2841" max="2843" width="11.42578125" style="5" customWidth="1"/>
    <col min="2844" max="2844" width="13.140625" style="5" bestFit="1" customWidth="1"/>
    <col min="2845" max="3072" width="11.42578125" style="5"/>
    <col min="3073" max="3073" width="4.140625" style="5" customWidth="1"/>
    <col min="3074" max="3074" width="35.5703125" style="5" customWidth="1"/>
    <col min="3075" max="3075" width="18.42578125" style="5" bestFit="1" customWidth="1"/>
    <col min="3076" max="3079" width="10.42578125" style="5" customWidth="1"/>
    <col min="3080" max="3080" width="12.85546875" style="5" bestFit="1" customWidth="1"/>
    <col min="3081" max="3081" width="20.42578125" style="5" bestFit="1" customWidth="1"/>
    <col min="3082" max="3083" width="11.42578125" style="5" customWidth="1"/>
    <col min="3084" max="3084" width="10.42578125" style="5" bestFit="1" customWidth="1"/>
    <col min="3085" max="3085" width="11.42578125" style="5" bestFit="1" customWidth="1"/>
    <col min="3086" max="3086" width="18.85546875" style="5" customWidth="1"/>
    <col min="3087" max="3087" width="18.85546875" style="5" bestFit="1" customWidth="1"/>
    <col min="3088" max="3088" width="20.42578125" style="5" bestFit="1" customWidth="1"/>
    <col min="3089" max="3090" width="0" style="5" hidden="1" customWidth="1"/>
    <col min="3091" max="3091" width="15.42578125" style="5" bestFit="1" customWidth="1"/>
    <col min="3092" max="3092" width="28.42578125" style="5" bestFit="1" customWidth="1"/>
    <col min="3093" max="3093" width="13.5703125" style="5" bestFit="1" customWidth="1"/>
    <col min="3094" max="3094" width="11.42578125" style="5" customWidth="1"/>
    <col min="3095" max="3096" width="0" style="5" hidden="1" customWidth="1"/>
    <col min="3097" max="3099" width="11.42578125" style="5" customWidth="1"/>
    <col min="3100" max="3100" width="13.140625" style="5" bestFit="1" customWidth="1"/>
    <col min="3101" max="3328" width="11.42578125" style="5"/>
    <col min="3329" max="3329" width="4.140625" style="5" customWidth="1"/>
    <col min="3330" max="3330" width="35.5703125" style="5" customWidth="1"/>
    <col min="3331" max="3331" width="18.42578125" style="5" bestFit="1" customWidth="1"/>
    <col min="3332" max="3335" width="10.42578125" style="5" customWidth="1"/>
    <col min="3336" max="3336" width="12.85546875" style="5" bestFit="1" customWidth="1"/>
    <col min="3337" max="3337" width="20.42578125" style="5" bestFit="1" customWidth="1"/>
    <col min="3338" max="3339" width="11.42578125" style="5" customWidth="1"/>
    <col min="3340" max="3340" width="10.42578125" style="5" bestFit="1" customWidth="1"/>
    <col min="3341" max="3341" width="11.42578125" style="5" bestFit="1" customWidth="1"/>
    <col min="3342" max="3342" width="18.85546875" style="5" customWidth="1"/>
    <col min="3343" max="3343" width="18.85546875" style="5" bestFit="1" customWidth="1"/>
    <col min="3344" max="3344" width="20.42578125" style="5" bestFit="1" customWidth="1"/>
    <col min="3345" max="3346" width="0" style="5" hidden="1" customWidth="1"/>
    <col min="3347" max="3347" width="15.42578125" style="5" bestFit="1" customWidth="1"/>
    <col min="3348" max="3348" width="28.42578125" style="5" bestFit="1" customWidth="1"/>
    <col min="3349" max="3349" width="13.5703125" style="5" bestFit="1" customWidth="1"/>
    <col min="3350" max="3350" width="11.42578125" style="5" customWidth="1"/>
    <col min="3351" max="3352" width="0" style="5" hidden="1" customWidth="1"/>
    <col min="3353" max="3355" width="11.42578125" style="5" customWidth="1"/>
    <col min="3356" max="3356" width="13.140625" style="5" bestFit="1" customWidth="1"/>
    <col min="3357" max="3584" width="11.42578125" style="5"/>
    <col min="3585" max="3585" width="4.140625" style="5" customWidth="1"/>
    <col min="3586" max="3586" width="35.5703125" style="5" customWidth="1"/>
    <col min="3587" max="3587" width="18.42578125" style="5" bestFit="1" customWidth="1"/>
    <col min="3588" max="3591" width="10.42578125" style="5" customWidth="1"/>
    <col min="3592" max="3592" width="12.85546875" style="5" bestFit="1" customWidth="1"/>
    <col min="3593" max="3593" width="20.42578125" style="5" bestFit="1" customWidth="1"/>
    <col min="3594" max="3595" width="11.42578125" style="5" customWidth="1"/>
    <col min="3596" max="3596" width="10.42578125" style="5" bestFit="1" customWidth="1"/>
    <col min="3597" max="3597" width="11.42578125" style="5" bestFit="1" customWidth="1"/>
    <col min="3598" max="3598" width="18.85546875" style="5" customWidth="1"/>
    <col min="3599" max="3599" width="18.85546875" style="5" bestFit="1" customWidth="1"/>
    <col min="3600" max="3600" width="20.42578125" style="5" bestFit="1" customWidth="1"/>
    <col min="3601" max="3602" width="0" style="5" hidden="1" customWidth="1"/>
    <col min="3603" max="3603" width="15.42578125" style="5" bestFit="1" customWidth="1"/>
    <col min="3604" max="3604" width="28.42578125" style="5" bestFit="1" customWidth="1"/>
    <col min="3605" max="3605" width="13.5703125" style="5" bestFit="1" customWidth="1"/>
    <col min="3606" max="3606" width="11.42578125" style="5" customWidth="1"/>
    <col min="3607" max="3608" width="0" style="5" hidden="1" customWidth="1"/>
    <col min="3609" max="3611" width="11.42578125" style="5" customWidth="1"/>
    <col min="3612" max="3612" width="13.140625" style="5" bestFit="1" customWidth="1"/>
    <col min="3613" max="3840" width="11.42578125" style="5"/>
    <col min="3841" max="3841" width="4.140625" style="5" customWidth="1"/>
    <col min="3842" max="3842" width="35.5703125" style="5" customWidth="1"/>
    <col min="3843" max="3843" width="18.42578125" style="5" bestFit="1" customWidth="1"/>
    <col min="3844" max="3847" width="10.42578125" style="5" customWidth="1"/>
    <col min="3848" max="3848" width="12.85546875" style="5" bestFit="1" customWidth="1"/>
    <col min="3849" max="3849" width="20.42578125" style="5" bestFit="1" customWidth="1"/>
    <col min="3850" max="3851" width="11.42578125" style="5" customWidth="1"/>
    <col min="3852" max="3852" width="10.42578125" style="5" bestFit="1" customWidth="1"/>
    <col min="3853" max="3853" width="11.42578125" style="5" bestFit="1" customWidth="1"/>
    <col min="3854" max="3854" width="18.85546875" style="5" customWidth="1"/>
    <col min="3855" max="3855" width="18.85546875" style="5" bestFit="1" customWidth="1"/>
    <col min="3856" max="3856" width="20.42578125" style="5" bestFit="1" customWidth="1"/>
    <col min="3857" max="3858" width="0" style="5" hidden="1" customWidth="1"/>
    <col min="3859" max="3859" width="15.42578125" style="5" bestFit="1" customWidth="1"/>
    <col min="3860" max="3860" width="28.42578125" style="5" bestFit="1" customWidth="1"/>
    <col min="3861" max="3861" width="13.5703125" style="5" bestFit="1" customWidth="1"/>
    <col min="3862" max="3862" width="11.42578125" style="5" customWidth="1"/>
    <col min="3863" max="3864" width="0" style="5" hidden="1" customWidth="1"/>
    <col min="3865" max="3867" width="11.42578125" style="5" customWidth="1"/>
    <col min="3868" max="3868" width="13.140625" style="5" bestFit="1" customWidth="1"/>
    <col min="3869" max="4096" width="11.42578125" style="5"/>
    <col min="4097" max="4097" width="4.140625" style="5" customWidth="1"/>
    <col min="4098" max="4098" width="35.5703125" style="5" customWidth="1"/>
    <col min="4099" max="4099" width="18.42578125" style="5" bestFit="1" customWidth="1"/>
    <col min="4100" max="4103" width="10.42578125" style="5" customWidth="1"/>
    <col min="4104" max="4104" width="12.85546875" style="5" bestFit="1" customWidth="1"/>
    <col min="4105" max="4105" width="20.42578125" style="5" bestFit="1" customWidth="1"/>
    <col min="4106" max="4107" width="11.42578125" style="5" customWidth="1"/>
    <col min="4108" max="4108" width="10.42578125" style="5" bestFit="1" customWidth="1"/>
    <col min="4109" max="4109" width="11.42578125" style="5" bestFit="1" customWidth="1"/>
    <col min="4110" max="4110" width="18.85546875" style="5" customWidth="1"/>
    <col min="4111" max="4111" width="18.85546875" style="5" bestFit="1" customWidth="1"/>
    <col min="4112" max="4112" width="20.42578125" style="5" bestFit="1" customWidth="1"/>
    <col min="4113" max="4114" width="0" style="5" hidden="1" customWidth="1"/>
    <col min="4115" max="4115" width="15.42578125" style="5" bestFit="1" customWidth="1"/>
    <col min="4116" max="4116" width="28.42578125" style="5" bestFit="1" customWidth="1"/>
    <col min="4117" max="4117" width="13.5703125" style="5" bestFit="1" customWidth="1"/>
    <col min="4118" max="4118" width="11.42578125" style="5" customWidth="1"/>
    <col min="4119" max="4120" width="0" style="5" hidden="1" customWidth="1"/>
    <col min="4121" max="4123" width="11.42578125" style="5" customWidth="1"/>
    <col min="4124" max="4124" width="13.140625" style="5" bestFit="1" customWidth="1"/>
    <col min="4125" max="4352" width="11.42578125" style="5"/>
    <col min="4353" max="4353" width="4.140625" style="5" customWidth="1"/>
    <col min="4354" max="4354" width="35.5703125" style="5" customWidth="1"/>
    <col min="4355" max="4355" width="18.42578125" style="5" bestFit="1" customWidth="1"/>
    <col min="4356" max="4359" width="10.42578125" style="5" customWidth="1"/>
    <col min="4360" max="4360" width="12.85546875" style="5" bestFit="1" customWidth="1"/>
    <col min="4361" max="4361" width="20.42578125" style="5" bestFit="1" customWidth="1"/>
    <col min="4362" max="4363" width="11.42578125" style="5" customWidth="1"/>
    <col min="4364" max="4364" width="10.42578125" style="5" bestFit="1" customWidth="1"/>
    <col min="4365" max="4365" width="11.42578125" style="5" bestFit="1" customWidth="1"/>
    <col min="4366" max="4366" width="18.85546875" style="5" customWidth="1"/>
    <col min="4367" max="4367" width="18.85546875" style="5" bestFit="1" customWidth="1"/>
    <col min="4368" max="4368" width="20.42578125" style="5" bestFit="1" customWidth="1"/>
    <col min="4369" max="4370" width="0" style="5" hidden="1" customWidth="1"/>
    <col min="4371" max="4371" width="15.42578125" style="5" bestFit="1" customWidth="1"/>
    <col min="4372" max="4372" width="28.42578125" style="5" bestFit="1" customWidth="1"/>
    <col min="4373" max="4373" width="13.5703125" style="5" bestFit="1" customWidth="1"/>
    <col min="4374" max="4374" width="11.42578125" style="5" customWidth="1"/>
    <col min="4375" max="4376" width="0" style="5" hidden="1" customWidth="1"/>
    <col min="4377" max="4379" width="11.42578125" style="5" customWidth="1"/>
    <col min="4380" max="4380" width="13.140625" style="5" bestFit="1" customWidth="1"/>
    <col min="4381" max="4608" width="11.42578125" style="5"/>
    <col min="4609" max="4609" width="4.140625" style="5" customWidth="1"/>
    <col min="4610" max="4610" width="35.5703125" style="5" customWidth="1"/>
    <col min="4611" max="4611" width="18.42578125" style="5" bestFit="1" customWidth="1"/>
    <col min="4612" max="4615" width="10.42578125" style="5" customWidth="1"/>
    <col min="4616" max="4616" width="12.85546875" style="5" bestFit="1" customWidth="1"/>
    <col min="4617" max="4617" width="20.42578125" style="5" bestFit="1" customWidth="1"/>
    <col min="4618" max="4619" width="11.42578125" style="5" customWidth="1"/>
    <col min="4620" max="4620" width="10.42578125" style="5" bestFit="1" customWidth="1"/>
    <col min="4621" max="4621" width="11.42578125" style="5" bestFit="1" customWidth="1"/>
    <col min="4622" max="4622" width="18.85546875" style="5" customWidth="1"/>
    <col min="4623" max="4623" width="18.85546875" style="5" bestFit="1" customWidth="1"/>
    <col min="4624" max="4624" width="20.42578125" style="5" bestFit="1" customWidth="1"/>
    <col min="4625" max="4626" width="0" style="5" hidden="1" customWidth="1"/>
    <col min="4627" max="4627" width="15.42578125" style="5" bestFit="1" customWidth="1"/>
    <col min="4628" max="4628" width="28.42578125" style="5" bestFit="1" customWidth="1"/>
    <col min="4629" max="4629" width="13.5703125" style="5" bestFit="1" customWidth="1"/>
    <col min="4630" max="4630" width="11.42578125" style="5" customWidth="1"/>
    <col min="4631" max="4632" width="0" style="5" hidden="1" customWidth="1"/>
    <col min="4633" max="4635" width="11.42578125" style="5" customWidth="1"/>
    <col min="4636" max="4636" width="13.140625" style="5" bestFit="1" customWidth="1"/>
    <col min="4637" max="4864" width="11.42578125" style="5"/>
    <col min="4865" max="4865" width="4.140625" style="5" customWidth="1"/>
    <col min="4866" max="4866" width="35.5703125" style="5" customWidth="1"/>
    <col min="4867" max="4867" width="18.42578125" style="5" bestFit="1" customWidth="1"/>
    <col min="4868" max="4871" width="10.42578125" style="5" customWidth="1"/>
    <col min="4872" max="4872" width="12.85546875" style="5" bestFit="1" customWidth="1"/>
    <col min="4873" max="4873" width="20.42578125" style="5" bestFit="1" customWidth="1"/>
    <col min="4874" max="4875" width="11.42578125" style="5" customWidth="1"/>
    <col min="4876" max="4876" width="10.42578125" style="5" bestFit="1" customWidth="1"/>
    <col min="4877" max="4877" width="11.42578125" style="5" bestFit="1" customWidth="1"/>
    <col min="4878" max="4878" width="18.85546875" style="5" customWidth="1"/>
    <col min="4879" max="4879" width="18.85546875" style="5" bestFit="1" customWidth="1"/>
    <col min="4880" max="4880" width="20.42578125" style="5" bestFit="1" customWidth="1"/>
    <col min="4881" max="4882" width="0" style="5" hidden="1" customWidth="1"/>
    <col min="4883" max="4883" width="15.42578125" style="5" bestFit="1" customWidth="1"/>
    <col min="4884" max="4884" width="28.42578125" style="5" bestFit="1" customWidth="1"/>
    <col min="4885" max="4885" width="13.5703125" style="5" bestFit="1" customWidth="1"/>
    <col min="4886" max="4886" width="11.42578125" style="5" customWidth="1"/>
    <col min="4887" max="4888" width="0" style="5" hidden="1" customWidth="1"/>
    <col min="4889" max="4891" width="11.42578125" style="5" customWidth="1"/>
    <col min="4892" max="4892" width="13.140625" style="5" bestFit="1" customWidth="1"/>
    <col min="4893" max="5120" width="11.42578125" style="5"/>
    <col min="5121" max="5121" width="4.140625" style="5" customWidth="1"/>
    <col min="5122" max="5122" width="35.5703125" style="5" customWidth="1"/>
    <col min="5123" max="5123" width="18.42578125" style="5" bestFit="1" customWidth="1"/>
    <col min="5124" max="5127" width="10.42578125" style="5" customWidth="1"/>
    <col min="5128" max="5128" width="12.85546875" style="5" bestFit="1" customWidth="1"/>
    <col min="5129" max="5129" width="20.42578125" style="5" bestFit="1" customWidth="1"/>
    <col min="5130" max="5131" width="11.42578125" style="5" customWidth="1"/>
    <col min="5132" max="5132" width="10.42578125" style="5" bestFit="1" customWidth="1"/>
    <col min="5133" max="5133" width="11.42578125" style="5" bestFit="1" customWidth="1"/>
    <col min="5134" max="5134" width="18.85546875" style="5" customWidth="1"/>
    <col min="5135" max="5135" width="18.85546875" style="5" bestFit="1" customWidth="1"/>
    <col min="5136" max="5136" width="20.42578125" style="5" bestFit="1" customWidth="1"/>
    <col min="5137" max="5138" width="0" style="5" hidden="1" customWidth="1"/>
    <col min="5139" max="5139" width="15.42578125" style="5" bestFit="1" customWidth="1"/>
    <col min="5140" max="5140" width="28.42578125" style="5" bestFit="1" customWidth="1"/>
    <col min="5141" max="5141" width="13.5703125" style="5" bestFit="1" customWidth="1"/>
    <col min="5142" max="5142" width="11.42578125" style="5" customWidth="1"/>
    <col min="5143" max="5144" width="0" style="5" hidden="1" customWidth="1"/>
    <col min="5145" max="5147" width="11.42578125" style="5" customWidth="1"/>
    <col min="5148" max="5148" width="13.140625" style="5" bestFit="1" customWidth="1"/>
    <col min="5149" max="5376" width="11.42578125" style="5"/>
    <col min="5377" max="5377" width="4.140625" style="5" customWidth="1"/>
    <col min="5378" max="5378" width="35.5703125" style="5" customWidth="1"/>
    <col min="5379" max="5379" width="18.42578125" style="5" bestFit="1" customWidth="1"/>
    <col min="5380" max="5383" width="10.42578125" style="5" customWidth="1"/>
    <col min="5384" max="5384" width="12.85546875" style="5" bestFit="1" customWidth="1"/>
    <col min="5385" max="5385" width="20.42578125" style="5" bestFit="1" customWidth="1"/>
    <col min="5386" max="5387" width="11.42578125" style="5" customWidth="1"/>
    <col min="5388" max="5388" width="10.42578125" style="5" bestFit="1" customWidth="1"/>
    <col min="5389" max="5389" width="11.42578125" style="5" bestFit="1" customWidth="1"/>
    <col min="5390" max="5390" width="18.85546875" style="5" customWidth="1"/>
    <col min="5391" max="5391" width="18.85546875" style="5" bestFit="1" customWidth="1"/>
    <col min="5392" max="5392" width="20.42578125" style="5" bestFit="1" customWidth="1"/>
    <col min="5393" max="5394" width="0" style="5" hidden="1" customWidth="1"/>
    <col min="5395" max="5395" width="15.42578125" style="5" bestFit="1" customWidth="1"/>
    <col min="5396" max="5396" width="28.42578125" style="5" bestFit="1" customWidth="1"/>
    <col min="5397" max="5397" width="13.5703125" style="5" bestFit="1" customWidth="1"/>
    <col min="5398" max="5398" width="11.42578125" style="5" customWidth="1"/>
    <col min="5399" max="5400" width="0" style="5" hidden="1" customWidth="1"/>
    <col min="5401" max="5403" width="11.42578125" style="5" customWidth="1"/>
    <col min="5404" max="5404" width="13.140625" style="5" bestFit="1" customWidth="1"/>
    <col min="5405" max="5632" width="11.42578125" style="5"/>
    <col min="5633" max="5633" width="4.140625" style="5" customWidth="1"/>
    <col min="5634" max="5634" width="35.5703125" style="5" customWidth="1"/>
    <col min="5635" max="5635" width="18.42578125" style="5" bestFit="1" customWidth="1"/>
    <col min="5636" max="5639" width="10.42578125" style="5" customWidth="1"/>
    <col min="5640" max="5640" width="12.85546875" style="5" bestFit="1" customWidth="1"/>
    <col min="5641" max="5641" width="20.42578125" style="5" bestFit="1" customWidth="1"/>
    <col min="5642" max="5643" width="11.42578125" style="5" customWidth="1"/>
    <col min="5644" max="5644" width="10.42578125" style="5" bestFit="1" customWidth="1"/>
    <col min="5645" max="5645" width="11.42578125" style="5" bestFit="1" customWidth="1"/>
    <col min="5646" max="5646" width="18.85546875" style="5" customWidth="1"/>
    <col min="5647" max="5647" width="18.85546875" style="5" bestFit="1" customWidth="1"/>
    <col min="5648" max="5648" width="20.42578125" style="5" bestFit="1" customWidth="1"/>
    <col min="5649" max="5650" width="0" style="5" hidden="1" customWidth="1"/>
    <col min="5651" max="5651" width="15.42578125" style="5" bestFit="1" customWidth="1"/>
    <col min="5652" max="5652" width="28.42578125" style="5" bestFit="1" customWidth="1"/>
    <col min="5653" max="5653" width="13.5703125" style="5" bestFit="1" customWidth="1"/>
    <col min="5654" max="5654" width="11.42578125" style="5" customWidth="1"/>
    <col min="5655" max="5656" width="0" style="5" hidden="1" customWidth="1"/>
    <col min="5657" max="5659" width="11.42578125" style="5" customWidth="1"/>
    <col min="5660" max="5660" width="13.140625" style="5" bestFit="1" customWidth="1"/>
    <col min="5661" max="5888" width="11.42578125" style="5"/>
    <col min="5889" max="5889" width="4.140625" style="5" customWidth="1"/>
    <col min="5890" max="5890" width="35.5703125" style="5" customWidth="1"/>
    <col min="5891" max="5891" width="18.42578125" style="5" bestFit="1" customWidth="1"/>
    <col min="5892" max="5895" width="10.42578125" style="5" customWidth="1"/>
    <col min="5896" max="5896" width="12.85546875" style="5" bestFit="1" customWidth="1"/>
    <col min="5897" max="5897" width="20.42578125" style="5" bestFit="1" customWidth="1"/>
    <col min="5898" max="5899" width="11.42578125" style="5" customWidth="1"/>
    <col min="5900" max="5900" width="10.42578125" style="5" bestFit="1" customWidth="1"/>
    <col min="5901" max="5901" width="11.42578125" style="5" bestFit="1" customWidth="1"/>
    <col min="5902" max="5902" width="18.85546875" style="5" customWidth="1"/>
    <col min="5903" max="5903" width="18.85546875" style="5" bestFit="1" customWidth="1"/>
    <col min="5904" max="5904" width="20.42578125" style="5" bestFit="1" customWidth="1"/>
    <col min="5905" max="5906" width="0" style="5" hidden="1" customWidth="1"/>
    <col min="5907" max="5907" width="15.42578125" style="5" bestFit="1" customWidth="1"/>
    <col min="5908" max="5908" width="28.42578125" style="5" bestFit="1" customWidth="1"/>
    <col min="5909" max="5909" width="13.5703125" style="5" bestFit="1" customWidth="1"/>
    <col min="5910" max="5910" width="11.42578125" style="5" customWidth="1"/>
    <col min="5911" max="5912" width="0" style="5" hidden="1" customWidth="1"/>
    <col min="5913" max="5915" width="11.42578125" style="5" customWidth="1"/>
    <col min="5916" max="5916" width="13.140625" style="5" bestFit="1" customWidth="1"/>
    <col min="5917" max="6144" width="11.42578125" style="5"/>
    <col min="6145" max="6145" width="4.140625" style="5" customWidth="1"/>
    <col min="6146" max="6146" width="35.5703125" style="5" customWidth="1"/>
    <col min="6147" max="6147" width="18.42578125" style="5" bestFit="1" customWidth="1"/>
    <col min="6148" max="6151" width="10.42578125" style="5" customWidth="1"/>
    <col min="6152" max="6152" width="12.85546875" style="5" bestFit="1" customWidth="1"/>
    <col min="6153" max="6153" width="20.42578125" style="5" bestFit="1" customWidth="1"/>
    <col min="6154" max="6155" width="11.42578125" style="5" customWidth="1"/>
    <col min="6156" max="6156" width="10.42578125" style="5" bestFit="1" customWidth="1"/>
    <col min="6157" max="6157" width="11.42578125" style="5" bestFit="1" customWidth="1"/>
    <col min="6158" max="6158" width="18.85546875" style="5" customWidth="1"/>
    <col min="6159" max="6159" width="18.85546875" style="5" bestFit="1" customWidth="1"/>
    <col min="6160" max="6160" width="20.42578125" style="5" bestFit="1" customWidth="1"/>
    <col min="6161" max="6162" width="0" style="5" hidden="1" customWidth="1"/>
    <col min="6163" max="6163" width="15.42578125" style="5" bestFit="1" customWidth="1"/>
    <col min="6164" max="6164" width="28.42578125" style="5" bestFit="1" customWidth="1"/>
    <col min="6165" max="6165" width="13.5703125" style="5" bestFit="1" customWidth="1"/>
    <col min="6166" max="6166" width="11.42578125" style="5" customWidth="1"/>
    <col min="6167" max="6168" width="0" style="5" hidden="1" customWidth="1"/>
    <col min="6169" max="6171" width="11.42578125" style="5" customWidth="1"/>
    <col min="6172" max="6172" width="13.140625" style="5" bestFit="1" customWidth="1"/>
    <col min="6173" max="6400" width="11.42578125" style="5"/>
    <col min="6401" max="6401" width="4.140625" style="5" customWidth="1"/>
    <col min="6402" max="6402" width="35.5703125" style="5" customWidth="1"/>
    <col min="6403" max="6403" width="18.42578125" style="5" bestFit="1" customWidth="1"/>
    <col min="6404" max="6407" width="10.42578125" style="5" customWidth="1"/>
    <col min="6408" max="6408" width="12.85546875" style="5" bestFit="1" customWidth="1"/>
    <col min="6409" max="6409" width="20.42578125" style="5" bestFit="1" customWidth="1"/>
    <col min="6410" max="6411" width="11.42578125" style="5" customWidth="1"/>
    <col min="6412" max="6412" width="10.42578125" style="5" bestFit="1" customWidth="1"/>
    <col min="6413" max="6413" width="11.42578125" style="5" bestFit="1" customWidth="1"/>
    <col min="6414" max="6414" width="18.85546875" style="5" customWidth="1"/>
    <col min="6415" max="6415" width="18.85546875" style="5" bestFit="1" customWidth="1"/>
    <col min="6416" max="6416" width="20.42578125" style="5" bestFit="1" customWidth="1"/>
    <col min="6417" max="6418" width="0" style="5" hidden="1" customWidth="1"/>
    <col min="6419" max="6419" width="15.42578125" style="5" bestFit="1" customWidth="1"/>
    <col min="6420" max="6420" width="28.42578125" style="5" bestFit="1" customWidth="1"/>
    <col min="6421" max="6421" width="13.5703125" style="5" bestFit="1" customWidth="1"/>
    <col min="6422" max="6422" width="11.42578125" style="5" customWidth="1"/>
    <col min="6423" max="6424" width="0" style="5" hidden="1" customWidth="1"/>
    <col min="6425" max="6427" width="11.42578125" style="5" customWidth="1"/>
    <col min="6428" max="6428" width="13.140625" style="5" bestFit="1" customWidth="1"/>
    <col min="6429" max="6656" width="11.42578125" style="5"/>
    <col min="6657" max="6657" width="4.140625" style="5" customWidth="1"/>
    <col min="6658" max="6658" width="35.5703125" style="5" customWidth="1"/>
    <col min="6659" max="6659" width="18.42578125" style="5" bestFit="1" customWidth="1"/>
    <col min="6660" max="6663" width="10.42578125" style="5" customWidth="1"/>
    <col min="6664" max="6664" width="12.85546875" style="5" bestFit="1" customWidth="1"/>
    <col min="6665" max="6665" width="20.42578125" style="5" bestFit="1" customWidth="1"/>
    <col min="6666" max="6667" width="11.42578125" style="5" customWidth="1"/>
    <col min="6668" max="6668" width="10.42578125" style="5" bestFit="1" customWidth="1"/>
    <col min="6669" max="6669" width="11.42578125" style="5" bestFit="1" customWidth="1"/>
    <col min="6670" max="6670" width="18.85546875" style="5" customWidth="1"/>
    <col min="6671" max="6671" width="18.85546875" style="5" bestFit="1" customWidth="1"/>
    <col min="6672" max="6672" width="20.42578125" style="5" bestFit="1" customWidth="1"/>
    <col min="6673" max="6674" width="0" style="5" hidden="1" customWidth="1"/>
    <col min="6675" max="6675" width="15.42578125" style="5" bestFit="1" customWidth="1"/>
    <col min="6676" max="6676" width="28.42578125" style="5" bestFit="1" customWidth="1"/>
    <col min="6677" max="6677" width="13.5703125" style="5" bestFit="1" customWidth="1"/>
    <col min="6678" max="6678" width="11.42578125" style="5" customWidth="1"/>
    <col min="6679" max="6680" width="0" style="5" hidden="1" customWidth="1"/>
    <col min="6681" max="6683" width="11.42578125" style="5" customWidth="1"/>
    <col min="6684" max="6684" width="13.140625" style="5" bestFit="1" customWidth="1"/>
    <col min="6685" max="6912" width="11.42578125" style="5"/>
    <col min="6913" max="6913" width="4.140625" style="5" customWidth="1"/>
    <col min="6914" max="6914" width="35.5703125" style="5" customWidth="1"/>
    <col min="6915" max="6915" width="18.42578125" style="5" bestFit="1" customWidth="1"/>
    <col min="6916" max="6919" width="10.42578125" style="5" customWidth="1"/>
    <col min="6920" max="6920" width="12.85546875" style="5" bestFit="1" customWidth="1"/>
    <col min="6921" max="6921" width="20.42578125" style="5" bestFit="1" customWidth="1"/>
    <col min="6922" max="6923" width="11.42578125" style="5" customWidth="1"/>
    <col min="6924" max="6924" width="10.42578125" style="5" bestFit="1" customWidth="1"/>
    <col min="6925" max="6925" width="11.42578125" style="5" bestFit="1" customWidth="1"/>
    <col min="6926" max="6926" width="18.85546875" style="5" customWidth="1"/>
    <col min="6927" max="6927" width="18.85546875" style="5" bestFit="1" customWidth="1"/>
    <col min="6928" max="6928" width="20.42578125" style="5" bestFit="1" customWidth="1"/>
    <col min="6929" max="6930" width="0" style="5" hidden="1" customWidth="1"/>
    <col min="6931" max="6931" width="15.42578125" style="5" bestFit="1" customWidth="1"/>
    <col min="6932" max="6932" width="28.42578125" style="5" bestFit="1" customWidth="1"/>
    <col min="6933" max="6933" width="13.5703125" style="5" bestFit="1" customWidth="1"/>
    <col min="6934" max="6934" width="11.42578125" style="5" customWidth="1"/>
    <col min="6935" max="6936" width="0" style="5" hidden="1" customWidth="1"/>
    <col min="6937" max="6939" width="11.42578125" style="5" customWidth="1"/>
    <col min="6940" max="6940" width="13.140625" style="5" bestFit="1" customWidth="1"/>
    <col min="6941" max="7168" width="11.42578125" style="5"/>
    <col min="7169" max="7169" width="4.140625" style="5" customWidth="1"/>
    <col min="7170" max="7170" width="35.5703125" style="5" customWidth="1"/>
    <col min="7171" max="7171" width="18.42578125" style="5" bestFit="1" customWidth="1"/>
    <col min="7172" max="7175" width="10.42578125" style="5" customWidth="1"/>
    <col min="7176" max="7176" width="12.85546875" style="5" bestFit="1" customWidth="1"/>
    <col min="7177" max="7177" width="20.42578125" style="5" bestFit="1" customWidth="1"/>
    <col min="7178" max="7179" width="11.42578125" style="5" customWidth="1"/>
    <col min="7180" max="7180" width="10.42578125" style="5" bestFit="1" customWidth="1"/>
    <col min="7181" max="7181" width="11.42578125" style="5" bestFit="1" customWidth="1"/>
    <col min="7182" max="7182" width="18.85546875" style="5" customWidth="1"/>
    <col min="7183" max="7183" width="18.85546875" style="5" bestFit="1" customWidth="1"/>
    <col min="7184" max="7184" width="20.42578125" style="5" bestFit="1" customWidth="1"/>
    <col min="7185" max="7186" width="0" style="5" hidden="1" customWidth="1"/>
    <col min="7187" max="7187" width="15.42578125" style="5" bestFit="1" customWidth="1"/>
    <col min="7188" max="7188" width="28.42578125" style="5" bestFit="1" customWidth="1"/>
    <col min="7189" max="7189" width="13.5703125" style="5" bestFit="1" customWidth="1"/>
    <col min="7190" max="7190" width="11.42578125" style="5" customWidth="1"/>
    <col min="7191" max="7192" width="0" style="5" hidden="1" customWidth="1"/>
    <col min="7193" max="7195" width="11.42578125" style="5" customWidth="1"/>
    <col min="7196" max="7196" width="13.140625" style="5" bestFit="1" customWidth="1"/>
    <col min="7197" max="7424" width="11.42578125" style="5"/>
    <col min="7425" max="7425" width="4.140625" style="5" customWidth="1"/>
    <col min="7426" max="7426" width="35.5703125" style="5" customWidth="1"/>
    <col min="7427" max="7427" width="18.42578125" style="5" bestFit="1" customWidth="1"/>
    <col min="7428" max="7431" width="10.42578125" style="5" customWidth="1"/>
    <col min="7432" max="7432" width="12.85546875" style="5" bestFit="1" customWidth="1"/>
    <col min="7433" max="7433" width="20.42578125" style="5" bestFit="1" customWidth="1"/>
    <col min="7434" max="7435" width="11.42578125" style="5" customWidth="1"/>
    <col min="7436" max="7436" width="10.42578125" style="5" bestFit="1" customWidth="1"/>
    <col min="7437" max="7437" width="11.42578125" style="5" bestFit="1" customWidth="1"/>
    <col min="7438" max="7438" width="18.85546875" style="5" customWidth="1"/>
    <col min="7439" max="7439" width="18.85546875" style="5" bestFit="1" customWidth="1"/>
    <col min="7440" max="7440" width="20.42578125" style="5" bestFit="1" customWidth="1"/>
    <col min="7441" max="7442" width="0" style="5" hidden="1" customWidth="1"/>
    <col min="7443" max="7443" width="15.42578125" style="5" bestFit="1" customWidth="1"/>
    <col min="7444" max="7444" width="28.42578125" style="5" bestFit="1" customWidth="1"/>
    <col min="7445" max="7445" width="13.5703125" style="5" bestFit="1" customWidth="1"/>
    <col min="7446" max="7446" width="11.42578125" style="5" customWidth="1"/>
    <col min="7447" max="7448" width="0" style="5" hidden="1" customWidth="1"/>
    <col min="7449" max="7451" width="11.42578125" style="5" customWidth="1"/>
    <col min="7452" max="7452" width="13.140625" style="5" bestFit="1" customWidth="1"/>
    <col min="7453" max="7680" width="11.42578125" style="5"/>
    <col min="7681" max="7681" width="4.140625" style="5" customWidth="1"/>
    <col min="7682" max="7682" width="35.5703125" style="5" customWidth="1"/>
    <col min="7683" max="7683" width="18.42578125" style="5" bestFit="1" customWidth="1"/>
    <col min="7684" max="7687" width="10.42578125" style="5" customWidth="1"/>
    <col min="7688" max="7688" width="12.85546875" style="5" bestFit="1" customWidth="1"/>
    <col min="7689" max="7689" width="20.42578125" style="5" bestFit="1" customWidth="1"/>
    <col min="7690" max="7691" width="11.42578125" style="5" customWidth="1"/>
    <col min="7692" max="7692" width="10.42578125" style="5" bestFit="1" customWidth="1"/>
    <col min="7693" max="7693" width="11.42578125" style="5" bestFit="1" customWidth="1"/>
    <col min="7694" max="7694" width="18.85546875" style="5" customWidth="1"/>
    <col min="7695" max="7695" width="18.85546875" style="5" bestFit="1" customWidth="1"/>
    <col min="7696" max="7696" width="20.42578125" style="5" bestFit="1" customWidth="1"/>
    <col min="7697" max="7698" width="0" style="5" hidden="1" customWidth="1"/>
    <col min="7699" max="7699" width="15.42578125" style="5" bestFit="1" customWidth="1"/>
    <col min="7700" max="7700" width="28.42578125" style="5" bestFit="1" customWidth="1"/>
    <col min="7701" max="7701" width="13.5703125" style="5" bestFit="1" customWidth="1"/>
    <col min="7702" max="7702" width="11.42578125" style="5" customWidth="1"/>
    <col min="7703" max="7704" width="0" style="5" hidden="1" customWidth="1"/>
    <col min="7705" max="7707" width="11.42578125" style="5" customWidth="1"/>
    <col min="7708" max="7708" width="13.140625" style="5" bestFit="1" customWidth="1"/>
    <col min="7709" max="7936" width="11.42578125" style="5"/>
    <col min="7937" max="7937" width="4.140625" style="5" customWidth="1"/>
    <col min="7938" max="7938" width="35.5703125" style="5" customWidth="1"/>
    <col min="7939" max="7939" width="18.42578125" style="5" bestFit="1" customWidth="1"/>
    <col min="7940" max="7943" width="10.42578125" style="5" customWidth="1"/>
    <col min="7944" max="7944" width="12.85546875" style="5" bestFit="1" customWidth="1"/>
    <col min="7945" max="7945" width="20.42578125" style="5" bestFit="1" customWidth="1"/>
    <col min="7946" max="7947" width="11.42578125" style="5" customWidth="1"/>
    <col min="7948" max="7948" width="10.42578125" style="5" bestFit="1" customWidth="1"/>
    <col min="7949" max="7949" width="11.42578125" style="5" bestFit="1" customWidth="1"/>
    <col min="7950" max="7950" width="18.85546875" style="5" customWidth="1"/>
    <col min="7951" max="7951" width="18.85546875" style="5" bestFit="1" customWidth="1"/>
    <col min="7952" max="7952" width="20.42578125" style="5" bestFit="1" customWidth="1"/>
    <col min="7953" max="7954" width="0" style="5" hidden="1" customWidth="1"/>
    <col min="7955" max="7955" width="15.42578125" style="5" bestFit="1" customWidth="1"/>
    <col min="7956" max="7956" width="28.42578125" style="5" bestFit="1" customWidth="1"/>
    <col min="7957" max="7957" width="13.5703125" style="5" bestFit="1" customWidth="1"/>
    <col min="7958" max="7958" width="11.42578125" style="5" customWidth="1"/>
    <col min="7959" max="7960" width="0" style="5" hidden="1" customWidth="1"/>
    <col min="7961" max="7963" width="11.42578125" style="5" customWidth="1"/>
    <col min="7964" max="7964" width="13.140625" style="5" bestFit="1" customWidth="1"/>
    <col min="7965" max="8192" width="11.42578125" style="5"/>
    <col min="8193" max="8193" width="4.140625" style="5" customWidth="1"/>
    <col min="8194" max="8194" width="35.5703125" style="5" customWidth="1"/>
    <col min="8195" max="8195" width="18.42578125" style="5" bestFit="1" customWidth="1"/>
    <col min="8196" max="8199" width="10.42578125" style="5" customWidth="1"/>
    <col min="8200" max="8200" width="12.85546875" style="5" bestFit="1" customWidth="1"/>
    <col min="8201" max="8201" width="20.42578125" style="5" bestFit="1" customWidth="1"/>
    <col min="8202" max="8203" width="11.42578125" style="5" customWidth="1"/>
    <col min="8204" max="8204" width="10.42578125" style="5" bestFit="1" customWidth="1"/>
    <col min="8205" max="8205" width="11.42578125" style="5" bestFit="1" customWidth="1"/>
    <col min="8206" max="8206" width="18.85546875" style="5" customWidth="1"/>
    <col min="8207" max="8207" width="18.85546875" style="5" bestFit="1" customWidth="1"/>
    <col min="8208" max="8208" width="20.42578125" style="5" bestFit="1" customWidth="1"/>
    <col min="8209" max="8210" width="0" style="5" hidden="1" customWidth="1"/>
    <col min="8211" max="8211" width="15.42578125" style="5" bestFit="1" customWidth="1"/>
    <col min="8212" max="8212" width="28.42578125" style="5" bestFit="1" customWidth="1"/>
    <col min="8213" max="8213" width="13.5703125" style="5" bestFit="1" customWidth="1"/>
    <col min="8214" max="8214" width="11.42578125" style="5" customWidth="1"/>
    <col min="8215" max="8216" width="0" style="5" hidden="1" customWidth="1"/>
    <col min="8217" max="8219" width="11.42578125" style="5" customWidth="1"/>
    <col min="8220" max="8220" width="13.140625" style="5" bestFit="1" customWidth="1"/>
    <col min="8221" max="8448" width="11.42578125" style="5"/>
    <col min="8449" max="8449" width="4.140625" style="5" customWidth="1"/>
    <col min="8450" max="8450" width="35.5703125" style="5" customWidth="1"/>
    <col min="8451" max="8451" width="18.42578125" style="5" bestFit="1" customWidth="1"/>
    <col min="8452" max="8455" width="10.42578125" style="5" customWidth="1"/>
    <col min="8456" max="8456" width="12.85546875" style="5" bestFit="1" customWidth="1"/>
    <col min="8457" max="8457" width="20.42578125" style="5" bestFit="1" customWidth="1"/>
    <col min="8458" max="8459" width="11.42578125" style="5" customWidth="1"/>
    <col min="8460" max="8460" width="10.42578125" style="5" bestFit="1" customWidth="1"/>
    <col min="8461" max="8461" width="11.42578125" style="5" bestFit="1" customWidth="1"/>
    <col min="8462" max="8462" width="18.85546875" style="5" customWidth="1"/>
    <col min="8463" max="8463" width="18.85546875" style="5" bestFit="1" customWidth="1"/>
    <col min="8464" max="8464" width="20.42578125" style="5" bestFit="1" customWidth="1"/>
    <col min="8465" max="8466" width="0" style="5" hidden="1" customWidth="1"/>
    <col min="8467" max="8467" width="15.42578125" style="5" bestFit="1" customWidth="1"/>
    <col min="8468" max="8468" width="28.42578125" style="5" bestFit="1" customWidth="1"/>
    <col min="8469" max="8469" width="13.5703125" style="5" bestFit="1" customWidth="1"/>
    <col min="8470" max="8470" width="11.42578125" style="5" customWidth="1"/>
    <col min="8471" max="8472" width="0" style="5" hidden="1" customWidth="1"/>
    <col min="8473" max="8475" width="11.42578125" style="5" customWidth="1"/>
    <col min="8476" max="8476" width="13.140625" style="5" bestFit="1" customWidth="1"/>
    <col min="8477" max="8704" width="11.42578125" style="5"/>
    <col min="8705" max="8705" width="4.140625" style="5" customWidth="1"/>
    <col min="8706" max="8706" width="35.5703125" style="5" customWidth="1"/>
    <col min="8707" max="8707" width="18.42578125" style="5" bestFit="1" customWidth="1"/>
    <col min="8708" max="8711" width="10.42578125" style="5" customWidth="1"/>
    <col min="8712" max="8712" width="12.85546875" style="5" bestFit="1" customWidth="1"/>
    <col min="8713" max="8713" width="20.42578125" style="5" bestFit="1" customWidth="1"/>
    <col min="8714" max="8715" width="11.42578125" style="5" customWidth="1"/>
    <col min="8716" max="8716" width="10.42578125" style="5" bestFit="1" customWidth="1"/>
    <col min="8717" max="8717" width="11.42578125" style="5" bestFit="1" customWidth="1"/>
    <col min="8718" max="8718" width="18.85546875" style="5" customWidth="1"/>
    <col min="8719" max="8719" width="18.85546875" style="5" bestFit="1" customWidth="1"/>
    <col min="8720" max="8720" width="20.42578125" style="5" bestFit="1" customWidth="1"/>
    <col min="8721" max="8722" width="0" style="5" hidden="1" customWidth="1"/>
    <col min="8723" max="8723" width="15.42578125" style="5" bestFit="1" customWidth="1"/>
    <col min="8724" max="8724" width="28.42578125" style="5" bestFit="1" customWidth="1"/>
    <col min="8725" max="8725" width="13.5703125" style="5" bestFit="1" customWidth="1"/>
    <col min="8726" max="8726" width="11.42578125" style="5" customWidth="1"/>
    <col min="8727" max="8728" width="0" style="5" hidden="1" customWidth="1"/>
    <col min="8729" max="8731" width="11.42578125" style="5" customWidth="1"/>
    <col min="8732" max="8732" width="13.140625" style="5" bestFit="1" customWidth="1"/>
    <col min="8733" max="8960" width="11.42578125" style="5"/>
    <col min="8961" max="8961" width="4.140625" style="5" customWidth="1"/>
    <col min="8962" max="8962" width="35.5703125" style="5" customWidth="1"/>
    <col min="8963" max="8963" width="18.42578125" style="5" bestFit="1" customWidth="1"/>
    <col min="8964" max="8967" width="10.42578125" style="5" customWidth="1"/>
    <col min="8968" max="8968" width="12.85546875" style="5" bestFit="1" customWidth="1"/>
    <col min="8969" max="8969" width="20.42578125" style="5" bestFit="1" customWidth="1"/>
    <col min="8970" max="8971" width="11.42578125" style="5" customWidth="1"/>
    <col min="8972" max="8972" width="10.42578125" style="5" bestFit="1" customWidth="1"/>
    <col min="8973" max="8973" width="11.42578125" style="5" bestFit="1" customWidth="1"/>
    <col min="8974" max="8974" width="18.85546875" style="5" customWidth="1"/>
    <col min="8975" max="8975" width="18.85546875" style="5" bestFit="1" customWidth="1"/>
    <col min="8976" max="8976" width="20.42578125" style="5" bestFit="1" customWidth="1"/>
    <col min="8977" max="8978" width="0" style="5" hidden="1" customWidth="1"/>
    <col min="8979" max="8979" width="15.42578125" style="5" bestFit="1" customWidth="1"/>
    <col min="8980" max="8980" width="28.42578125" style="5" bestFit="1" customWidth="1"/>
    <col min="8981" max="8981" width="13.5703125" style="5" bestFit="1" customWidth="1"/>
    <col min="8982" max="8982" width="11.42578125" style="5" customWidth="1"/>
    <col min="8983" max="8984" width="0" style="5" hidden="1" customWidth="1"/>
    <col min="8985" max="8987" width="11.42578125" style="5" customWidth="1"/>
    <col min="8988" max="8988" width="13.140625" style="5" bestFit="1" customWidth="1"/>
    <col min="8989" max="9216" width="11.42578125" style="5"/>
    <col min="9217" max="9217" width="4.140625" style="5" customWidth="1"/>
    <col min="9218" max="9218" width="35.5703125" style="5" customWidth="1"/>
    <col min="9219" max="9219" width="18.42578125" style="5" bestFit="1" customWidth="1"/>
    <col min="9220" max="9223" width="10.42578125" style="5" customWidth="1"/>
    <col min="9224" max="9224" width="12.85546875" style="5" bestFit="1" customWidth="1"/>
    <col min="9225" max="9225" width="20.42578125" style="5" bestFit="1" customWidth="1"/>
    <col min="9226" max="9227" width="11.42578125" style="5" customWidth="1"/>
    <col min="9228" max="9228" width="10.42578125" style="5" bestFit="1" customWidth="1"/>
    <col min="9229" max="9229" width="11.42578125" style="5" bestFit="1" customWidth="1"/>
    <col min="9230" max="9230" width="18.85546875" style="5" customWidth="1"/>
    <col min="9231" max="9231" width="18.85546875" style="5" bestFit="1" customWidth="1"/>
    <col min="9232" max="9232" width="20.42578125" style="5" bestFit="1" customWidth="1"/>
    <col min="9233" max="9234" width="0" style="5" hidden="1" customWidth="1"/>
    <col min="9235" max="9235" width="15.42578125" style="5" bestFit="1" customWidth="1"/>
    <col min="9236" max="9236" width="28.42578125" style="5" bestFit="1" customWidth="1"/>
    <col min="9237" max="9237" width="13.5703125" style="5" bestFit="1" customWidth="1"/>
    <col min="9238" max="9238" width="11.42578125" style="5" customWidth="1"/>
    <col min="9239" max="9240" width="0" style="5" hidden="1" customWidth="1"/>
    <col min="9241" max="9243" width="11.42578125" style="5" customWidth="1"/>
    <col min="9244" max="9244" width="13.140625" style="5" bestFit="1" customWidth="1"/>
    <col min="9245" max="9472" width="11.42578125" style="5"/>
    <col min="9473" max="9473" width="4.140625" style="5" customWidth="1"/>
    <col min="9474" max="9474" width="35.5703125" style="5" customWidth="1"/>
    <col min="9475" max="9475" width="18.42578125" style="5" bestFit="1" customWidth="1"/>
    <col min="9476" max="9479" width="10.42578125" style="5" customWidth="1"/>
    <col min="9480" max="9480" width="12.85546875" style="5" bestFit="1" customWidth="1"/>
    <col min="9481" max="9481" width="20.42578125" style="5" bestFit="1" customWidth="1"/>
    <col min="9482" max="9483" width="11.42578125" style="5" customWidth="1"/>
    <col min="9484" max="9484" width="10.42578125" style="5" bestFit="1" customWidth="1"/>
    <col min="9485" max="9485" width="11.42578125" style="5" bestFit="1" customWidth="1"/>
    <col min="9486" max="9486" width="18.85546875" style="5" customWidth="1"/>
    <col min="9487" max="9487" width="18.85546875" style="5" bestFit="1" customWidth="1"/>
    <col min="9488" max="9488" width="20.42578125" style="5" bestFit="1" customWidth="1"/>
    <col min="9489" max="9490" width="0" style="5" hidden="1" customWidth="1"/>
    <col min="9491" max="9491" width="15.42578125" style="5" bestFit="1" customWidth="1"/>
    <col min="9492" max="9492" width="28.42578125" style="5" bestFit="1" customWidth="1"/>
    <col min="9493" max="9493" width="13.5703125" style="5" bestFit="1" customWidth="1"/>
    <col min="9494" max="9494" width="11.42578125" style="5" customWidth="1"/>
    <col min="9495" max="9496" width="0" style="5" hidden="1" customWidth="1"/>
    <col min="9497" max="9499" width="11.42578125" style="5" customWidth="1"/>
    <col min="9500" max="9500" width="13.140625" style="5" bestFit="1" customWidth="1"/>
    <col min="9501" max="9728" width="11.42578125" style="5"/>
    <col min="9729" max="9729" width="4.140625" style="5" customWidth="1"/>
    <col min="9730" max="9730" width="35.5703125" style="5" customWidth="1"/>
    <col min="9731" max="9731" width="18.42578125" style="5" bestFit="1" customWidth="1"/>
    <col min="9732" max="9735" width="10.42578125" style="5" customWidth="1"/>
    <col min="9736" max="9736" width="12.85546875" style="5" bestFit="1" customWidth="1"/>
    <col min="9737" max="9737" width="20.42578125" style="5" bestFit="1" customWidth="1"/>
    <col min="9738" max="9739" width="11.42578125" style="5" customWidth="1"/>
    <col min="9740" max="9740" width="10.42578125" style="5" bestFit="1" customWidth="1"/>
    <col min="9741" max="9741" width="11.42578125" style="5" bestFit="1" customWidth="1"/>
    <col min="9742" max="9742" width="18.85546875" style="5" customWidth="1"/>
    <col min="9743" max="9743" width="18.85546875" style="5" bestFit="1" customWidth="1"/>
    <col min="9744" max="9744" width="20.42578125" style="5" bestFit="1" customWidth="1"/>
    <col min="9745" max="9746" width="0" style="5" hidden="1" customWidth="1"/>
    <col min="9747" max="9747" width="15.42578125" style="5" bestFit="1" customWidth="1"/>
    <col min="9748" max="9748" width="28.42578125" style="5" bestFit="1" customWidth="1"/>
    <col min="9749" max="9749" width="13.5703125" style="5" bestFit="1" customWidth="1"/>
    <col min="9750" max="9750" width="11.42578125" style="5" customWidth="1"/>
    <col min="9751" max="9752" width="0" style="5" hidden="1" customWidth="1"/>
    <col min="9753" max="9755" width="11.42578125" style="5" customWidth="1"/>
    <col min="9756" max="9756" width="13.140625" style="5" bestFit="1" customWidth="1"/>
    <col min="9757" max="9984" width="11.42578125" style="5"/>
    <col min="9985" max="9985" width="4.140625" style="5" customWidth="1"/>
    <col min="9986" max="9986" width="35.5703125" style="5" customWidth="1"/>
    <col min="9987" max="9987" width="18.42578125" style="5" bestFit="1" customWidth="1"/>
    <col min="9988" max="9991" width="10.42578125" style="5" customWidth="1"/>
    <col min="9992" max="9992" width="12.85546875" style="5" bestFit="1" customWidth="1"/>
    <col min="9993" max="9993" width="20.42578125" style="5" bestFit="1" customWidth="1"/>
    <col min="9994" max="9995" width="11.42578125" style="5" customWidth="1"/>
    <col min="9996" max="9996" width="10.42578125" style="5" bestFit="1" customWidth="1"/>
    <col min="9997" max="9997" width="11.42578125" style="5" bestFit="1" customWidth="1"/>
    <col min="9998" max="9998" width="18.85546875" style="5" customWidth="1"/>
    <col min="9999" max="9999" width="18.85546875" style="5" bestFit="1" customWidth="1"/>
    <col min="10000" max="10000" width="20.42578125" style="5" bestFit="1" customWidth="1"/>
    <col min="10001" max="10002" width="0" style="5" hidden="1" customWidth="1"/>
    <col min="10003" max="10003" width="15.42578125" style="5" bestFit="1" customWidth="1"/>
    <col min="10004" max="10004" width="28.42578125" style="5" bestFit="1" customWidth="1"/>
    <col min="10005" max="10005" width="13.5703125" style="5" bestFit="1" customWidth="1"/>
    <col min="10006" max="10006" width="11.42578125" style="5" customWidth="1"/>
    <col min="10007" max="10008" width="0" style="5" hidden="1" customWidth="1"/>
    <col min="10009" max="10011" width="11.42578125" style="5" customWidth="1"/>
    <col min="10012" max="10012" width="13.140625" style="5" bestFit="1" customWidth="1"/>
    <col min="10013" max="10240" width="11.42578125" style="5"/>
    <col min="10241" max="10241" width="4.140625" style="5" customWidth="1"/>
    <col min="10242" max="10242" width="35.5703125" style="5" customWidth="1"/>
    <col min="10243" max="10243" width="18.42578125" style="5" bestFit="1" customWidth="1"/>
    <col min="10244" max="10247" width="10.42578125" style="5" customWidth="1"/>
    <col min="10248" max="10248" width="12.85546875" style="5" bestFit="1" customWidth="1"/>
    <col min="10249" max="10249" width="20.42578125" style="5" bestFit="1" customWidth="1"/>
    <col min="10250" max="10251" width="11.42578125" style="5" customWidth="1"/>
    <col min="10252" max="10252" width="10.42578125" style="5" bestFit="1" customWidth="1"/>
    <col min="10253" max="10253" width="11.42578125" style="5" bestFit="1" customWidth="1"/>
    <col min="10254" max="10254" width="18.85546875" style="5" customWidth="1"/>
    <col min="10255" max="10255" width="18.85546875" style="5" bestFit="1" customWidth="1"/>
    <col min="10256" max="10256" width="20.42578125" style="5" bestFit="1" customWidth="1"/>
    <col min="10257" max="10258" width="0" style="5" hidden="1" customWidth="1"/>
    <col min="10259" max="10259" width="15.42578125" style="5" bestFit="1" customWidth="1"/>
    <col min="10260" max="10260" width="28.42578125" style="5" bestFit="1" customWidth="1"/>
    <col min="10261" max="10261" width="13.5703125" style="5" bestFit="1" customWidth="1"/>
    <col min="10262" max="10262" width="11.42578125" style="5" customWidth="1"/>
    <col min="10263" max="10264" width="0" style="5" hidden="1" customWidth="1"/>
    <col min="10265" max="10267" width="11.42578125" style="5" customWidth="1"/>
    <col min="10268" max="10268" width="13.140625" style="5" bestFit="1" customWidth="1"/>
    <col min="10269" max="10496" width="11.42578125" style="5"/>
    <col min="10497" max="10497" width="4.140625" style="5" customWidth="1"/>
    <col min="10498" max="10498" width="35.5703125" style="5" customWidth="1"/>
    <col min="10499" max="10499" width="18.42578125" style="5" bestFit="1" customWidth="1"/>
    <col min="10500" max="10503" width="10.42578125" style="5" customWidth="1"/>
    <col min="10504" max="10504" width="12.85546875" style="5" bestFit="1" customWidth="1"/>
    <col min="10505" max="10505" width="20.42578125" style="5" bestFit="1" customWidth="1"/>
    <col min="10506" max="10507" width="11.42578125" style="5" customWidth="1"/>
    <col min="10508" max="10508" width="10.42578125" style="5" bestFit="1" customWidth="1"/>
    <col min="10509" max="10509" width="11.42578125" style="5" bestFit="1" customWidth="1"/>
    <col min="10510" max="10510" width="18.85546875" style="5" customWidth="1"/>
    <col min="10511" max="10511" width="18.85546875" style="5" bestFit="1" customWidth="1"/>
    <col min="10512" max="10512" width="20.42578125" style="5" bestFit="1" customWidth="1"/>
    <col min="10513" max="10514" width="0" style="5" hidden="1" customWidth="1"/>
    <col min="10515" max="10515" width="15.42578125" style="5" bestFit="1" customWidth="1"/>
    <col min="10516" max="10516" width="28.42578125" style="5" bestFit="1" customWidth="1"/>
    <col min="10517" max="10517" width="13.5703125" style="5" bestFit="1" customWidth="1"/>
    <col min="10518" max="10518" width="11.42578125" style="5" customWidth="1"/>
    <col min="10519" max="10520" width="0" style="5" hidden="1" customWidth="1"/>
    <col min="10521" max="10523" width="11.42578125" style="5" customWidth="1"/>
    <col min="10524" max="10524" width="13.140625" style="5" bestFit="1" customWidth="1"/>
    <col min="10525" max="10752" width="11.42578125" style="5"/>
    <col min="10753" max="10753" width="4.140625" style="5" customWidth="1"/>
    <col min="10754" max="10754" width="35.5703125" style="5" customWidth="1"/>
    <col min="10755" max="10755" width="18.42578125" style="5" bestFit="1" customWidth="1"/>
    <col min="10756" max="10759" width="10.42578125" style="5" customWidth="1"/>
    <col min="10760" max="10760" width="12.85546875" style="5" bestFit="1" customWidth="1"/>
    <col min="10761" max="10761" width="20.42578125" style="5" bestFit="1" customWidth="1"/>
    <col min="10762" max="10763" width="11.42578125" style="5" customWidth="1"/>
    <col min="10764" max="10764" width="10.42578125" style="5" bestFit="1" customWidth="1"/>
    <col min="10765" max="10765" width="11.42578125" style="5" bestFit="1" customWidth="1"/>
    <col min="10766" max="10766" width="18.85546875" style="5" customWidth="1"/>
    <col min="10767" max="10767" width="18.85546875" style="5" bestFit="1" customWidth="1"/>
    <col min="10768" max="10768" width="20.42578125" style="5" bestFit="1" customWidth="1"/>
    <col min="10769" max="10770" width="0" style="5" hidden="1" customWidth="1"/>
    <col min="10771" max="10771" width="15.42578125" style="5" bestFit="1" customWidth="1"/>
    <col min="10772" max="10772" width="28.42578125" style="5" bestFit="1" customWidth="1"/>
    <col min="10773" max="10773" width="13.5703125" style="5" bestFit="1" customWidth="1"/>
    <col min="10774" max="10774" width="11.42578125" style="5" customWidth="1"/>
    <col min="10775" max="10776" width="0" style="5" hidden="1" customWidth="1"/>
    <col min="10777" max="10779" width="11.42578125" style="5" customWidth="1"/>
    <col min="10780" max="10780" width="13.140625" style="5" bestFit="1" customWidth="1"/>
    <col min="10781" max="11008" width="11.42578125" style="5"/>
    <col min="11009" max="11009" width="4.140625" style="5" customWidth="1"/>
    <col min="11010" max="11010" width="35.5703125" style="5" customWidth="1"/>
    <col min="11011" max="11011" width="18.42578125" style="5" bestFit="1" customWidth="1"/>
    <col min="11012" max="11015" width="10.42578125" style="5" customWidth="1"/>
    <col min="11016" max="11016" width="12.85546875" style="5" bestFit="1" customWidth="1"/>
    <col min="11017" max="11017" width="20.42578125" style="5" bestFit="1" customWidth="1"/>
    <col min="11018" max="11019" width="11.42578125" style="5" customWidth="1"/>
    <col min="11020" max="11020" width="10.42578125" style="5" bestFit="1" customWidth="1"/>
    <col min="11021" max="11021" width="11.42578125" style="5" bestFit="1" customWidth="1"/>
    <col min="11022" max="11022" width="18.85546875" style="5" customWidth="1"/>
    <col min="11023" max="11023" width="18.85546875" style="5" bestFit="1" customWidth="1"/>
    <col min="11024" max="11024" width="20.42578125" style="5" bestFit="1" customWidth="1"/>
    <col min="11025" max="11026" width="0" style="5" hidden="1" customWidth="1"/>
    <col min="11027" max="11027" width="15.42578125" style="5" bestFit="1" customWidth="1"/>
    <col min="11028" max="11028" width="28.42578125" style="5" bestFit="1" customWidth="1"/>
    <col min="11029" max="11029" width="13.5703125" style="5" bestFit="1" customWidth="1"/>
    <col min="11030" max="11030" width="11.42578125" style="5" customWidth="1"/>
    <col min="11031" max="11032" width="0" style="5" hidden="1" customWidth="1"/>
    <col min="11033" max="11035" width="11.42578125" style="5" customWidth="1"/>
    <col min="11036" max="11036" width="13.140625" style="5" bestFit="1" customWidth="1"/>
    <col min="11037" max="11264" width="11.42578125" style="5"/>
    <col min="11265" max="11265" width="4.140625" style="5" customWidth="1"/>
    <col min="11266" max="11266" width="35.5703125" style="5" customWidth="1"/>
    <col min="11267" max="11267" width="18.42578125" style="5" bestFit="1" customWidth="1"/>
    <col min="11268" max="11271" width="10.42578125" style="5" customWidth="1"/>
    <col min="11272" max="11272" width="12.85546875" style="5" bestFit="1" customWidth="1"/>
    <col min="11273" max="11273" width="20.42578125" style="5" bestFit="1" customWidth="1"/>
    <col min="11274" max="11275" width="11.42578125" style="5" customWidth="1"/>
    <col min="11276" max="11276" width="10.42578125" style="5" bestFit="1" customWidth="1"/>
    <col min="11277" max="11277" width="11.42578125" style="5" bestFit="1" customWidth="1"/>
    <col min="11278" max="11278" width="18.85546875" style="5" customWidth="1"/>
    <col min="11279" max="11279" width="18.85546875" style="5" bestFit="1" customWidth="1"/>
    <col min="11280" max="11280" width="20.42578125" style="5" bestFit="1" customWidth="1"/>
    <col min="11281" max="11282" width="0" style="5" hidden="1" customWidth="1"/>
    <col min="11283" max="11283" width="15.42578125" style="5" bestFit="1" customWidth="1"/>
    <col min="11284" max="11284" width="28.42578125" style="5" bestFit="1" customWidth="1"/>
    <col min="11285" max="11285" width="13.5703125" style="5" bestFit="1" customWidth="1"/>
    <col min="11286" max="11286" width="11.42578125" style="5" customWidth="1"/>
    <col min="11287" max="11288" width="0" style="5" hidden="1" customWidth="1"/>
    <col min="11289" max="11291" width="11.42578125" style="5" customWidth="1"/>
    <col min="11292" max="11292" width="13.140625" style="5" bestFit="1" customWidth="1"/>
    <col min="11293" max="11520" width="11.42578125" style="5"/>
    <col min="11521" max="11521" width="4.140625" style="5" customWidth="1"/>
    <col min="11522" max="11522" width="35.5703125" style="5" customWidth="1"/>
    <col min="11523" max="11523" width="18.42578125" style="5" bestFit="1" customWidth="1"/>
    <col min="11524" max="11527" width="10.42578125" style="5" customWidth="1"/>
    <col min="11528" max="11528" width="12.85546875" style="5" bestFit="1" customWidth="1"/>
    <col min="11529" max="11529" width="20.42578125" style="5" bestFit="1" customWidth="1"/>
    <col min="11530" max="11531" width="11.42578125" style="5" customWidth="1"/>
    <col min="11532" max="11532" width="10.42578125" style="5" bestFit="1" customWidth="1"/>
    <col min="11533" max="11533" width="11.42578125" style="5" bestFit="1" customWidth="1"/>
    <col min="11534" max="11534" width="18.85546875" style="5" customWidth="1"/>
    <col min="11535" max="11535" width="18.85546875" style="5" bestFit="1" customWidth="1"/>
    <col min="11536" max="11536" width="20.42578125" style="5" bestFit="1" customWidth="1"/>
    <col min="11537" max="11538" width="0" style="5" hidden="1" customWidth="1"/>
    <col min="11539" max="11539" width="15.42578125" style="5" bestFit="1" customWidth="1"/>
    <col min="11540" max="11540" width="28.42578125" style="5" bestFit="1" customWidth="1"/>
    <col min="11541" max="11541" width="13.5703125" style="5" bestFit="1" customWidth="1"/>
    <col min="11542" max="11542" width="11.42578125" style="5" customWidth="1"/>
    <col min="11543" max="11544" width="0" style="5" hidden="1" customWidth="1"/>
    <col min="11545" max="11547" width="11.42578125" style="5" customWidth="1"/>
    <col min="11548" max="11548" width="13.140625" style="5" bestFit="1" customWidth="1"/>
    <col min="11549" max="11776" width="11.42578125" style="5"/>
    <col min="11777" max="11777" width="4.140625" style="5" customWidth="1"/>
    <col min="11778" max="11778" width="35.5703125" style="5" customWidth="1"/>
    <col min="11779" max="11779" width="18.42578125" style="5" bestFit="1" customWidth="1"/>
    <col min="11780" max="11783" width="10.42578125" style="5" customWidth="1"/>
    <col min="11784" max="11784" width="12.85546875" style="5" bestFit="1" customWidth="1"/>
    <col min="11785" max="11785" width="20.42578125" style="5" bestFit="1" customWidth="1"/>
    <col min="11786" max="11787" width="11.42578125" style="5" customWidth="1"/>
    <col min="11788" max="11788" width="10.42578125" style="5" bestFit="1" customWidth="1"/>
    <col min="11789" max="11789" width="11.42578125" style="5" bestFit="1" customWidth="1"/>
    <col min="11790" max="11790" width="18.85546875" style="5" customWidth="1"/>
    <col min="11791" max="11791" width="18.85546875" style="5" bestFit="1" customWidth="1"/>
    <col min="11792" max="11792" width="20.42578125" style="5" bestFit="1" customWidth="1"/>
    <col min="11793" max="11794" width="0" style="5" hidden="1" customWidth="1"/>
    <col min="11795" max="11795" width="15.42578125" style="5" bestFit="1" customWidth="1"/>
    <col min="11796" max="11796" width="28.42578125" style="5" bestFit="1" customWidth="1"/>
    <col min="11797" max="11797" width="13.5703125" style="5" bestFit="1" customWidth="1"/>
    <col min="11798" max="11798" width="11.42578125" style="5" customWidth="1"/>
    <col min="11799" max="11800" width="0" style="5" hidden="1" customWidth="1"/>
    <col min="11801" max="11803" width="11.42578125" style="5" customWidth="1"/>
    <col min="11804" max="11804" width="13.140625" style="5" bestFit="1" customWidth="1"/>
    <col min="11805" max="12032" width="11.42578125" style="5"/>
    <col min="12033" max="12033" width="4.140625" style="5" customWidth="1"/>
    <col min="12034" max="12034" width="35.5703125" style="5" customWidth="1"/>
    <col min="12035" max="12035" width="18.42578125" style="5" bestFit="1" customWidth="1"/>
    <col min="12036" max="12039" width="10.42578125" style="5" customWidth="1"/>
    <col min="12040" max="12040" width="12.85546875" style="5" bestFit="1" customWidth="1"/>
    <col min="12041" max="12041" width="20.42578125" style="5" bestFit="1" customWidth="1"/>
    <col min="12042" max="12043" width="11.42578125" style="5" customWidth="1"/>
    <col min="12044" max="12044" width="10.42578125" style="5" bestFit="1" customWidth="1"/>
    <col min="12045" max="12045" width="11.42578125" style="5" bestFit="1" customWidth="1"/>
    <col min="12046" max="12046" width="18.85546875" style="5" customWidth="1"/>
    <col min="12047" max="12047" width="18.85546875" style="5" bestFit="1" customWidth="1"/>
    <col min="12048" max="12048" width="20.42578125" style="5" bestFit="1" customWidth="1"/>
    <col min="12049" max="12050" width="0" style="5" hidden="1" customWidth="1"/>
    <col min="12051" max="12051" width="15.42578125" style="5" bestFit="1" customWidth="1"/>
    <col min="12052" max="12052" width="28.42578125" style="5" bestFit="1" customWidth="1"/>
    <col min="12053" max="12053" width="13.5703125" style="5" bestFit="1" customWidth="1"/>
    <col min="12054" max="12054" width="11.42578125" style="5" customWidth="1"/>
    <col min="12055" max="12056" width="0" style="5" hidden="1" customWidth="1"/>
    <col min="12057" max="12059" width="11.42578125" style="5" customWidth="1"/>
    <col min="12060" max="12060" width="13.140625" style="5" bestFit="1" customWidth="1"/>
    <col min="12061" max="12288" width="11.42578125" style="5"/>
    <col min="12289" max="12289" width="4.140625" style="5" customWidth="1"/>
    <col min="12290" max="12290" width="35.5703125" style="5" customWidth="1"/>
    <col min="12291" max="12291" width="18.42578125" style="5" bestFit="1" customWidth="1"/>
    <col min="12292" max="12295" width="10.42578125" style="5" customWidth="1"/>
    <col min="12296" max="12296" width="12.85546875" style="5" bestFit="1" customWidth="1"/>
    <col min="12297" max="12297" width="20.42578125" style="5" bestFit="1" customWidth="1"/>
    <col min="12298" max="12299" width="11.42578125" style="5" customWidth="1"/>
    <col min="12300" max="12300" width="10.42578125" style="5" bestFit="1" customWidth="1"/>
    <col min="12301" max="12301" width="11.42578125" style="5" bestFit="1" customWidth="1"/>
    <col min="12302" max="12302" width="18.85546875" style="5" customWidth="1"/>
    <col min="12303" max="12303" width="18.85546875" style="5" bestFit="1" customWidth="1"/>
    <col min="12304" max="12304" width="20.42578125" style="5" bestFit="1" customWidth="1"/>
    <col min="12305" max="12306" width="0" style="5" hidden="1" customWidth="1"/>
    <col min="12307" max="12307" width="15.42578125" style="5" bestFit="1" customWidth="1"/>
    <col min="12308" max="12308" width="28.42578125" style="5" bestFit="1" customWidth="1"/>
    <col min="12309" max="12309" width="13.5703125" style="5" bestFit="1" customWidth="1"/>
    <col min="12310" max="12310" width="11.42578125" style="5" customWidth="1"/>
    <col min="12311" max="12312" width="0" style="5" hidden="1" customWidth="1"/>
    <col min="12313" max="12315" width="11.42578125" style="5" customWidth="1"/>
    <col min="12316" max="12316" width="13.140625" style="5" bestFit="1" customWidth="1"/>
    <col min="12317" max="12544" width="11.42578125" style="5"/>
    <col min="12545" max="12545" width="4.140625" style="5" customWidth="1"/>
    <col min="12546" max="12546" width="35.5703125" style="5" customWidth="1"/>
    <col min="12547" max="12547" width="18.42578125" style="5" bestFit="1" customWidth="1"/>
    <col min="12548" max="12551" width="10.42578125" style="5" customWidth="1"/>
    <col min="12552" max="12552" width="12.85546875" style="5" bestFit="1" customWidth="1"/>
    <col min="12553" max="12553" width="20.42578125" style="5" bestFit="1" customWidth="1"/>
    <col min="12554" max="12555" width="11.42578125" style="5" customWidth="1"/>
    <col min="12556" max="12556" width="10.42578125" style="5" bestFit="1" customWidth="1"/>
    <col min="12557" max="12557" width="11.42578125" style="5" bestFit="1" customWidth="1"/>
    <col min="12558" max="12558" width="18.85546875" style="5" customWidth="1"/>
    <col min="12559" max="12559" width="18.85546875" style="5" bestFit="1" customWidth="1"/>
    <col min="12560" max="12560" width="20.42578125" style="5" bestFit="1" customWidth="1"/>
    <col min="12561" max="12562" width="0" style="5" hidden="1" customWidth="1"/>
    <col min="12563" max="12563" width="15.42578125" style="5" bestFit="1" customWidth="1"/>
    <col min="12564" max="12564" width="28.42578125" style="5" bestFit="1" customWidth="1"/>
    <col min="12565" max="12565" width="13.5703125" style="5" bestFit="1" customWidth="1"/>
    <col min="12566" max="12566" width="11.42578125" style="5" customWidth="1"/>
    <col min="12567" max="12568" width="0" style="5" hidden="1" customWidth="1"/>
    <col min="12569" max="12571" width="11.42578125" style="5" customWidth="1"/>
    <col min="12572" max="12572" width="13.140625" style="5" bestFit="1" customWidth="1"/>
    <col min="12573" max="12800" width="11.42578125" style="5"/>
    <col min="12801" max="12801" width="4.140625" style="5" customWidth="1"/>
    <col min="12802" max="12802" width="35.5703125" style="5" customWidth="1"/>
    <col min="12803" max="12803" width="18.42578125" style="5" bestFit="1" customWidth="1"/>
    <col min="12804" max="12807" width="10.42578125" style="5" customWidth="1"/>
    <col min="12808" max="12808" width="12.85546875" style="5" bestFit="1" customWidth="1"/>
    <col min="12809" max="12809" width="20.42578125" style="5" bestFit="1" customWidth="1"/>
    <col min="12810" max="12811" width="11.42578125" style="5" customWidth="1"/>
    <col min="12812" max="12812" width="10.42578125" style="5" bestFit="1" customWidth="1"/>
    <col min="12813" max="12813" width="11.42578125" style="5" bestFit="1" customWidth="1"/>
    <col min="12814" max="12814" width="18.85546875" style="5" customWidth="1"/>
    <col min="12815" max="12815" width="18.85546875" style="5" bestFit="1" customWidth="1"/>
    <col min="12816" max="12816" width="20.42578125" style="5" bestFit="1" customWidth="1"/>
    <col min="12817" max="12818" width="0" style="5" hidden="1" customWidth="1"/>
    <col min="12819" max="12819" width="15.42578125" style="5" bestFit="1" customWidth="1"/>
    <col min="12820" max="12820" width="28.42578125" style="5" bestFit="1" customWidth="1"/>
    <col min="12821" max="12821" width="13.5703125" style="5" bestFit="1" customWidth="1"/>
    <col min="12822" max="12822" width="11.42578125" style="5" customWidth="1"/>
    <col min="12823" max="12824" width="0" style="5" hidden="1" customWidth="1"/>
    <col min="12825" max="12827" width="11.42578125" style="5" customWidth="1"/>
    <col min="12828" max="12828" width="13.140625" style="5" bestFit="1" customWidth="1"/>
    <col min="12829" max="13056" width="11.42578125" style="5"/>
    <col min="13057" max="13057" width="4.140625" style="5" customWidth="1"/>
    <col min="13058" max="13058" width="35.5703125" style="5" customWidth="1"/>
    <col min="13059" max="13059" width="18.42578125" style="5" bestFit="1" customWidth="1"/>
    <col min="13060" max="13063" width="10.42578125" style="5" customWidth="1"/>
    <col min="13064" max="13064" width="12.85546875" style="5" bestFit="1" customWidth="1"/>
    <col min="13065" max="13065" width="20.42578125" style="5" bestFit="1" customWidth="1"/>
    <col min="13066" max="13067" width="11.42578125" style="5" customWidth="1"/>
    <col min="13068" max="13068" width="10.42578125" style="5" bestFit="1" customWidth="1"/>
    <col min="13069" max="13069" width="11.42578125" style="5" bestFit="1" customWidth="1"/>
    <col min="13070" max="13070" width="18.85546875" style="5" customWidth="1"/>
    <col min="13071" max="13071" width="18.85546875" style="5" bestFit="1" customWidth="1"/>
    <col min="13072" max="13072" width="20.42578125" style="5" bestFit="1" customWidth="1"/>
    <col min="13073" max="13074" width="0" style="5" hidden="1" customWidth="1"/>
    <col min="13075" max="13075" width="15.42578125" style="5" bestFit="1" customWidth="1"/>
    <col min="13076" max="13076" width="28.42578125" style="5" bestFit="1" customWidth="1"/>
    <col min="13077" max="13077" width="13.5703125" style="5" bestFit="1" customWidth="1"/>
    <col min="13078" max="13078" width="11.42578125" style="5" customWidth="1"/>
    <col min="13079" max="13080" width="0" style="5" hidden="1" customWidth="1"/>
    <col min="13081" max="13083" width="11.42578125" style="5" customWidth="1"/>
    <col min="13084" max="13084" width="13.140625" style="5" bestFit="1" customWidth="1"/>
    <col min="13085" max="13312" width="11.42578125" style="5"/>
    <col min="13313" max="13313" width="4.140625" style="5" customWidth="1"/>
    <col min="13314" max="13314" width="35.5703125" style="5" customWidth="1"/>
    <col min="13315" max="13315" width="18.42578125" style="5" bestFit="1" customWidth="1"/>
    <col min="13316" max="13319" width="10.42578125" style="5" customWidth="1"/>
    <col min="13320" max="13320" width="12.85546875" style="5" bestFit="1" customWidth="1"/>
    <col min="13321" max="13321" width="20.42578125" style="5" bestFit="1" customWidth="1"/>
    <col min="13322" max="13323" width="11.42578125" style="5" customWidth="1"/>
    <col min="13324" max="13324" width="10.42578125" style="5" bestFit="1" customWidth="1"/>
    <col min="13325" max="13325" width="11.42578125" style="5" bestFit="1" customWidth="1"/>
    <col min="13326" max="13326" width="18.85546875" style="5" customWidth="1"/>
    <col min="13327" max="13327" width="18.85546875" style="5" bestFit="1" customWidth="1"/>
    <col min="13328" max="13328" width="20.42578125" style="5" bestFit="1" customWidth="1"/>
    <col min="13329" max="13330" width="0" style="5" hidden="1" customWidth="1"/>
    <col min="13331" max="13331" width="15.42578125" style="5" bestFit="1" customWidth="1"/>
    <col min="13332" max="13332" width="28.42578125" style="5" bestFit="1" customWidth="1"/>
    <col min="13333" max="13333" width="13.5703125" style="5" bestFit="1" customWidth="1"/>
    <col min="13334" max="13334" width="11.42578125" style="5" customWidth="1"/>
    <col min="13335" max="13336" width="0" style="5" hidden="1" customWidth="1"/>
    <col min="13337" max="13339" width="11.42578125" style="5" customWidth="1"/>
    <col min="13340" max="13340" width="13.140625" style="5" bestFit="1" customWidth="1"/>
    <col min="13341" max="13568" width="11.42578125" style="5"/>
    <col min="13569" max="13569" width="4.140625" style="5" customWidth="1"/>
    <col min="13570" max="13570" width="35.5703125" style="5" customWidth="1"/>
    <col min="13571" max="13571" width="18.42578125" style="5" bestFit="1" customWidth="1"/>
    <col min="13572" max="13575" width="10.42578125" style="5" customWidth="1"/>
    <col min="13576" max="13576" width="12.85546875" style="5" bestFit="1" customWidth="1"/>
    <col min="13577" max="13577" width="20.42578125" style="5" bestFit="1" customWidth="1"/>
    <col min="13578" max="13579" width="11.42578125" style="5" customWidth="1"/>
    <col min="13580" max="13580" width="10.42578125" style="5" bestFit="1" customWidth="1"/>
    <col min="13581" max="13581" width="11.42578125" style="5" bestFit="1" customWidth="1"/>
    <col min="13582" max="13582" width="18.85546875" style="5" customWidth="1"/>
    <col min="13583" max="13583" width="18.85546875" style="5" bestFit="1" customWidth="1"/>
    <col min="13584" max="13584" width="20.42578125" style="5" bestFit="1" customWidth="1"/>
    <col min="13585" max="13586" width="0" style="5" hidden="1" customWidth="1"/>
    <col min="13587" max="13587" width="15.42578125" style="5" bestFit="1" customWidth="1"/>
    <col min="13588" max="13588" width="28.42578125" style="5" bestFit="1" customWidth="1"/>
    <col min="13589" max="13589" width="13.5703125" style="5" bestFit="1" customWidth="1"/>
    <col min="13590" max="13590" width="11.42578125" style="5" customWidth="1"/>
    <col min="13591" max="13592" width="0" style="5" hidden="1" customWidth="1"/>
    <col min="13593" max="13595" width="11.42578125" style="5" customWidth="1"/>
    <col min="13596" max="13596" width="13.140625" style="5" bestFit="1" customWidth="1"/>
    <col min="13597" max="13824" width="11.42578125" style="5"/>
    <col min="13825" max="13825" width="4.140625" style="5" customWidth="1"/>
    <col min="13826" max="13826" width="35.5703125" style="5" customWidth="1"/>
    <col min="13827" max="13827" width="18.42578125" style="5" bestFit="1" customWidth="1"/>
    <col min="13828" max="13831" width="10.42578125" style="5" customWidth="1"/>
    <col min="13832" max="13832" width="12.85546875" style="5" bestFit="1" customWidth="1"/>
    <col min="13833" max="13833" width="20.42578125" style="5" bestFit="1" customWidth="1"/>
    <col min="13834" max="13835" width="11.42578125" style="5" customWidth="1"/>
    <col min="13836" max="13836" width="10.42578125" style="5" bestFit="1" customWidth="1"/>
    <col min="13837" max="13837" width="11.42578125" style="5" bestFit="1" customWidth="1"/>
    <col min="13838" max="13838" width="18.85546875" style="5" customWidth="1"/>
    <col min="13839" max="13839" width="18.85546875" style="5" bestFit="1" customWidth="1"/>
    <col min="13840" max="13840" width="20.42578125" style="5" bestFit="1" customWidth="1"/>
    <col min="13841" max="13842" width="0" style="5" hidden="1" customWidth="1"/>
    <col min="13843" max="13843" width="15.42578125" style="5" bestFit="1" customWidth="1"/>
    <col min="13844" max="13844" width="28.42578125" style="5" bestFit="1" customWidth="1"/>
    <col min="13845" max="13845" width="13.5703125" style="5" bestFit="1" customWidth="1"/>
    <col min="13846" max="13846" width="11.42578125" style="5" customWidth="1"/>
    <col min="13847" max="13848" width="0" style="5" hidden="1" customWidth="1"/>
    <col min="13849" max="13851" width="11.42578125" style="5" customWidth="1"/>
    <col min="13852" max="13852" width="13.140625" style="5" bestFit="1" customWidth="1"/>
    <col min="13853" max="14080" width="11.42578125" style="5"/>
    <col min="14081" max="14081" width="4.140625" style="5" customWidth="1"/>
    <col min="14082" max="14082" width="35.5703125" style="5" customWidth="1"/>
    <col min="14083" max="14083" width="18.42578125" style="5" bestFit="1" customWidth="1"/>
    <col min="14084" max="14087" width="10.42578125" style="5" customWidth="1"/>
    <col min="14088" max="14088" width="12.85546875" style="5" bestFit="1" customWidth="1"/>
    <col min="14089" max="14089" width="20.42578125" style="5" bestFit="1" customWidth="1"/>
    <col min="14090" max="14091" width="11.42578125" style="5" customWidth="1"/>
    <col min="14092" max="14092" width="10.42578125" style="5" bestFit="1" customWidth="1"/>
    <col min="14093" max="14093" width="11.42578125" style="5" bestFit="1" customWidth="1"/>
    <col min="14094" max="14094" width="18.85546875" style="5" customWidth="1"/>
    <col min="14095" max="14095" width="18.85546875" style="5" bestFit="1" customWidth="1"/>
    <col min="14096" max="14096" width="20.42578125" style="5" bestFit="1" customWidth="1"/>
    <col min="14097" max="14098" width="0" style="5" hidden="1" customWidth="1"/>
    <col min="14099" max="14099" width="15.42578125" style="5" bestFit="1" customWidth="1"/>
    <col min="14100" max="14100" width="28.42578125" style="5" bestFit="1" customWidth="1"/>
    <col min="14101" max="14101" width="13.5703125" style="5" bestFit="1" customWidth="1"/>
    <col min="14102" max="14102" width="11.42578125" style="5" customWidth="1"/>
    <col min="14103" max="14104" width="0" style="5" hidden="1" customWidth="1"/>
    <col min="14105" max="14107" width="11.42578125" style="5" customWidth="1"/>
    <col min="14108" max="14108" width="13.140625" style="5" bestFit="1" customWidth="1"/>
    <col min="14109" max="14336" width="11.42578125" style="5"/>
    <col min="14337" max="14337" width="4.140625" style="5" customWidth="1"/>
    <col min="14338" max="14338" width="35.5703125" style="5" customWidth="1"/>
    <col min="14339" max="14339" width="18.42578125" style="5" bestFit="1" customWidth="1"/>
    <col min="14340" max="14343" width="10.42578125" style="5" customWidth="1"/>
    <col min="14344" max="14344" width="12.85546875" style="5" bestFit="1" customWidth="1"/>
    <col min="14345" max="14345" width="20.42578125" style="5" bestFit="1" customWidth="1"/>
    <col min="14346" max="14347" width="11.42578125" style="5" customWidth="1"/>
    <col min="14348" max="14348" width="10.42578125" style="5" bestFit="1" customWidth="1"/>
    <col min="14349" max="14349" width="11.42578125" style="5" bestFit="1" customWidth="1"/>
    <col min="14350" max="14350" width="18.85546875" style="5" customWidth="1"/>
    <col min="14351" max="14351" width="18.85546875" style="5" bestFit="1" customWidth="1"/>
    <col min="14352" max="14352" width="20.42578125" style="5" bestFit="1" customWidth="1"/>
    <col min="14353" max="14354" width="0" style="5" hidden="1" customWidth="1"/>
    <col min="14355" max="14355" width="15.42578125" style="5" bestFit="1" customWidth="1"/>
    <col min="14356" max="14356" width="28.42578125" style="5" bestFit="1" customWidth="1"/>
    <col min="14357" max="14357" width="13.5703125" style="5" bestFit="1" customWidth="1"/>
    <col min="14358" max="14358" width="11.42578125" style="5" customWidth="1"/>
    <col min="14359" max="14360" width="0" style="5" hidden="1" customWidth="1"/>
    <col min="14361" max="14363" width="11.42578125" style="5" customWidth="1"/>
    <col min="14364" max="14364" width="13.140625" style="5" bestFit="1" customWidth="1"/>
    <col min="14365" max="14592" width="11.42578125" style="5"/>
    <col min="14593" max="14593" width="4.140625" style="5" customWidth="1"/>
    <col min="14594" max="14594" width="35.5703125" style="5" customWidth="1"/>
    <col min="14595" max="14595" width="18.42578125" style="5" bestFit="1" customWidth="1"/>
    <col min="14596" max="14599" width="10.42578125" style="5" customWidth="1"/>
    <col min="14600" max="14600" width="12.85546875" style="5" bestFit="1" customWidth="1"/>
    <col min="14601" max="14601" width="20.42578125" style="5" bestFit="1" customWidth="1"/>
    <col min="14602" max="14603" width="11.42578125" style="5" customWidth="1"/>
    <col min="14604" max="14604" width="10.42578125" style="5" bestFit="1" customWidth="1"/>
    <col min="14605" max="14605" width="11.42578125" style="5" bestFit="1" customWidth="1"/>
    <col min="14606" max="14606" width="18.85546875" style="5" customWidth="1"/>
    <col min="14607" max="14607" width="18.85546875" style="5" bestFit="1" customWidth="1"/>
    <col min="14608" max="14608" width="20.42578125" style="5" bestFit="1" customWidth="1"/>
    <col min="14609" max="14610" width="0" style="5" hidden="1" customWidth="1"/>
    <col min="14611" max="14611" width="15.42578125" style="5" bestFit="1" customWidth="1"/>
    <col min="14612" max="14612" width="28.42578125" style="5" bestFit="1" customWidth="1"/>
    <col min="14613" max="14613" width="13.5703125" style="5" bestFit="1" customWidth="1"/>
    <col min="14614" max="14614" width="11.42578125" style="5" customWidth="1"/>
    <col min="14615" max="14616" width="0" style="5" hidden="1" customWidth="1"/>
    <col min="14617" max="14619" width="11.42578125" style="5" customWidth="1"/>
    <col min="14620" max="14620" width="13.140625" style="5" bestFit="1" customWidth="1"/>
    <col min="14621" max="14848" width="11.42578125" style="5"/>
    <col min="14849" max="14849" width="4.140625" style="5" customWidth="1"/>
    <col min="14850" max="14850" width="35.5703125" style="5" customWidth="1"/>
    <col min="14851" max="14851" width="18.42578125" style="5" bestFit="1" customWidth="1"/>
    <col min="14852" max="14855" width="10.42578125" style="5" customWidth="1"/>
    <col min="14856" max="14856" width="12.85546875" style="5" bestFit="1" customWidth="1"/>
    <col min="14857" max="14857" width="20.42578125" style="5" bestFit="1" customWidth="1"/>
    <col min="14858" max="14859" width="11.42578125" style="5" customWidth="1"/>
    <col min="14860" max="14860" width="10.42578125" style="5" bestFit="1" customWidth="1"/>
    <col min="14861" max="14861" width="11.42578125" style="5" bestFit="1" customWidth="1"/>
    <col min="14862" max="14862" width="18.85546875" style="5" customWidth="1"/>
    <col min="14863" max="14863" width="18.85546875" style="5" bestFit="1" customWidth="1"/>
    <col min="14864" max="14864" width="20.42578125" style="5" bestFit="1" customWidth="1"/>
    <col min="14865" max="14866" width="0" style="5" hidden="1" customWidth="1"/>
    <col min="14867" max="14867" width="15.42578125" style="5" bestFit="1" customWidth="1"/>
    <col min="14868" max="14868" width="28.42578125" style="5" bestFit="1" customWidth="1"/>
    <col min="14869" max="14869" width="13.5703125" style="5" bestFit="1" customWidth="1"/>
    <col min="14870" max="14870" width="11.42578125" style="5" customWidth="1"/>
    <col min="14871" max="14872" width="0" style="5" hidden="1" customWidth="1"/>
    <col min="14873" max="14875" width="11.42578125" style="5" customWidth="1"/>
    <col min="14876" max="14876" width="13.140625" style="5" bestFit="1" customWidth="1"/>
    <col min="14877" max="15104" width="11.42578125" style="5"/>
    <col min="15105" max="15105" width="4.140625" style="5" customWidth="1"/>
    <col min="15106" max="15106" width="35.5703125" style="5" customWidth="1"/>
    <col min="15107" max="15107" width="18.42578125" style="5" bestFit="1" customWidth="1"/>
    <col min="15108" max="15111" width="10.42578125" style="5" customWidth="1"/>
    <col min="15112" max="15112" width="12.85546875" style="5" bestFit="1" customWidth="1"/>
    <col min="15113" max="15113" width="20.42578125" style="5" bestFit="1" customWidth="1"/>
    <col min="15114" max="15115" width="11.42578125" style="5" customWidth="1"/>
    <col min="15116" max="15116" width="10.42578125" style="5" bestFit="1" customWidth="1"/>
    <col min="15117" max="15117" width="11.42578125" style="5" bestFit="1" customWidth="1"/>
    <col min="15118" max="15118" width="18.85546875" style="5" customWidth="1"/>
    <col min="15119" max="15119" width="18.85546875" style="5" bestFit="1" customWidth="1"/>
    <col min="15120" max="15120" width="20.42578125" style="5" bestFit="1" customWidth="1"/>
    <col min="15121" max="15122" width="0" style="5" hidden="1" customWidth="1"/>
    <col min="15123" max="15123" width="15.42578125" style="5" bestFit="1" customWidth="1"/>
    <col min="15124" max="15124" width="28.42578125" style="5" bestFit="1" customWidth="1"/>
    <col min="15125" max="15125" width="13.5703125" style="5" bestFit="1" customWidth="1"/>
    <col min="15126" max="15126" width="11.42578125" style="5" customWidth="1"/>
    <col min="15127" max="15128" width="0" style="5" hidden="1" customWidth="1"/>
    <col min="15129" max="15131" width="11.42578125" style="5" customWidth="1"/>
    <col min="15132" max="15132" width="13.140625" style="5" bestFit="1" customWidth="1"/>
    <col min="15133" max="15360" width="11.42578125" style="5"/>
    <col min="15361" max="15361" width="4.140625" style="5" customWidth="1"/>
    <col min="15362" max="15362" width="35.5703125" style="5" customWidth="1"/>
    <col min="15363" max="15363" width="18.42578125" style="5" bestFit="1" customWidth="1"/>
    <col min="15364" max="15367" width="10.42578125" style="5" customWidth="1"/>
    <col min="15368" max="15368" width="12.85546875" style="5" bestFit="1" customWidth="1"/>
    <col min="15369" max="15369" width="20.42578125" style="5" bestFit="1" customWidth="1"/>
    <col min="15370" max="15371" width="11.42578125" style="5" customWidth="1"/>
    <col min="15372" max="15372" width="10.42578125" style="5" bestFit="1" customWidth="1"/>
    <col min="15373" max="15373" width="11.42578125" style="5" bestFit="1" customWidth="1"/>
    <col min="15374" max="15374" width="18.85546875" style="5" customWidth="1"/>
    <col min="15375" max="15375" width="18.85546875" style="5" bestFit="1" customWidth="1"/>
    <col min="15376" max="15376" width="20.42578125" style="5" bestFit="1" customWidth="1"/>
    <col min="15377" max="15378" width="0" style="5" hidden="1" customWidth="1"/>
    <col min="15379" max="15379" width="15.42578125" style="5" bestFit="1" customWidth="1"/>
    <col min="15380" max="15380" width="28.42578125" style="5" bestFit="1" customWidth="1"/>
    <col min="15381" max="15381" width="13.5703125" style="5" bestFit="1" customWidth="1"/>
    <col min="15382" max="15382" width="11.42578125" style="5" customWidth="1"/>
    <col min="15383" max="15384" width="0" style="5" hidden="1" customWidth="1"/>
    <col min="15385" max="15387" width="11.42578125" style="5" customWidth="1"/>
    <col min="15388" max="15388" width="13.140625" style="5" bestFit="1" customWidth="1"/>
    <col min="15389" max="15616" width="11.42578125" style="5"/>
    <col min="15617" max="15617" width="4.140625" style="5" customWidth="1"/>
    <col min="15618" max="15618" width="35.5703125" style="5" customWidth="1"/>
    <col min="15619" max="15619" width="18.42578125" style="5" bestFit="1" customWidth="1"/>
    <col min="15620" max="15623" width="10.42578125" style="5" customWidth="1"/>
    <col min="15624" max="15624" width="12.85546875" style="5" bestFit="1" customWidth="1"/>
    <col min="15625" max="15625" width="20.42578125" style="5" bestFit="1" customWidth="1"/>
    <col min="15626" max="15627" width="11.42578125" style="5" customWidth="1"/>
    <col min="15628" max="15628" width="10.42578125" style="5" bestFit="1" customWidth="1"/>
    <col min="15629" max="15629" width="11.42578125" style="5" bestFit="1" customWidth="1"/>
    <col min="15630" max="15630" width="18.85546875" style="5" customWidth="1"/>
    <col min="15631" max="15631" width="18.85546875" style="5" bestFit="1" customWidth="1"/>
    <col min="15632" max="15632" width="20.42578125" style="5" bestFit="1" customWidth="1"/>
    <col min="15633" max="15634" width="0" style="5" hidden="1" customWidth="1"/>
    <col min="15635" max="15635" width="15.42578125" style="5" bestFit="1" customWidth="1"/>
    <col min="15636" max="15636" width="28.42578125" style="5" bestFit="1" customWidth="1"/>
    <col min="15637" max="15637" width="13.5703125" style="5" bestFit="1" customWidth="1"/>
    <col min="15638" max="15638" width="11.42578125" style="5" customWidth="1"/>
    <col min="15639" max="15640" width="0" style="5" hidden="1" customWidth="1"/>
    <col min="15641" max="15643" width="11.42578125" style="5" customWidth="1"/>
    <col min="15644" max="15644" width="13.140625" style="5" bestFit="1" customWidth="1"/>
    <col min="15645" max="15872" width="11.42578125" style="5"/>
    <col min="15873" max="15873" width="4.140625" style="5" customWidth="1"/>
    <col min="15874" max="15874" width="35.5703125" style="5" customWidth="1"/>
    <col min="15875" max="15875" width="18.42578125" style="5" bestFit="1" customWidth="1"/>
    <col min="15876" max="15879" width="10.42578125" style="5" customWidth="1"/>
    <col min="15880" max="15880" width="12.85546875" style="5" bestFit="1" customWidth="1"/>
    <col min="15881" max="15881" width="20.42578125" style="5" bestFit="1" customWidth="1"/>
    <col min="15882" max="15883" width="11.42578125" style="5" customWidth="1"/>
    <col min="15884" max="15884" width="10.42578125" style="5" bestFit="1" customWidth="1"/>
    <col min="15885" max="15885" width="11.42578125" style="5" bestFit="1" customWidth="1"/>
    <col min="15886" max="15886" width="18.85546875" style="5" customWidth="1"/>
    <col min="15887" max="15887" width="18.85546875" style="5" bestFit="1" customWidth="1"/>
    <col min="15888" max="15888" width="20.42578125" style="5" bestFit="1" customWidth="1"/>
    <col min="15889" max="15890" width="0" style="5" hidden="1" customWidth="1"/>
    <col min="15891" max="15891" width="15.42578125" style="5" bestFit="1" customWidth="1"/>
    <col min="15892" max="15892" width="28.42578125" style="5" bestFit="1" customWidth="1"/>
    <col min="15893" max="15893" width="13.5703125" style="5" bestFit="1" customWidth="1"/>
    <col min="15894" max="15894" width="11.42578125" style="5" customWidth="1"/>
    <col min="15895" max="15896" width="0" style="5" hidden="1" customWidth="1"/>
    <col min="15897" max="15899" width="11.42578125" style="5" customWidth="1"/>
    <col min="15900" max="15900" width="13.140625" style="5" bestFit="1" customWidth="1"/>
    <col min="15901" max="16128" width="11.42578125" style="5"/>
    <col min="16129" max="16129" width="4.140625" style="5" customWidth="1"/>
    <col min="16130" max="16130" width="35.5703125" style="5" customWidth="1"/>
    <col min="16131" max="16131" width="18.42578125" style="5" bestFit="1" customWidth="1"/>
    <col min="16132" max="16135" width="10.42578125" style="5" customWidth="1"/>
    <col min="16136" max="16136" width="12.85546875" style="5" bestFit="1" customWidth="1"/>
    <col min="16137" max="16137" width="20.42578125" style="5" bestFit="1" customWidth="1"/>
    <col min="16138" max="16139" width="11.42578125" style="5" customWidth="1"/>
    <col min="16140" max="16140" width="10.42578125" style="5" bestFit="1" customWidth="1"/>
    <col min="16141" max="16141" width="11.42578125" style="5" bestFit="1" customWidth="1"/>
    <col min="16142" max="16142" width="18.85546875" style="5" customWidth="1"/>
    <col min="16143" max="16143" width="18.85546875" style="5" bestFit="1" customWidth="1"/>
    <col min="16144" max="16144" width="20.42578125" style="5" bestFit="1" customWidth="1"/>
    <col min="16145" max="16146" width="0" style="5" hidden="1" customWidth="1"/>
    <col min="16147" max="16147" width="15.42578125" style="5" bestFit="1" customWidth="1"/>
    <col min="16148" max="16148" width="28.42578125" style="5" bestFit="1" customWidth="1"/>
    <col min="16149" max="16149" width="13.5703125" style="5" bestFit="1" customWidth="1"/>
    <col min="16150" max="16150" width="11.42578125" style="5" customWidth="1"/>
    <col min="16151" max="16152" width="0" style="5" hidden="1" customWidth="1"/>
    <col min="16153" max="16155" width="11.42578125" style="5" customWidth="1"/>
    <col min="16156" max="16156" width="13.140625" style="5" bestFit="1" customWidth="1"/>
    <col min="16157" max="16384" width="11.42578125" style="5"/>
  </cols>
  <sheetData>
    <row r="12" spans="2:21" ht="21" x14ac:dyDescent="0.25">
      <c r="B12" s="26" t="s">
        <v>91</v>
      </c>
      <c r="C12" s="27"/>
      <c r="D12" s="27"/>
      <c r="E12" s="27"/>
      <c r="F12" s="27"/>
      <c r="G12" s="27"/>
      <c r="H12" s="28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</row>
    <row r="15" spans="2:21" x14ac:dyDescent="0.25">
      <c r="B15" s="29" t="s">
        <v>92</v>
      </c>
      <c r="C15" s="30"/>
    </row>
    <row r="16" spans="2:21" x14ac:dyDescent="0.25">
      <c r="K16" s="31"/>
    </row>
    <row r="17" spans="2:28" x14ac:dyDescent="0.25">
      <c r="B17" s="32" t="s">
        <v>93</v>
      </c>
      <c r="C17" s="33">
        <f>SETTLEMENT_DATE</f>
        <v>44071</v>
      </c>
    </row>
    <row r="18" spans="2:28" x14ac:dyDescent="0.25">
      <c r="B18" s="34"/>
      <c r="C18" s="35"/>
    </row>
    <row r="19" spans="2:28" ht="15.75" thickBot="1" x14ac:dyDescent="0.3">
      <c r="C19" s="4"/>
    </row>
    <row r="20" spans="2:28" s="38" customFormat="1" ht="18" thickBot="1" x14ac:dyDescent="0.3">
      <c r="B20" s="36" t="s">
        <v>94</v>
      </c>
      <c r="C20" s="37"/>
      <c r="D20" s="37"/>
      <c r="E20" s="37"/>
      <c r="F20" s="37"/>
      <c r="G20" s="37"/>
      <c r="J20" s="5"/>
      <c r="K20" s="39" t="s">
        <v>95</v>
      </c>
      <c r="L20" s="5"/>
      <c r="P20" s="5"/>
      <c r="Q20" s="5"/>
      <c r="R20" s="5"/>
      <c r="S20" s="5"/>
      <c r="T20" s="40" t="s">
        <v>96</v>
      </c>
      <c r="U20" s="41">
        <f ca="1">SUM(U24:U135)</f>
        <v>0</v>
      </c>
      <c r="W20" s="5"/>
      <c r="X20" s="5"/>
      <c r="Y20" s="5"/>
      <c r="Z20" s="5"/>
      <c r="AA20" s="5"/>
    </row>
    <row r="21" spans="2:28" s="38" customFormat="1" ht="15.75" x14ac:dyDescent="0.25">
      <c r="B21" s="42"/>
      <c r="C21" s="129" t="str">
        <f ca="1">IF(ISNA(HLOOKUP(C22,Source_Bonds,1,FALSE)),IF(ISNA(HLOOKUP(C22,Desti_Bonds,1,FALSE)),"NOT FOUND","DESTINATION"),"SOURCE")</f>
        <v>NOT FOUND</v>
      </c>
      <c r="D21" s="43"/>
      <c r="E21" s="43"/>
      <c r="F21" s="43"/>
      <c r="G21" s="43"/>
      <c r="H21" s="44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</row>
    <row r="22" spans="2:28" ht="15.75" x14ac:dyDescent="0.25">
      <c r="B22" s="45" t="s">
        <v>97</v>
      </c>
      <c r="C22" s="130" t="str">
        <f ca="1">MID(CELL("filename",A1),FIND("]",CELL("filename",A1))+1,255)</f>
        <v>LB24DA</v>
      </c>
      <c r="D22" s="34" t="s">
        <v>187</v>
      </c>
      <c r="E22" s="46"/>
      <c r="F22" s="46"/>
      <c r="G22" s="46"/>
      <c r="J22" s="38"/>
      <c r="K22" s="47" t="s">
        <v>98</v>
      </c>
      <c r="L22" s="47" t="s">
        <v>99</v>
      </c>
      <c r="M22" s="47" t="s">
        <v>32</v>
      </c>
      <c r="N22" s="47" t="s">
        <v>100</v>
      </c>
      <c r="O22" s="47" t="s">
        <v>101</v>
      </c>
      <c r="P22" s="47" t="s">
        <v>102</v>
      </c>
      <c r="Q22" s="47" t="s">
        <v>103</v>
      </c>
      <c r="R22" s="47" t="s">
        <v>104</v>
      </c>
      <c r="S22" s="47" t="s">
        <v>95</v>
      </c>
      <c r="T22" s="47" t="s">
        <v>105</v>
      </c>
      <c r="U22" s="47" t="s">
        <v>106</v>
      </c>
      <c r="W22" s="4"/>
      <c r="X22" s="4"/>
      <c r="Y22" s="4"/>
      <c r="Z22" s="4"/>
      <c r="AA22" s="4"/>
      <c r="AB22" s="4"/>
    </row>
    <row r="23" spans="2:28" x14ac:dyDescent="0.25">
      <c r="B23" s="48" t="s">
        <v>30</v>
      </c>
      <c r="C23" s="49">
        <f ca="1">+VLOOKUP($C$22,SBDB_Data,2,FALSE)</f>
        <v>45646</v>
      </c>
      <c r="D23" s="34"/>
      <c r="E23" s="50"/>
      <c r="F23" s="50"/>
      <c r="G23" s="50"/>
      <c r="K23" s="51">
        <v>0</v>
      </c>
      <c r="L23" s="93">
        <f>+C17</f>
        <v>44071</v>
      </c>
      <c r="M23" s="23"/>
      <c r="N23" s="23"/>
      <c r="O23" s="23"/>
      <c r="P23" s="53"/>
      <c r="Q23" s="53"/>
      <c r="R23" s="53">
        <v>1</v>
      </c>
      <c r="S23" s="53"/>
      <c r="T23" s="54"/>
      <c r="U23" s="53"/>
      <c r="W23" s="4"/>
      <c r="X23" s="53"/>
      <c r="Y23" s="53"/>
      <c r="Z23" s="53"/>
      <c r="AA23" s="54"/>
      <c r="AB23" s="53"/>
    </row>
    <row r="24" spans="2:28" x14ac:dyDescent="0.25">
      <c r="B24" s="48" t="s">
        <v>32</v>
      </c>
      <c r="C24" s="55">
        <f ca="1">+VLOOKUP($C$22,SBDB_Data,4,FALSE)</f>
        <v>4.7500000000000001E-2</v>
      </c>
      <c r="D24" s="34"/>
      <c r="E24" s="56"/>
      <c r="F24" s="56"/>
      <c r="G24" s="56"/>
      <c r="K24" s="51">
        <f>+K23+1</f>
        <v>1</v>
      </c>
      <c r="L24" s="93">
        <f ca="1">+COUPNCD(C17,C23,C25)</f>
        <v>44185</v>
      </c>
      <c r="M24" s="57">
        <f ca="1">IF(L24="--","--",IF(AND($C$27="--",K24=1),(L24-$C$26)*$C$24/365,$C$24/$C$25))</f>
        <v>2.375E-2</v>
      </c>
      <c r="N24" s="53" t="str">
        <f ca="1">+IF(L24=$C$23, 100%, "--")</f>
        <v>--</v>
      </c>
      <c r="O24" s="57">
        <f ca="1">IFERROR(IF(K24=1,(L24-$C$27)*(Q24/100%)*$C$24/365,(L24-L23)*(Q24/100%)*$C$24/365),"--")</f>
        <v>2.3815068493150689E-2</v>
      </c>
      <c r="P24" s="53">
        <f t="shared" ref="P24:P87" ca="1" si="0">+IF(L24="--","--",IFERROR(VLOOKUP(L24,$W$41:$X$45,2,FALSE),0))</f>
        <v>0</v>
      </c>
      <c r="Q24" s="53">
        <f ca="1">R24+P24</f>
        <v>1</v>
      </c>
      <c r="R24" s="53">
        <f ca="1">IF(P24="--",R23-0,R23-P24)</f>
        <v>1</v>
      </c>
      <c r="S24" s="58">
        <f ca="1">IF(L24="--","--",ROUND(IF($C$22="LBA37DA",SUM(O24:P24),SUM(M24:N24)),9))</f>
        <v>2.375E-2</v>
      </c>
      <c r="T24" s="59" t="e">
        <f ca="1">IF(L24="--","--",1/(1+$C$31/$C$25)^($C$28*$C$25/365+K23))</f>
        <v>#VALUE!</v>
      </c>
      <c r="U24" s="53" t="str">
        <f ca="1">IFERROR(T24*S24,"--")</f>
        <v>--</v>
      </c>
      <c r="W24" s="4"/>
      <c r="X24" s="53"/>
      <c r="Y24" s="53"/>
      <c r="Z24" s="53"/>
      <c r="AA24" s="54"/>
      <c r="AB24" s="53"/>
    </row>
    <row r="25" spans="2:28" x14ac:dyDescent="0.25">
      <c r="B25" s="48" t="s">
        <v>107</v>
      </c>
      <c r="C25" s="60">
        <v>2</v>
      </c>
      <c r="D25" s="46"/>
      <c r="E25" s="61"/>
      <c r="F25" s="61"/>
      <c r="G25" s="61"/>
      <c r="K25" s="51">
        <f>+K24+1</f>
        <v>2</v>
      </c>
      <c r="L25" s="93">
        <f ca="1">+IF(L24&lt;$C$23, EDATE(L24,12/$C$25), IF(L24=$C$23, "--", IF(L24="--", "--")))</f>
        <v>44367</v>
      </c>
      <c r="M25" s="57">
        <f t="shared" ref="M25:M88" ca="1" si="1">IF(L25="--","--",IF(AND($C$27="--",K25=1),(L25-$C$26)*$C$24/365,$C$24/$C$25))</f>
        <v>2.375E-2</v>
      </c>
      <c r="N25" s="53" t="str">
        <f t="shared" ref="N25:N88" ca="1" si="2">+IF(L25=$C$23, 100%, "--")</f>
        <v>--</v>
      </c>
      <c r="O25" s="57">
        <f ca="1">IFERROR(IF(K25=1,(L25-$C$27)*(Q25/100%)*$C$24/365,(L25-L24)*(Q25/100%)*$C$24/365),"--")</f>
        <v>2.3684931506849315E-2</v>
      </c>
      <c r="P25" s="53">
        <f t="shared" ca="1" si="0"/>
        <v>0</v>
      </c>
      <c r="Q25" s="53">
        <f t="shared" ref="Q25:Q66" ca="1" si="3">R25+P25</f>
        <v>1</v>
      </c>
      <c r="R25" s="53">
        <f ca="1">IF(P25="--",R24-0,R24-P25)</f>
        <v>1</v>
      </c>
      <c r="S25" s="58">
        <f t="shared" ref="S25:S88" ca="1" si="4">IF(L25="--","--",ROUND(IF($C$22="LBA37DA",SUM(O25:P25),SUM(M25:N25)),9))</f>
        <v>2.375E-2</v>
      </c>
      <c r="T25" s="59" t="e">
        <f ca="1">IF(L25="--","--",1/(1+$C$31/$C$25)^($C$28*$C$25/365+K24))</f>
        <v>#VALUE!</v>
      </c>
      <c r="U25" s="53" t="str">
        <f t="shared" ref="U25:U88" ca="1" si="5">IFERROR(T25*S25,"--")</f>
        <v>--</v>
      </c>
      <c r="W25" s="4"/>
      <c r="X25" s="53"/>
      <c r="Y25" s="53"/>
      <c r="Z25" s="53"/>
      <c r="AA25" s="54"/>
      <c r="AB25" s="53"/>
    </row>
    <row r="26" spans="2:28" x14ac:dyDescent="0.25">
      <c r="B26" s="48" t="s">
        <v>31</v>
      </c>
      <c r="C26" s="49">
        <f ca="1">+VLOOKUP($C$22,SBDB_Data,3,FALSE)</f>
        <v>40091</v>
      </c>
      <c r="D26" s="34"/>
      <c r="E26" s="61"/>
      <c r="F26" s="61"/>
      <c r="G26" s="61"/>
      <c r="K26" s="51">
        <f>+K25+1</f>
        <v>3</v>
      </c>
      <c r="L26" s="93">
        <f t="shared" ref="L26:L89" ca="1" si="6">+IF(L25&lt;$C$23, EDATE(L25,12/$C$25), IF(L25=$C$23, "--", IF(L25="--", "--")))</f>
        <v>44550</v>
      </c>
      <c r="M26" s="57">
        <f t="shared" ca="1" si="1"/>
        <v>2.375E-2</v>
      </c>
      <c r="N26" s="53" t="str">
        <f t="shared" ca="1" si="2"/>
        <v>--</v>
      </c>
      <c r="O26" s="57">
        <f t="shared" ref="O26:O89" ca="1" si="7">IFERROR(IF(K26=1,(L26-$C$27)*(Q26/100%)*$C$24/365,(L26-L25)*(Q26/100%)*$C$24/365),"--")</f>
        <v>2.3815068493150689E-2</v>
      </c>
      <c r="P26" s="53">
        <f t="shared" ca="1" si="0"/>
        <v>0</v>
      </c>
      <c r="Q26" s="53">
        <f t="shared" ca="1" si="3"/>
        <v>1</v>
      </c>
      <c r="R26" s="53">
        <f t="shared" ref="R26:R66" ca="1" si="8">IF(P26="--",R25-0,R25-P26)</f>
        <v>1</v>
      </c>
      <c r="S26" s="58">
        <f t="shared" ca="1" si="4"/>
        <v>2.375E-2</v>
      </c>
      <c r="T26" s="59" t="e">
        <f t="shared" ref="T26:T89" ca="1" si="9">IF(L26="--","--",1/(1+$C$31/$C$25)^($C$28*$C$25/365+K25))</f>
        <v>#VALUE!</v>
      </c>
      <c r="U26" s="53" t="str">
        <f t="shared" ca="1" si="5"/>
        <v>--</v>
      </c>
      <c r="W26" s="4"/>
      <c r="X26" s="53"/>
      <c r="Y26" s="53"/>
      <c r="Z26" s="53"/>
      <c r="AA26" s="54"/>
      <c r="AB26" s="53"/>
    </row>
    <row r="27" spans="2:28" x14ac:dyDescent="0.25">
      <c r="B27" s="48" t="s">
        <v>108</v>
      </c>
      <c r="C27" s="62">
        <f ca="1">IF(COUPPCD(C17,C23,C25)&lt;C26,"--",COUPPCD(C17,C23,C25))</f>
        <v>44002</v>
      </c>
      <c r="E27" s="61"/>
      <c r="F27" s="61"/>
      <c r="G27" s="61"/>
      <c r="K27" s="51">
        <f>+K26+1</f>
        <v>4</v>
      </c>
      <c r="L27" s="93">
        <f t="shared" ca="1" si="6"/>
        <v>44732</v>
      </c>
      <c r="M27" s="57">
        <f t="shared" ca="1" si="1"/>
        <v>2.375E-2</v>
      </c>
      <c r="N27" s="53" t="str">
        <f t="shared" ca="1" si="2"/>
        <v>--</v>
      </c>
      <c r="O27" s="57">
        <f t="shared" ca="1" si="7"/>
        <v>2.3684931506849315E-2</v>
      </c>
      <c r="P27" s="53">
        <f t="shared" ca="1" si="0"/>
        <v>0</v>
      </c>
      <c r="Q27" s="53">
        <f t="shared" ca="1" si="3"/>
        <v>1</v>
      </c>
      <c r="R27" s="53">
        <f t="shared" ca="1" si="8"/>
        <v>1</v>
      </c>
      <c r="S27" s="58">
        <f t="shared" ca="1" si="4"/>
        <v>2.375E-2</v>
      </c>
      <c r="T27" s="59" t="e">
        <f t="shared" ca="1" si="9"/>
        <v>#VALUE!</v>
      </c>
      <c r="U27" s="53" t="str">
        <f t="shared" ca="1" si="5"/>
        <v>--</v>
      </c>
      <c r="W27" s="4"/>
      <c r="X27" s="53"/>
      <c r="Y27" s="53"/>
      <c r="Z27" s="53"/>
      <c r="AA27" s="54"/>
      <c r="AB27" s="53"/>
    </row>
    <row r="28" spans="2:28" x14ac:dyDescent="0.25">
      <c r="B28" s="48" t="s">
        <v>24</v>
      </c>
      <c r="C28" s="131">
        <f ca="1">L24-L23</f>
        <v>114</v>
      </c>
      <c r="D28" s="46"/>
      <c r="E28" s="61"/>
      <c r="F28" s="61"/>
      <c r="G28" s="61"/>
      <c r="K28" s="51">
        <f t="shared" ref="K28:K91" si="10">+K27+1</f>
        <v>5</v>
      </c>
      <c r="L28" s="93">
        <f t="shared" ca="1" si="6"/>
        <v>44915</v>
      </c>
      <c r="M28" s="57">
        <f t="shared" ca="1" si="1"/>
        <v>2.375E-2</v>
      </c>
      <c r="N28" s="53" t="str">
        <f t="shared" ca="1" si="2"/>
        <v>--</v>
      </c>
      <c r="O28" s="57">
        <f t="shared" ca="1" si="7"/>
        <v>2.3815068493150689E-2</v>
      </c>
      <c r="P28" s="53">
        <f t="shared" ca="1" si="0"/>
        <v>0</v>
      </c>
      <c r="Q28" s="53">
        <f t="shared" ca="1" si="3"/>
        <v>1</v>
      </c>
      <c r="R28" s="53">
        <f t="shared" ca="1" si="8"/>
        <v>1</v>
      </c>
      <c r="S28" s="58">
        <f t="shared" ca="1" si="4"/>
        <v>2.375E-2</v>
      </c>
      <c r="T28" s="59" t="e">
        <f t="shared" ca="1" si="9"/>
        <v>#VALUE!</v>
      </c>
      <c r="U28" s="53" t="str">
        <f t="shared" ca="1" si="5"/>
        <v>--</v>
      </c>
      <c r="W28" s="4"/>
      <c r="X28" s="53"/>
      <c r="Y28" s="53"/>
      <c r="Z28" s="53"/>
      <c r="AA28" s="54"/>
      <c r="AB28" s="53"/>
    </row>
    <row r="29" spans="2:28" x14ac:dyDescent="0.25">
      <c r="B29" s="48" t="s">
        <v>23</v>
      </c>
      <c r="C29" s="131">
        <f ca="1">IF(C27="--",L23-C26,L23-C27)</f>
        <v>69</v>
      </c>
      <c r="D29" s="46"/>
      <c r="E29" s="63"/>
      <c r="F29" s="63"/>
      <c r="G29" s="63"/>
      <c r="K29" s="51">
        <f t="shared" si="10"/>
        <v>6</v>
      </c>
      <c r="L29" s="93">
        <f t="shared" ca="1" si="6"/>
        <v>45097</v>
      </c>
      <c r="M29" s="57">
        <f t="shared" ca="1" si="1"/>
        <v>2.375E-2</v>
      </c>
      <c r="N29" s="53" t="str">
        <f t="shared" ca="1" si="2"/>
        <v>--</v>
      </c>
      <c r="O29" s="57">
        <f t="shared" ca="1" si="7"/>
        <v>2.3684931506849315E-2</v>
      </c>
      <c r="P29" s="53">
        <f t="shared" ca="1" si="0"/>
        <v>0</v>
      </c>
      <c r="Q29" s="53">
        <f t="shared" ca="1" si="3"/>
        <v>1</v>
      </c>
      <c r="R29" s="53">
        <f t="shared" ca="1" si="8"/>
        <v>1</v>
      </c>
      <c r="S29" s="58">
        <f t="shared" ca="1" si="4"/>
        <v>2.375E-2</v>
      </c>
      <c r="T29" s="59" t="e">
        <f t="shared" ca="1" si="9"/>
        <v>#VALUE!</v>
      </c>
      <c r="U29" s="53" t="str">
        <f t="shared" ca="1" si="5"/>
        <v>--</v>
      </c>
      <c r="W29" s="4"/>
      <c r="X29" s="53"/>
      <c r="Y29" s="53"/>
      <c r="Z29" s="53"/>
      <c r="AA29" s="54"/>
      <c r="AB29" s="53"/>
    </row>
    <row r="30" spans="2:28" x14ac:dyDescent="0.25">
      <c r="B30" s="48" t="s">
        <v>109</v>
      </c>
      <c r="C30" s="64">
        <f ca="1">ROUND(C29/365*C24,8)</f>
        <v>8.9794499999999999E-3</v>
      </c>
      <c r="E30" s="65"/>
      <c r="F30" s="65"/>
      <c r="G30" s="65"/>
      <c r="K30" s="51">
        <f t="shared" si="10"/>
        <v>7</v>
      </c>
      <c r="L30" s="93">
        <f t="shared" ca="1" si="6"/>
        <v>45280</v>
      </c>
      <c r="M30" s="57">
        <f t="shared" ca="1" si="1"/>
        <v>2.375E-2</v>
      </c>
      <c r="N30" s="53" t="str">
        <f t="shared" ca="1" si="2"/>
        <v>--</v>
      </c>
      <c r="O30" s="57">
        <f t="shared" ca="1" si="7"/>
        <v>2.3815068493150689E-2</v>
      </c>
      <c r="P30" s="53">
        <f t="shared" ca="1" si="0"/>
        <v>0</v>
      </c>
      <c r="Q30" s="53">
        <f t="shared" ca="1" si="3"/>
        <v>1</v>
      </c>
      <c r="R30" s="53">
        <f t="shared" ca="1" si="8"/>
        <v>1</v>
      </c>
      <c r="S30" s="58">
        <f t="shared" ca="1" si="4"/>
        <v>2.375E-2</v>
      </c>
      <c r="T30" s="59" t="e">
        <f t="shared" ca="1" si="9"/>
        <v>#VALUE!</v>
      </c>
      <c r="U30" s="53" t="str">
        <f t="shared" ca="1" si="5"/>
        <v>--</v>
      </c>
      <c r="W30" s="4"/>
      <c r="X30" s="53"/>
      <c r="Y30" s="53"/>
      <c r="Z30" s="53"/>
      <c r="AA30" s="54"/>
      <c r="AB30" s="53"/>
    </row>
    <row r="31" spans="2:28" x14ac:dyDescent="0.25">
      <c r="B31" s="66" t="s">
        <v>110</v>
      </c>
      <c r="C31" s="132" t="str">
        <f ca="1">IF(C21="SOURCE", HLOOKUP(C22, Source_Bonds, 7, FALSE), IF(C21="DESTINATION", HLOOKUP(C22,Desti_Bonds,6,FALSE),  C21) )</f>
        <v>NOT FOUND</v>
      </c>
      <c r="D31" s="34" t="s">
        <v>186</v>
      </c>
      <c r="E31" s="65"/>
      <c r="G31" s="61"/>
      <c r="K31" s="51">
        <f t="shared" si="10"/>
        <v>8</v>
      </c>
      <c r="L31" s="93">
        <f t="shared" ca="1" si="6"/>
        <v>45463</v>
      </c>
      <c r="M31" s="57">
        <f t="shared" ca="1" si="1"/>
        <v>2.375E-2</v>
      </c>
      <c r="N31" s="53" t="str">
        <f t="shared" ca="1" si="2"/>
        <v>--</v>
      </c>
      <c r="O31" s="57">
        <f t="shared" ca="1" si="7"/>
        <v>2.3815068493150689E-2</v>
      </c>
      <c r="P31" s="53">
        <f t="shared" ca="1" si="0"/>
        <v>0</v>
      </c>
      <c r="Q31" s="53">
        <f t="shared" ca="1" si="3"/>
        <v>1</v>
      </c>
      <c r="R31" s="53">
        <f t="shared" ca="1" si="8"/>
        <v>1</v>
      </c>
      <c r="S31" s="58">
        <f t="shared" ca="1" si="4"/>
        <v>2.375E-2</v>
      </c>
      <c r="T31" s="59" t="e">
        <f t="shared" ca="1" si="9"/>
        <v>#VALUE!</v>
      </c>
      <c r="U31" s="53" t="str">
        <f t="shared" ca="1" si="5"/>
        <v>--</v>
      </c>
      <c r="W31" s="4"/>
      <c r="X31" s="53"/>
      <c r="Y31" s="53"/>
      <c r="Z31" s="53"/>
      <c r="AA31" s="54"/>
      <c r="AB31" s="53"/>
    </row>
    <row r="32" spans="2:28" s="38" customFormat="1" ht="15.75" x14ac:dyDescent="0.25">
      <c r="B32" s="5"/>
      <c r="C32" s="5"/>
      <c r="D32" s="34"/>
      <c r="E32" s="34"/>
      <c r="F32" s="5"/>
      <c r="G32" s="61"/>
      <c r="H32" s="4"/>
      <c r="I32" s="5"/>
      <c r="J32" s="5"/>
      <c r="K32" s="51">
        <f t="shared" si="10"/>
        <v>9</v>
      </c>
      <c r="L32" s="93">
        <f t="shared" ca="1" si="6"/>
        <v>45646</v>
      </c>
      <c r="M32" s="57">
        <f t="shared" ca="1" si="1"/>
        <v>2.375E-2</v>
      </c>
      <c r="N32" s="53">
        <f t="shared" ca="1" si="2"/>
        <v>1</v>
      </c>
      <c r="O32" s="57">
        <f t="shared" ca="1" si="7"/>
        <v>2.3815068493150689E-2</v>
      </c>
      <c r="P32" s="53">
        <f t="shared" ca="1" si="0"/>
        <v>0</v>
      </c>
      <c r="Q32" s="53">
        <f t="shared" ca="1" si="3"/>
        <v>1</v>
      </c>
      <c r="R32" s="53">
        <f t="shared" ca="1" si="8"/>
        <v>1</v>
      </c>
      <c r="S32" s="58">
        <f t="shared" ca="1" si="4"/>
        <v>1.0237499999999999</v>
      </c>
      <c r="T32" s="59" t="e">
        <f t="shared" ca="1" si="9"/>
        <v>#VALUE!</v>
      </c>
      <c r="U32" s="53" t="str">
        <f t="shared" ca="1" si="5"/>
        <v>--</v>
      </c>
      <c r="V32" s="5"/>
      <c r="W32" s="4"/>
      <c r="X32" s="53"/>
      <c r="Y32" s="53"/>
      <c r="Z32" s="53"/>
      <c r="AA32" s="54"/>
      <c r="AB32" s="53"/>
    </row>
    <row r="33" spans="2:28" s="38" customFormat="1" ht="15.75" x14ac:dyDescent="0.25">
      <c r="B33" s="45" t="s">
        <v>111</v>
      </c>
      <c r="C33" s="67">
        <f ca="1">ROUND(U20-C30,8)</f>
        <v>-8.9794499999999999E-3</v>
      </c>
      <c r="D33" s="46"/>
      <c r="E33" s="34"/>
      <c r="F33" s="5"/>
      <c r="G33" s="5"/>
      <c r="H33" s="4"/>
      <c r="I33" s="5"/>
      <c r="J33" s="5"/>
      <c r="K33" s="51">
        <f t="shared" si="10"/>
        <v>10</v>
      </c>
      <c r="L33" s="93" t="str">
        <f t="shared" ca="1" si="6"/>
        <v>--</v>
      </c>
      <c r="M33" s="57" t="str">
        <f t="shared" ca="1" si="1"/>
        <v>--</v>
      </c>
      <c r="N33" s="53" t="str">
        <f t="shared" ca="1" si="2"/>
        <v>--</v>
      </c>
      <c r="O33" s="57" t="str">
        <f t="shared" ca="1" si="7"/>
        <v>--</v>
      </c>
      <c r="P33" s="53" t="str">
        <f t="shared" ca="1" si="0"/>
        <v>--</v>
      </c>
      <c r="Q33" s="53" t="e">
        <f t="shared" ca="1" si="3"/>
        <v>#VALUE!</v>
      </c>
      <c r="R33" s="53">
        <f t="shared" ca="1" si="8"/>
        <v>1</v>
      </c>
      <c r="S33" s="58" t="str">
        <f t="shared" ca="1" si="4"/>
        <v>--</v>
      </c>
      <c r="T33" s="59" t="str">
        <f t="shared" ca="1" si="9"/>
        <v>--</v>
      </c>
      <c r="U33" s="53" t="str">
        <f t="shared" ca="1" si="5"/>
        <v>--</v>
      </c>
      <c r="V33" s="5"/>
      <c r="W33" s="4"/>
      <c r="X33" s="53"/>
      <c r="Y33" s="53"/>
      <c r="Z33" s="53"/>
      <c r="AA33" s="54"/>
      <c r="AB33" s="53"/>
    </row>
    <row r="34" spans="2:28" ht="15.75" customHeight="1" x14ac:dyDescent="0.25">
      <c r="B34" s="66" t="s">
        <v>112</v>
      </c>
      <c r="C34" s="68">
        <f ca="1">C33+C30</f>
        <v>0</v>
      </c>
      <c r="D34" s="46"/>
      <c r="E34" s="34"/>
      <c r="F34" s="65"/>
      <c r="G34" s="69"/>
      <c r="K34" s="51">
        <f t="shared" si="10"/>
        <v>11</v>
      </c>
      <c r="L34" s="93" t="str">
        <f t="shared" ca="1" si="6"/>
        <v>--</v>
      </c>
      <c r="M34" s="57" t="str">
        <f t="shared" ca="1" si="1"/>
        <v>--</v>
      </c>
      <c r="N34" s="53" t="str">
        <f t="shared" ca="1" si="2"/>
        <v>--</v>
      </c>
      <c r="O34" s="57" t="str">
        <f t="shared" ca="1" si="7"/>
        <v>--</v>
      </c>
      <c r="P34" s="53" t="str">
        <f t="shared" ca="1" si="0"/>
        <v>--</v>
      </c>
      <c r="Q34" s="53" t="e">
        <f t="shared" ca="1" si="3"/>
        <v>#VALUE!</v>
      </c>
      <c r="R34" s="53">
        <f t="shared" ca="1" si="8"/>
        <v>1</v>
      </c>
      <c r="S34" s="58" t="str">
        <f t="shared" ca="1" si="4"/>
        <v>--</v>
      </c>
      <c r="T34" s="59" t="str">
        <f t="shared" ca="1" si="9"/>
        <v>--</v>
      </c>
      <c r="U34" s="53" t="str">
        <f t="shared" ca="1" si="5"/>
        <v>--</v>
      </c>
      <c r="W34" s="4"/>
      <c r="X34" s="53"/>
      <c r="Y34" s="53"/>
      <c r="Z34" s="53"/>
      <c r="AA34" s="54"/>
      <c r="AB34" s="53"/>
    </row>
    <row r="35" spans="2:28" x14ac:dyDescent="0.25">
      <c r="C35" s="70"/>
      <c r="D35" s="46"/>
      <c r="E35" s="34"/>
      <c r="F35" s="34"/>
      <c r="G35" s="71"/>
      <c r="K35" s="51">
        <f>+K34+1</f>
        <v>12</v>
      </c>
      <c r="L35" s="93" t="str">
        <f t="shared" ca="1" si="6"/>
        <v>--</v>
      </c>
      <c r="M35" s="57" t="str">
        <f t="shared" ca="1" si="1"/>
        <v>--</v>
      </c>
      <c r="N35" s="53" t="str">
        <f t="shared" ca="1" si="2"/>
        <v>--</v>
      </c>
      <c r="O35" s="57" t="str">
        <f t="shared" ca="1" si="7"/>
        <v>--</v>
      </c>
      <c r="P35" s="53" t="str">
        <f t="shared" ca="1" si="0"/>
        <v>--</v>
      </c>
      <c r="Q35" s="53" t="e">
        <f t="shared" ca="1" si="3"/>
        <v>#VALUE!</v>
      </c>
      <c r="R35" s="53">
        <f t="shared" ca="1" si="8"/>
        <v>1</v>
      </c>
      <c r="S35" s="58" t="str">
        <f t="shared" ca="1" si="4"/>
        <v>--</v>
      </c>
      <c r="T35" s="59" t="str">
        <f t="shared" ca="1" si="9"/>
        <v>--</v>
      </c>
      <c r="U35" s="53" t="str">
        <f t="shared" ca="1" si="5"/>
        <v>--</v>
      </c>
      <c r="W35" s="4"/>
      <c r="X35" s="53"/>
      <c r="Y35" s="53"/>
      <c r="Z35" s="53"/>
      <c r="AA35" s="54"/>
      <c r="AB35" s="53"/>
    </row>
    <row r="36" spans="2:28" x14ac:dyDescent="0.25">
      <c r="C36" s="63"/>
      <c r="D36" s="72"/>
      <c r="E36" s="73"/>
      <c r="F36" s="34"/>
      <c r="G36" s="74"/>
      <c r="K36" s="51">
        <f t="shared" si="10"/>
        <v>13</v>
      </c>
      <c r="L36" s="93" t="str">
        <f t="shared" ca="1" si="6"/>
        <v>--</v>
      </c>
      <c r="M36" s="57" t="str">
        <f t="shared" ca="1" si="1"/>
        <v>--</v>
      </c>
      <c r="N36" s="53" t="str">
        <f t="shared" ca="1" si="2"/>
        <v>--</v>
      </c>
      <c r="O36" s="57" t="str">
        <f t="shared" ca="1" si="7"/>
        <v>--</v>
      </c>
      <c r="P36" s="53" t="str">
        <f t="shared" ca="1" si="0"/>
        <v>--</v>
      </c>
      <c r="Q36" s="53" t="e">
        <f t="shared" ca="1" si="3"/>
        <v>#VALUE!</v>
      </c>
      <c r="R36" s="53">
        <f t="shared" ca="1" si="8"/>
        <v>1</v>
      </c>
      <c r="S36" s="58" t="str">
        <f t="shared" ca="1" si="4"/>
        <v>--</v>
      </c>
      <c r="T36" s="59" t="str">
        <f t="shared" ca="1" si="9"/>
        <v>--</v>
      </c>
      <c r="U36" s="53" t="str">
        <f t="shared" ca="1" si="5"/>
        <v>--</v>
      </c>
      <c r="W36" s="4"/>
      <c r="X36" s="53"/>
      <c r="Y36" s="53"/>
      <c r="Z36" s="53"/>
      <c r="AA36" s="54"/>
      <c r="AB36" s="53"/>
    </row>
    <row r="37" spans="2:28" x14ac:dyDescent="0.25">
      <c r="C37" s="63"/>
      <c r="D37" s="72"/>
      <c r="E37" s="73"/>
      <c r="F37" s="34"/>
      <c r="G37" s="74"/>
      <c r="K37" s="51">
        <f t="shared" si="10"/>
        <v>14</v>
      </c>
      <c r="L37" s="93" t="str">
        <f t="shared" ca="1" si="6"/>
        <v>--</v>
      </c>
      <c r="M37" s="57" t="str">
        <f t="shared" ca="1" si="1"/>
        <v>--</v>
      </c>
      <c r="N37" s="53" t="str">
        <f t="shared" ca="1" si="2"/>
        <v>--</v>
      </c>
      <c r="O37" s="57" t="str">
        <f t="shared" ca="1" si="7"/>
        <v>--</v>
      </c>
      <c r="P37" s="53" t="str">
        <f t="shared" ca="1" si="0"/>
        <v>--</v>
      </c>
      <c r="Q37" s="53" t="e">
        <f t="shared" ca="1" si="3"/>
        <v>#VALUE!</v>
      </c>
      <c r="R37" s="53">
        <f t="shared" ca="1" si="8"/>
        <v>1</v>
      </c>
      <c r="S37" s="58" t="str">
        <f t="shared" ca="1" si="4"/>
        <v>--</v>
      </c>
      <c r="T37" s="59" t="str">
        <f t="shared" ca="1" si="9"/>
        <v>--</v>
      </c>
      <c r="U37" s="53" t="str">
        <f t="shared" ca="1" si="5"/>
        <v>--</v>
      </c>
      <c r="W37" s="4"/>
      <c r="X37" s="53"/>
      <c r="Y37" s="53"/>
      <c r="Z37" s="53"/>
      <c r="AA37" s="54"/>
      <c r="AB37" s="53"/>
    </row>
    <row r="38" spans="2:28" x14ac:dyDescent="0.25">
      <c r="H38" s="75"/>
      <c r="K38" s="51">
        <f t="shared" si="10"/>
        <v>15</v>
      </c>
      <c r="L38" s="93" t="str">
        <f t="shared" ca="1" si="6"/>
        <v>--</v>
      </c>
      <c r="M38" s="57" t="str">
        <f t="shared" ca="1" si="1"/>
        <v>--</v>
      </c>
      <c r="N38" s="53" t="str">
        <f t="shared" ca="1" si="2"/>
        <v>--</v>
      </c>
      <c r="O38" s="57" t="str">
        <f t="shared" ca="1" si="7"/>
        <v>--</v>
      </c>
      <c r="P38" s="53" t="str">
        <f t="shared" ca="1" si="0"/>
        <v>--</v>
      </c>
      <c r="Q38" s="53" t="e">
        <f t="shared" ca="1" si="3"/>
        <v>#VALUE!</v>
      </c>
      <c r="R38" s="53">
        <f t="shared" ca="1" si="8"/>
        <v>1</v>
      </c>
      <c r="S38" s="58" t="str">
        <f t="shared" ca="1" si="4"/>
        <v>--</v>
      </c>
      <c r="T38" s="59" t="str">
        <f t="shared" ca="1" si="9"/>
        <v>--</v>
      </c>
      <c r="U38" s="53" t="str">
        <f t="shared" ca="1" si="5"/>
        <v>--</v>
      </c>
      <c r="W38" s="4"/>
      <c r="X38" s="53"/>
      <c r="Y38" s="53"/>
      <c r="Z38" s="53"/>
      <c r="AA38" s="54"/>
      <c r="AB38" s="53"/>
    </row>
    <row r="39" spans="2:28" ht="15.75" thickBot="1" x14ac:dyDescent="0.3">
      <c r="D39" s="46"/>
      <c r="E39" s="34"/>
      <c r="F39" s="34"/>
      <c r="G39" s="76"/>
      <c r="K39" s="51">
        <f t="shared" si="10"/>
        <v>16</v>
      </c>
      <c r="L39" s="93" t="str">
        <f t="shared" ca="1" si="6"/>
        <v>--</v>
      </c>
      <c r="M39" s="57" t="str">
        <f t="shared" ca="1" si="1"/>
        <v>--</v>
      </c>
      <c r="N39" s="53" t="str">
        <f t="shared" ca="1" si="2"/>
        <v>--</v>
      </c>
      <c r="O39" s="57" t="str">
        <f t="shared" ca="1" si="7"/>
        <v>--</v>
      </c>
      <c r="P39" s="53" t="str">
        <f t="shared" ca="1" si="0"/>
        <v>--</v>
      </c>
      <c r="Q39" s="53" t="e">
        <f t="shared" ca="1" si="3"/>
        <v>#VALUE!</v>
      </c>
      <c r="R39" s="53">
        <f t="shared" ca="1" si="8"/>
        <v>1</v>
      </c>
      <c r="S39" s="58" t="str">
        <f t="shared" ca="1" si="4"/>
        <v>--</v>
      </c>
      <c r="T39" s="59" t="str">
        <f t="shared" ca="1" si="9"/>
        <v>--</v>
      </c>
      <c r="U39" s="53" t="str">
        <f t="shared" ca="1" si="5"/>
        <v>--</v>
      </c>
      <c r="W39" s="4"/>
      <c r="X39" s="53"/>
      <c r="Y39" s="53"/>
      <c r="Z39" s="53"/>
      <c r="AA39" s="54"/>
      <c r="AB39" s="53"/>
    </row>
    <row r="40" spans="2:28" ht="16.5" thickBot="1" x14ac:dyDescent="0.3">
      <c r="D40" s="46"/>
      <c r="E40" s="34"/>
      <c r="F40" s="34"/>
      <c r="G40" s="34"/>
      <c r="K40" s="51">
        <f t="shared" si="10"/>
        <v>17</v>
      </c>
      <c r="L40" s="93" t="str">
        <f t="shared" ca="1" si="6"/>
        <v>--</v>
      </c>
      <c r="M40" s="57" t="str">
        <f t="shared" ca="1" si="1"/>
        <v>--</v>
      </c>
      <c r="N40" s="53" t="str">
        <f t="shared" ca="1" si="2"/>
        <v>--</v>
      </c>
      <c r="O40" s="57" t="str">
        <f t="shared" ca="1" si="7"/>
        <v>--</v>
      </c>
      <c r="P40" s="53" t="str">
        <f t="shared" ca="1" si="0"/>
        <v>--</v>
      </c>
      <c r="Q40" s="53" t="e">
        <f t="shared" ca="1" si="3"/>
        <v>#VALUE!</v>
      </c>
      <c r="R40" s="53">
        <f t="shared" ca="1" si="8"/>
        <v>1</v>
      </c>
      <c r="S40" s="58" t="str">
        <f t="shared" ca="1" si="4"/>
        <v>--</v>
      </c>
      <c r="T40" s="59" t="str">
        <f t="shared" ca="1" si="9"/>
        <v>--</v>
      </c>
      <c r="U40" s="53" t="str">
        <f t="shared" ca="1" si="5"/>
        <v>--</v>
      </c>
      <c r="W40" s="77" t="s">
        <v>113</v>
      </c>
      <c r="X40" s="78" t="s">
        <v>114</v>
      </c>
      <c r="Y40" s="53"/>
      <c r="Z40" s="53"/>
      <c r="AA40" s="54"/>
      <c r="AB40" s="53"/>
    </row>
    <row r="41" spans="2:28" x14ac:dyDescent="0.25">
      <c r="G41" s="34"/>
      <c r="K41" s="51">
        <f t="shared" si="10"/>
        <v>18</v>
      </c>
      <c r="L41" s="93" t="str">
        <f t="shared" ca="1" si="6"/>
        <v>--</v>
      </c>
      <c r="M41" s="57" t="str">
        <f t="shared" ca="1" si="1"/>
        <v>--</v>
      </c>
      <c r="N41" s="53" t="str">
        <f t="shared" ca="1" si="2"/>
        <v>--</v>
      </c>
      <c r="O41" s="57" t="str">
        <f t="shared" ca="1" si="7"/>
        <v>--</v>
      </c>
      <c r="P41" s="53" t="str">
        <f t="shared" ca="1" si="0"/>
        <v>--</v>
      </c>
      <c r="Q41" s="53" t="e">
        <f t="shared" ca="1" si="3"/>
        <v>#VALUE!</v>
      </c>
      <c r="R41" s="53">
        <f t="shared" ca="1" si="8"/>
        <v>1</v>
      </c>
      <c r="S41" s="58" t="str">
        <f t="shared" ca="1" si="4"/>
        <v>--</v>
      </c>
      <c r="T41" s="59" t="str">
        <f t="shared" ca="1" si="9"/>
        <v>--</v>
      </c>
      <c r="U41" s="53" t="str">
        <f t="shared" ca="1" si="5"/>
        <v>--</v>
      </c>
      <c r="W41" s="79">
        <v>48925</v>
      </c>
      <c r="X41" s="80">
        <v>0.2</v>
      </c>
      <c r="Y41" s="53"/>
      <c r="Z41" s="53"/>
      <c r="AA41" s="54"/>
      <c r="AB41" s="53"/>
    </row>
    <row r="42" spans="2:28" x14ac:dyDescent="0.25">
      <c r="G42" s="34"/>
      <c r="K42" s="51">
        <f t="shared" si="10"/>
        <v>19</v>
      </c>
      <c r="L42" s="93" t="str">
        <f t="shared" ca="1" si="6"/>
        <v>--</v>
      </c>
      <c r="M42" s="57" t="str">
        <f t="shared" ca="1" si="1"/>
        <v>--</v>
      </c>
      <c r="N42" s="53" t="str">
        <f t="shared" ca="1" si="2"/>
        <v>--</v>
      </c>
      <c r="O42" s="57" t="str">
        <f t="shared" ca="1" si="7"/>
        <v>--</v>
      </c>
      <c r="P42" s="53" t="str">
        <f t="shared" ca="1" si="0"/>
        <v>--</v>
      </c>
      <c r="Q42" s="53" t="e">
        <f t="shared" ca="1" si="3"/>
        <v>#VALUE!</v>
      </c>
      <c r="R42" s="53">
        <f t="shared" ca="1" si="8"/>
        <v>1</v>
      </c>
      <c r="S42" s="58" t="str">
        <f t="shared" ca="1" si="4"/>
        <v>--</v>
      </c>
      <c r="T42" s="59" t="str">
        <f t="shared" ca="1" si="9"/>
        <v>--</v>
      </c>
      <c r="U42" s="53" t="str">
        <f t="shared" ca="1" si="5"/>
        <v>--</v>
      </c>
      <c r="W42" s="79">
        <v>49290</v>
      </c>
      <c r="X42" s="80">
        <v>0.2</v>
      </c>
      <c r="Y42" s="53"/>
      <c r="Z42" s="53"/>
      <c r="AA42" s="54"/>
      <c r="AB42" s="53"/>
    </row>
    <row r="43" spans="2:28" x14ac:dyDescent="0.25">
      <c r="G43" s="73"/>
      <c r="K43" s="51">
        <f t="shared" si="10"/>
        <v>20</v>
      </c>
      <c r="L43" s="93" t="str">
        <f t="shared" ca="1" si="6"/>
        <v>--</v>
      </c>
      <c r="M43" s="57" t="str">
        <f t="shared" ca="1" si="1"/>
        <v>--</v>
      </c>
      <c r="N43" s="53" t="str">
        <f t="shared" ca="1" si="2"/>
        <v>--</v>
      </c>
      <c r="O43" s="57" t="str">
        <f t="shared" ca="1" si="7"/>
        <v>--</v>
      </c>
      <c r="P43" s="53" t="str">
        <f t="shared" ca="1" si="0"/>
        <v>--</v>
      </c>
      <c r="Q43" s="53" t="e">
        <f t="shared" ca="1" si="3"/>
        <v>#VALUE!</v>
      </c>
      <c r="R43" s="53">
        <f t="shared" ca="1" si="8"/>
        <v>1</v>
      </c>
      <c r="S43" s="58" t="str">
        <f t="shared" ca="1" si="4"/>
        <v>--</v>
      </c>
      <c r="T43" s="59" t="str">
        <f t="shared" ca="1" si="9"/>
        <v>--</v>
      </c>
      <c r="U43" s="53" t="str">
        <f t="shared" ca="1" si="5"/>
        <v>--</v>
      </c>
      <c r="W43" s="79">
        <v>49655</v>
      </c>
      <c r="X43" s="80">
        <v>0.2</v>
      </c>
      <c r="Y43" s="53"/>
      <c r="Z43" s="53"/>
      <c r="AA43" s="54"/>
      <c r="AB43" s="53"/>
    </row>
    <row r="44" spans="2:28" x14ac:dyDescent="0.25">
      <c r="G44" s="73"/>
      <c r="K44" s="51">
        <f t="shared" si="10"/>
        <v>21</v>
      </c>
      <c r="L44" s="93" t="str">
        <f t="shared" ca="1" si="6"/>
        <v>--</v>
      </c>
      <c r="M44" s="57" t="str">
        <f t="shared" ca="1" si="1"/>
        <v>--</v>
      </c>
      <c r="N44" s="53" t="str">
        <f t="shared" ca="1" si="2"/>
        <v>--</v>
      </c>
      <c r="O44" s="57" t="str">
        <f t="shared" ca="1" si="7"/>
        <v>--</v>
      </c>
      <c r="P44" s="53" t="str">
        <f t="shared" ca="1" si="0"/>
        <v>--</v>
      </c>
      <c r="Q44" s="53" t="e">
        <f t="shared" ca="1" si="3"/>
        <v>#VALUE!</v>
      </c>
      <c r="R44" s="53">
        <f t="shared" ca="1" si="8"/>
        <v>1</v>
      </c>
      <c r="S44" s="58" t="str">
        <f t="shared" ca="1" si="4"/>
        <v>--</v>
      </c>
      <c r="T44" s="59" t="str">
        <f t="shared" ca="1" si="9"/>
        <v>--</v>
      </c>
      <c r="U44" s="53" t="str">
        <f t="shared" ca="1" si="5"/>
        <v>--</v>
      </c>
      <c r="W44" s="79">
        <v>50021</v>
      </c>
      <c r="X44" s="80">
        <v>0.2</v>
      </c>
      <c r="Y44" s="53"/>
      <c r="Z44" s="53"/>
      <c r="AA44" s="54"/>
      <c r="AB44" s="53"/>
    </row>
    <row r="45" spans="2:28" x14ac:dyDescent="0.25">
      <c r="C45" s="34"/>
      <c r="G45" s="34"/>
      <c r="K45" s="51">
        <f t="shared" si="10"/>
        <v>22</v>
      </c>
      <c r="L45" s="93" t="str">
        <f t="shared" ca="1" si="6"/>
        <v>--</v>
      </c>
      <c r="M45" s="57" t="str">
        <f t="shared" ca="1" si="1"/>
        <v>--</v>
      </c>
      <c r="N45" s="53" t="str">
        <f t="shared" ca="1" si="2"/>
        <v>--</v>
      </c>
      <c r="O45" s="57" t="str">
        <f t="shared" ca="1" si="7"/>
        <v>--</v>
      </c>
      <c r="P45" s="53" t="str">
        <f t="shared" ca="1" si="0"/>
        <v>--</v>
      </c>
      <c r="Q45" s="53" t="e">
        <f t="shared" ca="1" si="3"/>
        <v>#VALUE!</v>
      </c>
      <c r="R45" s="53">
        <f t="shared" ca="1" si="8"/>
        <v>1</v>
      </c>
      <c r="S45" s="58" t="str">
        <f t="shared" ca="1" si="4"/>
        <v>--</v>
      </c>
      <c r="T45" s="59" t="str">
        <f t="shared" ca="1" si="9"/>
        <v>--</v>
      </c>
      <c r="U45" s="53" t="str">
        <f t="shared" ca="1" si="5"/>
        <v>--</v>
      </c>
      <c r="W45" s="81">
        <v>50386</v>
      </c>
      <c r="X45" s="82">
        <v>0.2</v>
      </c>
      <c r="Y45" s="53"/>
      <c r="Z45" s="53"/>
      <c r="AA45" s="54"/>
      <c r="AB45" s="53"/>
    </row>
    <row r="46" spans="2:28" x14ac:dyDescent="0.25">
      <c r="C46" s="34"/>
      <c r="D46" s="46"/>
      <c r="E46" s="34"/>
      <c r="F46" s="34"/>
      <c r="G46" s="34"/>
      <c r="K46" s="51">
        <f t="shared" si="10"/>
        <v>23</v>
      </c>
      <c r="L46" s="93" t="str">
        <f t="shared" ca="1" si="6"/>
        <v>--</v>
      </c>
      <c r="M46" s="57" t="str">
        <f t="shared" ca="1" si="1"/>
        <v>--</v>
      </c>
      <c r="N46" s="53" t="str">
        <f t="shared" ca="1" si="2"/>
        <v>--</v>
      </c>
      <c r="O46" s="57" t="str">
        <f t="shared" ca="1" si="7"/>
        <v>--</v>
      </c>
      <c r="P46" s="53" t="str">
        <f t="shared" ca="1" si="0"/>
        <v>--</v>
      </c>
      <c r="Q46" s="53" t="e">
        <f t="shared" ca="1" si="3"/>
        <v>#VALUE!</v>
      </c>
      <c r="R46" s="53">
        <f t="shared" ca="1" si="8"/>
        <v>1</v>
      </c>
      <c r="S46" s="58" t="str">
        <f t="shared" ca="1" si="4"/>
        <v>--</v>
      </c>
      <c r="T46" s="59" t="str">
        <f t="shared" ca="1" si="9"/>
        <v>--</v>
      </c>
      <c r="U46" s="53" t="str">
        <f t="shared" ca="1" si="5"/>
        <v>--</v>
      </c>
      <c r="W46" s="4"/>
      <c r="X46" s="53"/>
      <c r="Y46" s="53"/>
      <c r="Z46" s="53"/>
      <c r="AA46" s="54"/>
      <c r="AB46" s="53"/>
    </row>
    <row r="47" spans="2:28" ht="15.75" x14ac:dyDescent="0.25">
      <c r="C47" s="83"/>
      <c r="D47" s="84"/>
      <c r="E47" s="34"/>
      <c r="F47" s="34"/>
      <c r="K47" s="51">
        <f t="shared" si="10"/>
        <v>24</v>
      </c>
      <c r="L47" s="93" t="str">
        <f t="shared" ca="1" si="6"/>
        <v>--</v>
      </c>
      <c r="M47" s="57" t="str">
        <f t="shared" ca="1" si="1"/>
        <v>--</v>
      </c>
      <c r="N47" s="53" t="str">
        <f t="shared" ca="1" si="2"/>
        <v>--</v>
      </c>
      <c r="O47" s="57" t="str">
        <f t="shared" ca="1" si="7"/>
        <v>--</v>
      </c>
      <c r="P47" s="53" t="str">
        <f t="shared" ca="1" si="0"/>
        <v>--</v>
      </c>
      <c r="Q47" s="53" t="e">
        <f t="shared" ca="1" si="3"/>
        <v>#VALUE!</v>
      </c>
      <c r="R47" s="53">
        <f t="shared" ca="1" si="8"/>
        <v>1</v>
      </c>
      <c r="S47" s="58" t="str">
        <f t="shared" ca="1" si="4"/>
        <v>--</v>
      </c>
      <c r="T47" s="59" t="str">
        <f t="shared" ca="1" si="9"/>
        <v>--</v>
      </c>
      <c r="U47" s="53" t="str">
        <f t="shared" ca="1" si="5"/>
        <v>--</v>
      </c>
      <c r="AB47" s="85"/>
    </row>
    <row r="48" spans="2:28" x14ac:dyDescent="0.25">
      <c r="C48" s="86"/>
      <c r="D48" s="46"/>
      <c r="E48" s="87"/>
      <c r="F48" s="87"/>
      <c r="K48" s="51">
        <f t="shared" si="10"/>
        <v>25</v>
      </c>
      <c r="L48" s="93" t="str">
        <f t="shared" ca="1" si="6"/>
        <v>--</v>
      </c>
      <c r="M48" s="57" t="str">
        <f t="shared" ca="1" si="1"/>
        <v>--</v>
      </c>
      <c r="N48" s="53" t="str">
        <f t="shared" ca="1" si="2"/>
        <v>--</v>
      </c>
      <c r="O48" s="57" t="str">
        <f t="shared" ca="1" si="7"/>
        <v>--</v>
      </c>
      <c r="P48" s="53" t="str">
        <f t="shared" ca="1" si="0"/>
        <v>--</v>
      </c>
      <c r="Q48" s="53" t="e">
        <f t="shared" ca="1" si="3"/>
        <v>#VALUE!</v>
      </c>
      <c r="R48" s="53">
        <f t="shared" ca="1" si="8"/>
        <v>1</v>
      </c>
      <c r="S48" s="58" t="str">
        <f t="shared" ca="1" si="4"/>
        <v>--</v>
      </c>
      <c r="T48" s="59" t="str">
        <f t="shared" ca="1" si="9"/>
        <v>--</v>
      </c>
      <c r="U48" s="53" t="str">
        <f t="shared" ca="1" si="5"/>
        <v>--</v>
      </c>
    </row>
    <row r="49" spans="3:28" x14ac:dyDescent="0.25">
      <c r="C49" s="73"/>
      <c r="D49" s="46"/>
      <c r="E49" s="87"/>
      <c r="F49" s="87"/>
      <c r="K49" s="51">
        <f t="shared" si="10"/>
        <v>26</v>
      </c>
      <c r="L49" s="93" t="str">
        <f t="shared" ca="1" si="6"/>
        <v>--</v>
      </c>
      <c r="M49" s="57" t="str">
        <f t="shared" ca="1" si="1"/>
        <v>--</v>
      </c>
      <c r="N49" s="53" t="str">
        <f t="shared" ca="1" si="2"/>
        <v>--</v>
      </c>
      <c r="O49" s="57" t="str">
        <f t="shared" ca="1" si="7"/>
        <v>--</v>
      </c>
      <c r="P49" s="53" t="str">
        <f t="shared" ca="1" si="0"/>
        <v>--</v>
      </c>
      <c r="Q49" s="53" t="e">
        <f t="shared" ca="1" si="3"/>
        <v>#VALUE!</v>
      </c>
      <c r="R49" s="53">
        <f t="shared" ca="1" si="8"/>
        <v>1</v>
      </c>
      <c r="S49" s="58" t="str">
        <f t="shared" ca="1" si="4"/>
        <v>--</v>
      </c>
      <c r="T49" s="59" t="str">
        <f t="shared" ca="1" si="9"/>
        <v>--</v>
      </c>
      <c r="U49" s="53" t="str">
        <f t="shared" ca="1" si="5"/>
        <v>--</v>
      </c>
      <c r="AB49" s="88"/>
    </row>
    <row r="50" spans="3:28" x14ac:dyDescent="0.25">
      <c r="C50" s="63"/>
      <c r="D50" s="72"/>
      <c r="E50" s="73"/>
      <c r="F50" s="73"/>
      <c r="K50" s="51">
        <f t="shared" si="10"/>
        <v>27</v>
      </c>
      <c r="L50" s="93" t="str">
        <f t="shared" ca="1" si="6"/>
        <v>--</v>
      </c>
      <c r="M50" s="57" t="str">
        <f t="shared" ca="1" si="1"/>
        <v>--</v>
      </c>
      <c r="N50" s="53" t="str">
        <f t="shared" ca="1" si="2"/>
        <v>--</v>
      </c>
      <c r="O50" s="57" t="str">
        <f t="shared" ca="1" si="7"/>
        <v>--</v>
      </c>
      <c r="P50" s="53" t="str">
        <f t="shared" ca="1" si="0"/>
        <v>--</v>
      </c>
      <c r="Q50" s="53" t="e">
        <f t="shared" ca="1" si="3"/>
        <v>#VALUE!</v>
      </c>
      <c r="R50" s="53">
        <f t="shared" ca="1" si="8"/>
        <v>1</v>
      </c>
      <c r="S50" s="58" t="str">
        <f t="shared" ca="1" si="4"/>
        <v>--</v>
      </c>
      <c r="T50" s="59" t="str">
        <f t="shared" ca="1" si="9"/>
        <v>--</v>
      </c>
      <c r="U50" s="53" t="str">
        <f t="shared" ca="1" si="5"/>
        <v>--</v>
      </c>
      <c r="AB50" s="89"/>
    </row>
    <row r="51" spans="3:28" x14ac:dyDescent="0.25">
      <c r="C51" s="90"/>
      <c r="D51" s="46"/>
      <c r="E51" s="76"/>
      <c r="F51" s="76"/>
      <c r="K51" s="51">
        <f t="shared" si="10"/>
        <v>28</v>
      </c>
      <c r="L51" s="93" t="str">
        <f t="shared" ca="1" si="6"/>
        <v>--</v>
      </c>
      <c r="M51" s="57" t="str">
        <f t="shared" ca="1" si="1"/>
        <v>--</v>
      </c>
      <c r="N51" s="53" t="str">
        <f t="shared" ca="1" si="2"/>
        <v>--</v>
      </c>
      <c r="O51" s="57" t="str">
        <f t="shared" ca="1" si="7"/>
        <v>--</v>
      </c>
      <c r="P51" s="53" t="str">
        <f t="shared" ca="1" si="0"/>
        <v>--</v>
      </c>
      <c r="Q51" s="53" t="e">
        <f t="shared" ca="1" si="3"/>
        <v>#VALUE!</v>
      </c>
      <c r="R51" s="53">
        <f t="shared" ca="1" si="8"/>
        <v>1</v>
      </c>
      <c r="S51" s="58" t="str">
        <f t="shared" ca="1" si="4"/>
        <v>--</v>
      </c>
      <c r="T51" s="59" t="str">
        <f t="shared" ca="1" si="9"/>
        <v>--</v>
      </c>
      <c r="U51" s="53" t="str">
        <f t="shared" ca="1" si="5"/>
        <v>--</v>
      </c>
    </row>
    <row r="52" spans="3:28" x14ac:dyDescent="0.25">
      <c r="C52" s="90"/>
      <c r="K52" s="51">
        <f t="shared" si="10"/>
        <v>29</v>
      </c>
      <c r="L52" s="93" t="str">
        <f t="shared" ca="1" si="6"/>
        <v>--</v>
      </c>
      <c r="M52" s="57" t="str">
        <f t="shared" ca="1" si="1"/>
        <v>--</v>
      </c>
      <c r="N52" s="53" t="str">
        <f t="shared" ca="1" si="2"/>
        <v>--</v>
      </c>
      <c r="O52" s="57" t="str">
        <f t="shared" ca="1" si="7"/>
        <v>--</v>
      </c>
      <c r="P52" s="53" t="str">
        <f t="shared" ca="1" si="0"/>
        <v>--</v>
      </c>
      <c r="Q52" s="53" t="e">
        <f t="shared" ca="1" si="3"/>
        <v>#VALUE!</v>
      </c>
      <c r="R52" s="53">
        <f t="shared" ca="1" si="8"/>
        <v>1</v>
      </c>
      <c r="S52" s="58" t="str">
        <f t="shared" ca="1" si="4"/>
        <v>--</v>
      </c>
      <c r="T52" s="59" t="str">
        <f t="shared" ca="1" si="9"/>
        <v>--</v>
      </c>
      <c r="U52" s="53" t="str">
        <f t="shared" ca="1" si="5"/>
        <v>--</v>
      </c>
    </row>
    <row r="53" spans="3:28" x14ac:dyDescent="0.25">
      <c r="C53" s="90"/>
      <c r="K53" s="51">
        <f t="shared" si="10"/>
        <v>30</v>
      </c>
      <c r="L53" s="93" t="str">
        <f t="shared" ca="1" si="6"/>
        <v>--</v>
      </c>
      <c r="M53" s="57" t="str">
        <f t="shared" ca="1" si="1"/>
        <v>--</v>
      </c>
      <c r="N53" s="53" t="str">
        <f t="shared" ca="1" si="2"/>
        <v>--</v>
      </c>
      <c r="O53" s="57" t="str">
        <f t="shared" ca="1" si="7"/>
        <v>--</v>
      </c>
      <c r="P53" s="53" t="str">
        <f t="shared" ca="1" si="0"/>
        <v>--</v>
      </c>
      <c r="Q53" s="53" t="e">
        <f t="shared" ca="1" si="3"/>
        <v>#VALUE!</v>
      </c>
      <c r="R53" s="53">
        <f t="shared" ca="1" si="8"/>
        <v>1</v>
      </c>
      <c r="S53" s="58" t="str">
        <f t="shared" ca="1" si="4"/>
        <v>--</v>
      </c>
      <c r="T53" s="59" t="str">
        <f t="shared" ca="1" si="9"/>
        <v>--</v>
      </c>
      <c r="U53" s="53" t="str">
        <f t="shared" ca="1" si="5"/>
        <v>--</v>
      </c>
    </row>
    <row r="54" spans="3:28" x14ac:dyDescent="0.25">
      <c r="K54" s="51">
        <f>+K53+1</f>
        <v>31</v>
      </c>
      <c r="L54" s="93" t="str">
        <f t="shared" ca="1" si="6"/>
        <v>--</v>
      </c>
      <c r="M54" s="57" t="str">
        <f t="shared" ca="1" si="1"/>
        <v>--</v>
      </c>
      <c r="N54" s="53" t="str">
        <f t="shared" ca="1" si="2"/>
        <v>--</v>
      </c>
      <c r="O54" s="57" t="str">
        <f t="shared" ca="1" si="7"/>
        <v>--</v>
      </c>
      <c r="P54" s="53" t="str">
        <f t="shared" ca="1" si="0"/>
        <v>--</v>
      </c>
      <c r="Q54" s="53" t="e">
        <f t="shared" ca="1" si="3"/>
        <v>#VALUE!</v>
      </c>
      <c r="R54" s="53">
        <f t="shared" ca="1" si="8"/>
        <v>1</v>
      </c>
      <c r="S54" s="58" t="str">
        <f t="shared" ca="1" si="4"/>
        <v>--</v>
      </c>
      <c r="T54" s="59" t="str">
        <f t="shared" ca="1" si="9"/>
        <v>--</v>
      </c>
      <c r="U54" s="53" t="str">
        <f t="shared" ca="1" si="5"/>
        <v>--</v>
      </c>
    </row>
    <row r="55" spans="3:28" x14ac:dyDescent="0.25">
      <c r="K55" s="51">
        <f t="shared" si="10"/>
        <v>32</v>
      </c>
      <c r="L55" s="93" t="str">
        <f t="shared" ca="1" si="6"/>
        <v>--</v>
      </c>
      <c r="M55" s="57" t="str">
        <f t="shared" ca="1" si="1"/>
        <v>--</v>
      </c>
      <c r="N55" s="53" t="str">
        <f t="shared" ca="1" si="2"/>
        <v>--</v>
      </c>
      <c r="O55" s="57" t="str">
        <f t="shared" ca="1" si="7"/>
        <v>--</v>
      </c>
      <c r="P55" s="53" t="str">
        <f t="shared" ca="1" si="0"/>
        <v>--</v>
      </c>
      <c r="Q55" s="53" t="e">
        <f t="shared" ca="1" si="3"/>
        <v>#VALUE!</v>
      </c>
      <c r="R55" s="53">
        <f t="shared" ca="1" si="8"/>
        <v>1</v>
      </c>
      <c r="S55" s="58" t="str">
        <f t="shared" ca="1" si="4"/>
        <v>--</v>
      </c>
      <c r="T55" s="59" t="str">
        <f t="shared" ca="1" si="9"/>
        <v>--</v>
      </c>
      <c r="U55" s="53" t="str">
        <f t="shared" ca="1" si="5"/>
        <v>--</v>
      </c>
    </row>
    <row r="56" spans="3:28" x14ac:dyDescent="0.25">
      <c r="K56" s="51">
        <f t="shared" si="10"/>
        <v>33</v>
      </c>
      <c r="L56" s="93" t="str">
        <f t="shared" ca="1" si="6"/>
        <v>--</v>
      </c>
      <c r="M56" s="57" t="str">
        <f t="shared" ca="1" si="1"/>
        <v>--</v>
      </c>
      <c r="N56" s="53" t="str">
        <f t="shared" ca="1" si="2"/>
        <v>--</v>
      </c>
      <c r="O56" s="57" t="str">
        <f t="shared" ca="1" si="7"/>
        <v>--</v>
      </c>
      <c r="P56" s="53" t="str">
        <f t="shared" ca="1" si="0"/>
        <v>--</v>
      </c>
      <c r="Q56" s="53" t="e">
        <f t="shared" ca="1" si="3"/>
        <v>#VALUE!</v>
      </c>
      <c r="R56" s="53">
        <f t="shared" ca="1" si="8"/>
        <v>1</v>
      </c>
      <c r="S56" s="58" t="str">
        <f t="shared" ca="1" si="4"/>
        <v>--</v>
      </c>
      <c r="T56" s="59" t="str">
        <f t="shared" ca="1" si="9"/>
        <v>--</v>
      </c>
      <c r="U56" s="53" t="str">
        <f t="shared" ca="1" si="5"/>
        <v>--</v>
      </c>
    </row>
    <row r="57" spans="3:28" x14ac:dyDescent="0.25">
      <c r="K57" s="51">
        <f t="shared" si="10"/>
        <v>34</v>
      </c>
      <c r="L57" s="93" t="str">
        <f t="shared" ca="1" si="6"/>
        <v>--</v>
      </c>
      <c r="M57" s="57" t="str">
        <f t="shared" ca="1" si="1"/>
        <v>--</v>
      </c>
      <c r="N57" s="53" t="str">
        <f t="shared" ca="1" si="2"/>
        <v>--</v>
      </c>
      <c r="O57" s="57" t="str">
        <f t="shared" ca="1" si="7"/>
        <v>--</v>
      </c>
      <c r="P57" s="53" t="str">
        <f t="shared" ca="1" si="0"/>
        <v>--</v>
      </c>
      <c r="Q57" s="53" t="e">
        <f t="shared" ca="1" si="3"/>
        <v>#VALUE!</v>
      </c>
      <c r="R57" s="53">
        <f t="shared" ca="1" si="8"/>
        <v>1</v>
      </c>
      <c r="S57" s="58" t="str">
        <f t="shared" ca="1" si="4"/>
        <v>--</v>
      </c>
      <c r="T57" s="59" t="str">
        <f t="shared" ca="1" si="9"/>
        <v>--</v>
      </c>
      <c r="U57" s="53" t="str">
        <f t="shared" ca="1" si="5"/>
        <v>--</v>
      </c>
    </row>
    <row r="58" spans="3:28" x14ac:dyDescent="0.25">
      <c r="K58" s="51">
        <f t="shared" si="10"/>
        <v>35</v>
      </c>
      <c r="L58" s="93" t="str">
        <f t="shared" ca="1" si="6"/>
        <v>--</v>
      </c>
      <c r="M58" s="57" t="str">
        <f t="shared" ca="1" si="1"/>
        <v>--</v>
      </c>
      <c r="N58" s="53" t="str">
        <f t="shared" ca="1" si="2"/>
        <v>--</v>
      </c>
      <c r="O58" s="57" t="str">
        <f t="shared" ca="1" si="7"/>
        <v>--</v>
      </c>
      <c r="P58" s="53" t="str">
        <f t="shared" ca="1" si="0"/>
        <v>--</v>
      </c>
      <c r="Q58" s="53" t="e">
        <f t="shared" ca="1" si="3"/>
        <v>#VALUE!</v>
      </c>
      <c r="R58" s="53">
        <f t="shared" ca="1" si="8"/>
        <v>1</v>
      </c>
      <c r="S58" s="58" t="str">
        <f t="shared" ca="1" si="4"/>
        <v>--</v>
      </c>
      <c r="T58" s="59" t="str">
        <f t="shared" ca="1" si="9"/>
        <v>--</v>
      </c>
      <c r="U58" s="53" t="str">
        <f t="shared" ca="1" si="5"/>
        <v>--</v>
      </c>
    </row>
    <row r="59" spans="3:28" x14ac:dyDescent="0.25">
      <c r="K59" s="51">
        <f t="shared" si="10"/>
        <v>36</v>
      </c>
      <c r="L59" s="93" t="str">
        <f t="shared" ca="1" si="6"/>
        <v>--</v>
      </c>
      <c r="M59" s="57" t="str">
        <f t="shared" ca="1" si="1"/>
        <v>--</v>
      </c>
      <c r="N59" s="53" t="str">
        <f t="shared" ca="1" si="2"/>
        <v>--</v>
      </c>
      <c r="O59" s="57" t="str">
        <f t="shared" ca="1" si="7"/>
        <v>--</v>
      </c>
      <c r="P59" s="53" t="str">
        <f t="shared" ca="1" si="0"/>
        <v>--</v>
      </c>
      <c r="Q59" s="53" t="e">
        <f t="shared" ca="1" si="3"/>
        <v>#VALUE!</v>
      </c>
      <c r="R59" s="53">
        <f t="shared" ca="1" si="8"/>
        <v>1</v>
      </c>
      <c r="S59" s="58" t="str">
        <f t="shared" ca="1" si="4"/>
        <v>--</v>
      </c>
      <c r="T59" s="59" t="str">
        <f t="shared" ca="1" si="9"/>
        <v>--</v>
      </c>
      <c r="U59" s="53" t="str">
        <f t="shared" ca="1" si="5"/>
        <v>--</v>
      </c>
    </row>
    <row r="60" spans="3:28" x14ac:dyDescent="0.25">
      <c r="K60" s="51">
        <f t="shared" si="10"/>
        <v>37</v>
      </c>
      <c r="L60" s="93" t="str">
        <f t="shared" ca="1" si="6"/>
        <v>--</v>
      </c>
      <c r="M60" s="57" t="str">
        <f t="shared" ca="1" si="1"/>
        <v>--</v>
      </c>
      <c r="N60" s="53" t="str">
        <f t="shared" ca="1" si="2"/>
        <v>--</v>
      </c>
      <c r="O60" s="57" t="str">
        <f t="shared" ca="1" si="7"/>
        <v>--</v>
      </c>
      <c r="P60" s="53" t="str">
        <f t="shared" ca="1" si="0"/>
        <v>--</v>
      </c>
      <c r="Q60" s="53" t="e">
        <f t="shared" ca="1" si="3"/>
        <v>#VALUE!</v>
      </c>
      <c r="R60" s="53">
        <f t="shared" ca="1" si="8"/>
        <v>1</v>
      </c>
      <c r="S60" s="58" t="str">
        <f t="shared" ca="1" si="4"/>
        <v>--</v>
      </c>
      <c r="T60" s="59" t="str">
        <f t="shared" ca="1" si="9"/>
        <v>--</v>
      </c>
      <c r="U60" s="53" t="str">
        <f t="shared" ca="1" si="5"/>
        <v>--</v>
      </c>
    </row>
    <row r="61" spans="3:28" x14ac:dyDescent="0.25">
      <c r="K61" s="51">
        <f t="shared" si="10"/>
        <v>38</v>
      </c>
      <c r="L61" s="93" t="str">
        <f t="shared" ca="1" si="6"/>
        <v>--</v>
      </c>
      <c r="M61" s="57" t="str">
        <f t="shared" ca="1" si="1"/>
        <v>--</v>
      </c>
      <c r="N61" s="53" t="str">
        <f t="shared" ca="1" si="2"/>
        <v>--</v>
      </c>
      <c r="O61" s="57" t="str">
        <f t="shared" ca="1" si="7"/>
        <v>--</v>
      </c>
      <c r="P61" s="53" t="str">
        <f t="shared" ca="1" si="0"/>
        <v>--</v>
      </c>
      <c r="Q61" s="53" t="e">
        <f t="shared" ca="1" si="3"/>
        <v>#VALUE!</v>
      </c>
      <c r="R61" s="53">
        <f t="shared" ca="1" si="8"/>
        <v>1</v>
      </c>
      <c r="S61" s="58" t="str">
        <f t="shared" ca="1" si="4"/>
        <v>--</v>
      </c>
      <c r="T61" s="59" t="str">
        <f t="shared" ca="1" si="9"/>
        <v>--</v>
      </c>
      <c r="U61" s="53" t="str">
        <f t="shared" ca="1" si="5"/>
        <v>--</v>
      </c>
    </row>
    <row r="62" spans="3:28" x14ac:dyDescent="0.25">
      <c r="K62" s="51">
        <f t="shared" si="10"/>
        <v>39</v>
      </c>
      <c r="L62" s="93" t="str">
        <f t="shared" ca="1" si="6"/>
        <v>--</v>
      </c>
      <c r="M62" s="57" t="str">
        <f t="shared" ca="1" si="1"/>
        <v>--</v>
      </c>
      <c r="N62" s="53" t="str">
        <f t="shared" ca="1" si="2"/>
        <v>--</v>
      </c>
      <c r="O62" s="57" t="str">
        <f t="shared" ca="1" si="7"/>
        <v>--</v>
      </c>
      <c r="P62" s="53" t="str">
        <f t="shared" ca="1" si="0"/>
        <v>--</v>
      </c>
      <c r="Q62" s="53" t="e">
        <f t="shared" ca="1" si="3"/>
        <v>#VALUE!</v>
      </c>
      <c r="R62" s="53">
        <f t="shared" ca="1" si="8"/>
        <v>1</v>
      </c>
      <c r="S62" s="58" t="str">
        <f t="shared" ca="1" si="4"/>
        <v>--</v>
      </c>
      <c r="T62" s="59" t="str">
        <f t="shared" ca="1" si="9"/>
        <v>--</v>
      </c>
      <c r="U62" s="53" t="str">
        <f t="shared" ca="1" si="5"/>
        <v>--</v>
      </c>
    </row>
    <row r="63" spans="3:28" x14ac:dyDescent="0.25">
      <c r="K63" s="51">
        <f t="shared" si="10"/>
        <v>40</v>
      </c>
      <c r="L63" s="93" t="str">
        <f t="shared" ca="1" si="6"/>
        <v>--</v>
      </c>
      <c r="M63" s="57" t="str">
        <f t="shared" ca="1" si="1"/>
        <v>--</v>
      </c>
      <c r="N63" s="53" t="str">
        <f t="shared" ca="1" si="2"/>
        <v>--</v>
      </c>
      <c r="O63" s="57" t="str">
        <f t="shared" ca="1" si="7"/>
        <v>--</v>
      </c>
      <c r="P63" s="53" t="str">
        <f t="shared" ca="1" si="0"/>
        <v>--</v>
      </c>
      <c r="Q63" s="53" t="e">
        <f t="shared" ca="1" si="3"/>
        <v>#VALUE!</v>
      </c>
      <c r="R63" s="53">
        <f t="shared" ca="1" si="8"/>
        <v>1</v>
      </c>
      <c r="S63" s="58" t="str">
        <f t="shared" ca="1" si="4"/>
        <v>--</v>
      </c>
      <c r="T63" s="59" t="str">
        <f t="shared" ca="1" si="9"/>
        <v>--</v>
      </c>
      <c r="U63" s="53" t="str">
        <f t="shared" ca="1" si="5"/>
        <v>--</v>
      </c>
    </row>
    <row r="64" spans="3:28" x14ac:dyDescent="0.25">
      <c r="K64" s="51">
        <f t="shared" si="10"/>
        <v>41</v>
      </c>
      <c r="L64" s="93" t="str">
        <f t="shared" ca="1" si="6"/>
        <v>--</v>
      </c>
      <c r="M64" s="57" t="str">
        <f t="shared" ca="1" si="1"/>
        <v>--</v>
      </c>
      <c r="N64" s="53" t="str">
        <f t="shared" ca="1" si="2"/>
        <v>--</v>
      </c>
      <c r="O64" s="57" t="str">
        <f t="shared" ca="1" si="7"/>
        <v>--</v>
      </c>
      <c r="P64" s="53" t="str">
        <f t="shared" ca="1" si="0"/>
        <v>--</v>
      </c>
      <c r="Q64" s="53" t="e">
        <f t="shared" ca="1" si="3"/>
        <v>#VALUE!</v>
      </c>
      <c r="R64" s="53">
        <f t="shared" ca="1" si="8"/>
        <v>1</v>
      </c>
      <c r="S64" s="58" t="str">
        <f t="shared" ca="1" si="4"/>
        <v>--</v>
      </c>
      <c r="T64" s="59" t="str">
        <f t="shared" ca="1" si="9"/>
        <v>--</v>
      </c>
      <c r="U64" s="53" t="str">
        <f t="shared" ca="1" si="5"/>
        <v>--</v>
      </c>
    </row>
    <row r="65" spans="11:21" x14ac:dyDescent="0.25">
      <c r="K65" s="51">
        <f t="shared" si="10"/>
        <v>42</v>
      </c>
      <c r="L65" s="93" t="str">
        <f t="shared" ca="1" si="6"/>
        <v>--</v>
      </c>
      <c r="M65" s="57" t="str">
        <f t="shared" ca="1" si="1"/>
        <v>--</v>
      </c>
      <c r="N65" s="53" t="str">
        <f t="shared" ca="1" si="2"/>
        <v>--</v>
      </c>
      <c r="O65" s="57" t="str">
        <f t="shared" ca="1" si="7"/>
        <v>--</v>
      </c>
      <c r="P65" s="53" t="str">
        <f t="shared" ca="1" si="0"/>
        <v>--</v>
      </c>
      <c r="Q65" s="53" t="e">
        <f t="shared" ca="1" si="3"/>
        <v>#VALUE!</v>
      </c>
      <c r="R65" s="53">
        <f t="shared" ca="1" si="8"/>
        <v>1</v>
      </c>
      <c r="S65" s="58" t="str">
        <f t="shared" ca="1" si="4"/>
        <v>--</v>
      </c>
      <c r="T65" s="59" t="str">
        <f t="shared" ca="1" si="9"/>
        <v>--</v>
      </c>
      <c r="U65" s="53" t="str">
        <f t="shared" ca="1" si="5"/>
        <v>--</v>
      </c>
    </row>
    <row r="66" spans="11:21" x14ac:dyDescent="0.25">
      <c r="K66" s="51">
        <f t="shared" si="10"/>
        <v>43</v>
      </c>
      <c r="L66" s="93" t="str">
        <f t="shared" ca="1" si="6"/>
        <v>--</v>
      </c>
      <c r="M66" s="57" t="str">
        <f t="shared" ca="1" si="1"/>
        <v>--</v>
      </c>
      <c r="N66" s="53" t="str">
        <f t="shared" ca="1" si="2"/>
        <v>--</v>
      </c>
      <c r="O66" s="57" t="str">
        <f t="shared" ca="1" si="7"/>
        <v>--</v>
      </c>
      <c r="P66" s="53" t="str">
        <f t="shared" ca="1" si="0"/>
        <v>--</v>
      </c>
      <c r="Q66" s="53" t="e">
        <f t="shared" ca="1" si="3"/>
        <v>#VALUE!</v>
      </c>
      <c r="R66" s="53">
        <f t="shared" ca="1" si="8"/>
        <v>1</v>
      </c>
      <c r="S66" s="58" t="str">
        <f t="shared" ca="1" si="4"/>
        <v>--</v>
      </c>
      <c r="T66" s="59" t="str">
        <f t="shared" ca="1" si="9"/>
        <v>--</v>
      </c>
      <c r="U66" s="53" t="str">
        <f t="shared" ca="1" si="5"/>
        <v>--</v>
      </c>
    </row>
    <row r="67" spans="11:21" x14ac:dyDescent="0.25">
      <c r="K67" s="51">
        <f t="shared" si="10"/>
        <v>44</v>
      </c>
      <c r="L67" s="93" t="str">
        <f t="shared" ca="1" si="6"/>
        <v>--</v>
      </c>
      <c r="M67" s="57" t="str">
        <f t="shared" ca="1" si="1"/>
        <v>--</v>
      </c>
      <c r="N67" s="53" t="str">
        <f t="shared" ca="1" si="2"/>
        <v>--</v>
      </c>
      <c r="O67" s="57" t="str">
        <f t="shared" ca="1" si="7"/>
        <v>--</v>
      </c>
      <c r="P67" s="53" t="str">
        <f t="shared" ca="1" si="0"/>
        <v>--</v>
      </c>
      <c r="Q67" s="53"/>
      <c r="R67" s="53"/>
      <c r="S67" s="58" t="str">
        <f t="shared" ca="1" si="4"/>
        <v>--</v>
      </c>
      <c r="T67" s="59" t="str">
        <f t="shared" ca="1" si="9"/>
        <v>--</v>
      </c>
      <c r="U67" s="53" t="str">
        <f t="shared" ca="1" si="5"/>
        <v>--</v>
      </c>
    </row>
    <row r="68" spans="11:21" x14ac:dyDescent="0.25">
      <c r="K68" s="51">
        <f t="shared" si="10"/>
        <v>45</v>
      </c>
      <c r="L68" s="93" t="str">
        <f t="shared" ca="1" si="6"/>
        <v>--</v>
      </c>
      <c r="M68" s="57" t="str">
        <f t="shared" ca="1" si="1"/>
        <v>--</v>
      </c>
      <c r="N68" s="53" t="str">
        <f t="shared" ca="1" si="2"/>
        <v>--</v>
      </c>
      <c r="O68" s="57" t="str">
        <f t="shared" ca="1" si="7"/>
        <v>--</v>
      </c>
      <c r="P68" s="53" t="str">
        <f t="shared" ca="1" si="0"/>
        <v>--</v>
      </c>
      <c r="Q68" s="53"/>
      <c r="R68" s="53"/>
      <c r="S68" s="58" t="str">
        <f t="shared" ca="1" si="4"/>
        <v>--</v>
      </c>
      <c r="T68" s="59" t="str">
        <f t="shared" ca="1" si="9"/>
        <v>--</v>
      </c>
      <c r="U68" s="53" t="str">
        <f t="shared" ca="1" si="5"/>
        <v>--</v>
      </c>
    </row>
    <row r="69" spans="11:21" x14ac:dyDescent="0.25">
      <c r="K69" s="51">
        <f t="shared" si="10"/>
        <v>46</v>
      </c>
      <c r="L69" s="93" t="str">
        <f t="shared" ca="1" si="6"/>
        <v>--</v>
      </c>
      <c r="M69" s="57" t="str">
        <f t="shared" ca="1" si="1"/>
        <v>--</v>
      </c>
      <c r="N69" s="53" t="str">
        <f t="shared" ca="1" si="2"/>
        <v>--</v>
      </c>
      <c r="O69" s="57" t="str">
        <f t="shared" ca="1" si="7"/>
        <v>--</v>
      </c>
      <c r="P69" s="53" t="str">
        <f t="shared" ca="1" si="0"/>
        <v>--</v>
      </c>
      <c r="Q69" s="53"/>
      <c r="R69" s="53"/>
      <c r="S69" s="58" t="str">
        <f t="shared" ca="1" si="4"/>
        <v>--</v>
      </c>
      <c r="T69" s="59" t="str">
        <f t="shared" ca="1" si="9"/>
        <v>--</v>
      </c>
      <c r="U69" s="53" t="str">
        <f t="shared" ca="1" si="5"/>
        <v>--</v>
      </c>
    </row>
    <row r="70" spans="11:21" x14ac:dyDescent="0.25">
      <c r="K70" s="51">
        <f t="shared" si="10"/>
        <v>47</v>
      </c>
      <c r="L70" s="93" t="str">
        <f t="shared" ca="1" si="6"/>
        <v>--</v>
      </c>
      <c r="M70" s="57" t="str">
        <f t="shared" ca="1" si="1"/>
        <v>--</v>
      </c>
      <c r="N70" s="53" t="str">
        <f t="shared" ca="1" si="2"/>
        <v>--</v>
      </c>
      <c r="O70" s="57" t="str">
        <f t="shared" ca="1" si="7"/>
        <v>--</v>
      </c>
      <c r="P70" s="53" t="str">
        <f t="shared" ca="1" si="0"/>
        <v>--</v>
      </c>
      <c r="Q70" s="53"/>
      <c r="R70" s="53"/>
      <c r="S70" s="58" t="str">
        <f t="shared" ca="1" si="4"/>
        <v>--</v>
      </c>
      <c r="T70" s="59" t="str">
        <f t="shared" ca="1" si="9"/>
        <v>--</v>
      </c>
      <c r="U70" s="53" t="str">
        <f t="shared" ca="1" si="5"/>
        <v>--</v>
      </c>
    </row>
    <row r="71" spans="11:21" x14ac:dyDescent="0.25">
      <c r="K71" s="51">
        <f t="shared" si="10"/>
        <v>48</v>
      </c>
      <c r="L71" s="93" t="str">
        <f t="shared" ca="1" si="6"/>
        <v>--</v>
      </c>
      <c r="M71" s="57" t="str">
        <f t="shared" ca="1" si="1"/>
        <v>--</v>
      </c>
      <c r="N71" s="53" t="str">
        <f t="shared" ca="1" si="2"/>
        <v>--</v>
      </c>
      <c r="O71" s="57" t="str">
        <f t="shared" ca="1" si="7"/>
        <v>--</v>
      </c>
      <c r="P71" s="53" t="str">
        <f t="shared" ca="1" si="0"/>
        <v>--</v>
      </c>
      <c r="Q71" s="53"/>
      <c r="R71" s="53"/>
      <c r="S71" s="58" t="str">
        <f t="shared" ca="1" si="4"/>
        <v>--</v>
      </c>
      <c r="T71" s="59" t="str">
        <f t="shared" ca="1" si="9"/>
        <v>--</v>
      </c>
      <c r="U71" s="53" t="str">
        <f t="shared" ca="1" si="5"/>
        <v>--</v>
      </c>
    </row>
    <row r="72" spans="11:21" x14ac:dyDescent="0.25">
      <c r="K72" s="51">
        <f t="shared" si="10"/>
        <v>49</v>
      </c>
      <c r="L72" s="93" t="str">
        <f t="shared" ca="1" si="6"/>
        <v>--</v>
      </c>
      <c r="M72" s="57" t="str">
        <f t="shared" ca="1" si="1"/>
        <v>--</v>
      </c>
      <c r="N72" s="53" t="str">
        <f t="shared" ca="1" si="2"/>
        <v>--</v>
      </c>
      <c r="O72" s="57" t="str">
        <f t="shared" ca="1" si="7"/>
        <v>--</v>
      </c>
      <c r="P72" s="53" t="str">
        <f t="shared" ca="1" si="0"/>
        <v>--</v>
      </c>
      <c r="Q72" s="53"/>
      <c r="R72" s="53"/>
      <c r="S72" s="58" t="str">
        <f t="shared" ca="1" si="4"/>
        <v>--</v>
      </c>
      <c r="T72" s="59" t="str">
        <f t="shared" ca="1" si="9"/>
        <v>--</v>
      </c>
      <c r="U72" s="53" t="str">
        <f t="shared" ca="1" si="5"/>
        <v>--</v>
      </c>
    </row>
    <row r="73" spans="11:21" x14ac:dyDescent="0.25">
      <c r="K73" s="51">
        <f t="shared" si="10"/>
        <v>50</v>
      </c>
      <c r="L73" s="93" t="str">
        <f t="shared" ca="1" si="6"/>
        <v>--</v>
      </c>
      <c r="M73" s="57" t="str">
        <f t="shared" ca="1" si="1"/>
        <v>--</v>
      </c>
      <c r="N73" s="53" t="str">
        <f t="shared" ca="1" si="2"/>
        <v>--</v>
      </c>
      <c r="O73" s="57" t="str">
        <f t="shared" ca="1" si="7"/>
        <v>--</v>
      </c>
      <c r="P73" s="53" t="str">
        <f t="shared" ca="1" si="0"/>
        <v>--</v>
      </c>
      <c r="Q73" s="53"/>
      <c r="R73" s="53"/>
      <c r="S73" s="58" t="str">
        <f t="shared" ca="1" si="4"/>
        <v>--</v>
      </c>
      <c r="T73" s="59" t="str">
        <f t="shared" ca="1" si="9"/>
        <v>--</v>
      </c>
      <c r="U73" s="53" t="str">
        <f t="shared" ca="1" si="5"/>
        <v>--</v>
      </c>
    </row>
    <row r="74" spans="11:21" x14ac:dyDescent="0.25">
      <c r="K74" s="51">
        <f t="shared" si="10"/>
        <v>51</v>
      </c>
      <c r="L74" s="93" t="str">
        <f t="shared" ca="1" si="6"/>
        <v>--</v>
      </c>
      <c r="M74" s="57" t="str">
        <f t="shared" ca="1" si="1"/>
        <v>--</v>
      </c>
      <c r="N74" s="53" t="str">
        <f t="shared" ca="1" si="2"/>
        <v>--</v>
      </c>
      <c r="O74" s="57" t="str">
        <f t="shared" ca="1" si="7"/>
        <v>--</v>
      </c>
      <c r="P74" s="53" t="str">
        <f t="shared" ca="1" si="0"/>
        <v>--</v>
      </c>
      <c r="Q74" s="53"/>
      <c r="R74" s="53"/>
      <c r="S74" s="58" t="str">
        <f t="shared" ca="1" si="4"/>
        <v>--</v>
      </c>
      <c r="T74" s="59" t="str">
        <f t="shared" ca="1" si="9"/>
        <v>--</v>
      </c>
      <c r="U74" s="53" t="str">
        <f t="shared" ca="1" si="5"/>
        <v>--</v>
      </c>
    </row>
    <row r="75" spans="11:21" x14ac:dyDescent="0.25">
      <c r="K75" s="51">
        <f t="shared" si="10"/>
        <v>52</v>
      </c>
      <c r="L75" s="93" t="str">
        <f t="shared" ca="1" si="6"/>
        <v>--</v>
      </c>
      <c r="M75" s="57" t="str">
        <f t="shared" ca="1" si="1"/>
        <v>--</v>
      </c>
      <c r="N75" s="53" t="str">
        <f t="shared" ca="1" si="2"/>
        <v>--</v>
      </c>
      <c r="O75" s="57" t="str">
        <f t="shared" ca="1" si="7"/>
        <v>--</v>
      </c>
      <c r="P75" s="53" t="str">
        <f t="shared" ca="1" si="0"/>
        <v>--</v>
      </c>
      <c r="Q75" s="53"/>
      <c r="R75" s="53"/>
      <c r="S75" s="58" t="str">
        <f t="shared" ca="1" si="4"/>
        <v>--</v>
      </c>
      <c r="T75" s="59" t="str">
        <f t="shared" ca="1" si="9"/>
        <v>--</v>
      </c>
      <c r="U75" s="53" t="str">
        <f t="shared" ca="1" si="5"/>
        <v>--</v>
      </c>
    </row>
    <row r="76" spans="11:21" x14ac:dyDescent="0.25">
      <c r="K76" s="51">
        <f t="shared" si="10"/>
        <v>53</v>
      </c>
      <c r="L76" s="93" t="str">
        <f t="shared" ca="1" si="6"/>
        <v>--</v>
      </c>
      <c r="M76" s="57" t="str">
        <f t="shared" ca="1" si="1"/>
        <v>--</v>
      </c>
      <c r="N76" s="53" t="str">
        <f t="shared" ca="1" si="2"/>
        <v>--</v>
      </c>
      <c r="O76" s="57" t="str">
        <f t="shared" ca="1" si="7"/>
        <v>--</v>
      </c>
      <c r="P76" s="53" t="str">
        <f t="shared" ca="1" si="0"/>
        <v>--</v>
      </c>
      <c r="Q76" s="53"/>
      <c r="R76" s="53"/>
      <c r="S76" s="58" t="str">
        <f t="shared" ca="1" si="4"/>
        <v>--</v>
      </c>
      <c r="T76" s="59" t="str">
        <f t="shared" ca="1" si="9"/>
        <v>--</v>
      </c>
      <c r="U76" s="53" t="str">
        <f t="shared" ca="1" si="5"/>
        <v>--</v>
      </c>
    </row>
    <row r="77" spans="11:21" x14ac:dyDescent="0.25">
      <c r="K77" s="51">
        <f t="shared" si="10"/>
        <v>54</v>
      </c>
      <c r="L77" s="93" t="str">
        <f t="shared" ca="1" si="6"/>
        <v>--</v>
      </c>
      <c r="M77" s="57" t="str">
        <f t="shared" ca="1" si="1"/>
        <v>--</v>
      </c>
      <c r="N77" s="53" t="str">
        <f t="shared" ca="1" si="2"/>
        <v>--</v>
      </c>
      <c r="O77" s="57" t="str">
        <f t="shared" ca="1" si="7"/>
        <v>--</v>
      </c>
      <c r="P77" s="53" t="str">
        <f t="shared" ca="1" si="0"/>
        <v>--</v>
      </c>
      <c r="Q77" s="53"/>
      <c r="R77" s="53"/>
      <c r="S77" s="58" t="str">
        <f t="shared" ca="1" si="4"/>
        <v>--</v>
      </c>
      <c r="T77" s="59" t="str">
        <f t="shared" ca="1" si="9"/>
        <v>--</v>
      </c>
      <c r="U77" s="53" t="str">
        <f t="shared" ca="1" si="5"/>
        <v>--</v>
      </c>
    </row>
    <row r="78" spans="11:21" x14ac:dyDescent="0.25">
      <c r="K78" s="51">
        <f t="shared" si="10"/>
        <v>55</v>
      </c>
      <c r="L78" s="93" t="str">
        <f t="shared" ca="1" si="6"/>
        <v>--</v>
      </c>
      <c r="M78" s="57" t="str">
        <f t="shared" ca="1" si="1"/>
        <v>--</v>
      </c>
      <c r="N78" s="53" t="str">
        <f t="shared" ca="1" si="2"/>
        <v>--</v>
      </c>
      <c r="O78" s="57" t="str">
        <f t="shared" ca="1" si="7"/>
        <v>--</v>
      </c>
      <c r="P78" s="53" t="str">
        <f t="shared" ca="1" si="0"/>
        <v>--</v>
      </c>
      <c r="Q78" s="53"/>
      <c r="R78" s="53"/>
      <c r="S78" s="58" t="str">
        <f t="shared" ca="1" si="4"/>
        <v>--</v>
      </c>
      <c r="T78" s="59" t="str">
        <f t="shared" ca="1" si="9"/>
        <v>--</v>
      </c>
      <c r="U78" s="53" t="str">
        <f t="shared" ca="1" si="5"/>
        <v>--</v>
      </c>
    </row>
    <row r="79" spans="11:21" x14ac:dyDescent="0.25">
      <c r="K79" s="51">
        <f t="shared" si="10"/>
        <v>56</v>
      </c>
      <c r="L79" s="93" t="str">
        <f t="shared" ca="1" si="6"/>
        <v>--</v>
      </c>
      <c r="M79" s="57" t="str">
        <f t="shared" ca="1" si="1"/>
        <v>--</v>
      </c>
      <c r="N79" s="53" t="str">
        <f t="shared" ca="1" si="2"/>
        <v>--</v>
      </c>
      <c r="O79" s="57" t="str">
        <f t="shared" ca="1" si="7"/>
        <v>--</v>
      </c>
      <c r="P79" s="53" t="str">
        <f t="shared" ca="1" si="0"/>
        <v>--</v>
      </c>
      <c r="Q79" s="53"/>
      <c r="R79" s="53"/>
      <c r="S79" s="58" t="str">
        <f t="shared" ca="1" si="4"/>
        <v>--</v>
      </c>
      <c r="T79" s="59" t="str">
        <f t="shared" ca="1" si="9"/>
        <v>--</v>
      </c>
      <c r="U79" s="53" t="str">
        <f t="shared" ca="1" si="5"/>
        <v>--</v>
      </c>
    </row>
    <row r="80" spans="11:21" x14ac:dyDescent="0.25">
      <c r="K80" s="51">
        <f t="shared" si="10"/>
        <v>57</v>
      </c>
      <c r="L80" s="93" t="str">
        <f t="shared" ca="1" si="6"/>
        <v>--</v>
      </c>
      <c r="M80" s="57" t="str">
        <f t="shared" ca="1" si="1"/>
        <v>--</v>
      </c>
      <c r="N80" s="53" t="str">
        <f t="shared" ca="1" si="2"/>
        <v>--</v>
      </c>
      <c r="O80" s="57" t="str">
        <f t="shared" ca="1" si="7"/>
        <v>--</v>
      </c>
      <c r="P80" s="53" t="str">
        <f t="shared" ca="1" si="0"/>
        <v>--</v>
      </c>
      <c r="Q80" s="53"/>
      <c r="R80" s="53"/>
      <c r="S80" s="58" t="str">
        <f t="shared" ca="1" si="4"/>
        <v>--</v>
      </c>
      <c r="T80" s="59" t="str">
        <f t="shared" ca="1" si="9"/>
        <v>--</v>
      </c>
      <c r="U80" s="53" t="str">
        <f t="shared" ca="1" si="5"/>
        <v>--</v>
      </c>
    </row>
    <row r="81" spans="11:21" x14ac:dyDescent="0.25">
      <c r="K81" s="51">
        <f t="shared" si="10"/>
        <v>58</v>
      </c>
      <c r="L81" s="93" t="str">
        <f t="shared" ca="1" si="6"/>
        <v>--</v>
      </c>
      <c r="M81" s="57" t="str">
        <f t="shared" ca="1" si="1"/>
        <v>--</v>
      </c>
      <c r="N81" s="53" t="str">
        <f t="shared" ca="1" si="2"/>
        <v>--</v>
      </c>
      <c r="O81" s="57" t="str">
        <f t="shared" ca="1" si="7"/>
        <v>--</v>
      </c>
      <c r="P81" s="53" t="str">
        <f t="shared" ca="1" si="0"/>
        <v>--</v>
      </c>
      <c r="Q81" s="53"/>
      <c r="R81" s="53"/>
      <c r="S81" s="58" t="str">
        <f t="shared" ca="1" si="4"/>
        <v>--</v>
      </c>
      <c r="T81" s="59" t="str">
        <f t="shared" ca="1" si="9"/>
        <v>--</v>
      </c>
      <c r="U81" s="53" t="str">
        <f t="shared" ca="1" si="5"/>
        <v>--</v>
      </c>
    </row>
    <row r="82" spans="11:21" x14ac:dyDescent="0.25">
      <c r="K82" s="51">
        <f t="shared" si="10"/>
        <v>59</v>
      </c>
      <c r="L82" s="93" t="str">
        <f t="shared" ca="1" si="6"/>
        <v>--</v>
      </c>
      <c r="M82" s="57" t="str">
        <f t="shared" ca="1" si="1"/>
        <v>--</v>
      </c>
      <c r="N82" s="53" t="str">
        <f t="shared" ca="1" si="2"/>
        <v>--</v>
      </c>
      <c r="O82" s="57" t="str">
        <f t="shared" ca="1" si="7"/>
        <v>--</v>
      </c>
      <c r="P82" s="53" t="str">
        <f t="shared" ca="1" si="0"/>
        <v>--</v>
      </c>
      <c r="Q82" s="53"/>
      <c r="R82" s="53"/>
      <c r="S82" s="58" t="str">
        <f t="shared" ca="1" si="4"/>
        <v>--</v>
      </c>
      <c r="T82" s="59" t="str">
        <f t="shared" ca="1" si="9"/>
        <v>--</v>
      </c>
      <c r="U82" s="53" t="str">
        <f t="shared" ca="1" si="5"/>
        <v>--</v>
      </c>
    </row>
    <row r="83" spans="11:21" x14ac:dyDescent="0.25">
      <c r="K83" s="51">
        <f t="shared" si="10"/>
        <v>60</v>
      </c>
      <c r="L83" s="93" t="str">
        <f t="shared" ca="1" si="6"/>
        <v>--</v>
      </c>
      <c r="M83" s="57" t="str">
        <f t="shared" ca="1" si="1"/>
        <v>--</v>
      </c>
      <c r="N83" s="53" t="str">
        <f t="shared" ca="1" si="2"/>
        <v>--</v>
      </c>
      <c r="O83" s="57" t="str">
        <f t="shared" ca="1" si="7"/>
        <v>--</v>
      </c>
      <c r="P83" s="53" t="str">
        <f t="shared" ca="1" si="0"/>
        <v>--</v>
      </c>
      <c r="Q83" s="53"/>
      <c r="R83" s="53"/>
      <c r="S83" s="58" t="str">
        <f t="shared" ca="1" si="4"/>
        <v>--</v>
      </c>
      <c r="T83" s="59" t="str">
        <f t="shared" ca="1" si="9"/>
        <v>--</v>
      </c>
      <c r="U83" s="53" t="str">
        <f t="shared" ca="1" si="5"/>
        <v>--</v>
      </c>
    </row>
    <row r="84" spans="11:21" x14ac:dyDescent="0.25">
      <c r="K84" s="51">
        <f t="shared" si="10"/>
        <v>61</v>
      </c>
      <c r="L84" s="93" t="str">
        <f t="shared" ca="1" si="6"/>
        <v>--</v>
      </c>
      <c r="M84" s="57" t="str">
        <f t="shared" ca="1" si="1"/>
        <v>--</v>
      </c>
      <c r="N84" s="53" t="str">
        <f t="shared" ca="1" si="2"/>
        <v>--</v>
      </c>
      <c r="O84" s="57" t="str">
        <f t="shared" ca="1" si="7"/>
        <v>--</v>
      </c>
      <c r="P84" s="53" t="str">
        <f t="shared" ca="1" si="0"/>
        <v>--</v>
      </c>
      <c r="Q84" s="53"/>
      <c r="R84" s="53"/>
      <c r="S84" s="58" t="str">
        <f t="shared" ca="1" si="4"/>
        <v>--</v>
      </c>
      <c r="T84" s="59" t="str">
        <f t="shared" ca="1" si="9"/>
        <v>--</v>
      </c>
      <c r="U84" s="53" t="str">
        <f t="shared" ca="1" si="5"/>
        <v>--</v>
      </c>
    </row>
    <row r="85" spans="11:21" x14ac:dyDescent="0.25">
      <c r="K85" s="51">
        <f t="shared" si="10"/>
        <v>62</v>
      </c>
      <c r="L85" s="93" t="str">
        <f t="shared" ca="1" si="6"/>
        <v>--</v>
      </c>
      <c r="M85" s="57" t="str">
        <f t="shared" ca="1" si="1"/>
        <v>--</v>
      </c>
      <c r="N85" s="53" t="str">
        <f t="shared" ca="1" si="2"/>
        <v>--</v>
      </c>
      <c r="O85" s="57" t="str">
        <f t="shared" ca="1" si="7"/>
        <v>--</v>
      </c>
      <c r="P85" s="53" t="str">
        <f t="shared" ca="1" si="0"/>
        <v>--</v>
      </c>
      <c r="Q85" s="53"/>
      <c r="R85" s="53"/>
      <c r="S85" s="58" t="str">
        <f t="shared" ca="1" si="4"/>
        <v>--</v>
      </c>
      <c r="T85" s="59" t="str">
        <f t="shared" ca="1" si="9"/>
        <v>--</v>
      </c>
      <c r="U85" s="53" t="str">
        <f t="shared" ca="1" si="5"/>
        <v>--</v>
      </c>
    </row>
    <row r="86" spans="11:21" x14ac:dyDescent="0.25">
      <c r="K86" s="51">
        <f t="shared" si="10"/>
        <v>63</v>
      </c>
      <c r="L86" s="93" t="str">
        <f t="shared" ca="1" si="6"/>
        <v>--</v>
      </c>
      <c r="M86" s="57" t="str">
        <f t="shared" ca="1" si="1"/>
        <v>--</v>
      </c>
      <c r="N86" s="53" t="str">
        <f t="shared" ca="1" si="2"/>
        <v>--</v>
      </c>
      <c r="O86" s="57" t="str">
        <f t="shared" ca="1" si="7"/>
        <v>--</v>
      </c>
      <c r="P86" s="53" t="str">
        <f t="shared" ca="1" si="0"/>
        <v>--</v>
      </c>
      <c r="Q86" s="53"/>
      <c r="R86" s="53"/>
      <c r="S86" s="58" t="str">
        <f t="shared" ca="1" si="4"/>
        <v>--</v>
      </c>
      <c r="T86" s="59" t="str">
        <f t="shared" ca="1" si="9"/>
        <v>--</v>
      </c>
      <c r="U86" s="53" t="str">
        <f t="shared" ca="1" si="5"/>
        <v>--</v>
      </c>
    </row>
    <row r="87" spans="11:21" x14ac:dyDescent="0.25">
      <c r="K87" s="51">
        <f t="shared" si="10"/>
        <v>64</v>
      </c>
      <c r="L87" s="93" t="str">
        <f t="shared" ca="1" si="6"/>
        <v>--</v>
      </c>
      <c r="M87" s="57" t="str">
        <f t="shared" ca="1" si="1"/>
        <v>--</v>
      </c>
      <c r="N87" s="53" t="str">
        <f t="shared" ca="1" si="2"/>
        <v>--</v>
      </c>
      <c r="O87" s="57" t="str">
        <f t="shared" ca="1" si="7"/>
        <v>--</v>
      </c>
      <c r="P87" s="53" t="str">
        <f t="shared" ca="1" si="0"/>
        <v>--</v>
      </c>
      <c r="Q87" s="53"/>
      <c r="R87" s="53"/>
      <c r="S87" s="58" t="str">
        <f t="shared" ca="1" si="4"/>
        <v>--</v>
      </c>
      <c r="T87" s="59" t="str">
        <f t="shared" ca="1" si="9"/>
        <v>--</v>
      </c>
      <c r="U87" s="53" t="str">
        <f t="shared" ca="1" si="5"/>
        <v>--</v>
      </c>
    </row>
    <row r="88" spans="11:21" x14ac:dyDescent="0.25">
      <c r="K88" s="51">
        <f t="shared" si="10"/>
        <v>65</v>
      </c>
      <c r="L88" s="93" t="str">
        <f t="shared" ca="1" si="6"/>
        <v>--</v>
      </c>
      <c r="M88" s="57" t="str">
        <f t="shared" ca="1" si="1"/>
        <v>--</v>
      </c>
      <c r="N88" s="53" t="str">
        <f t="shared" ca="1" si="2"/>
        <v>--</v>
      </c>
      <c r="O88" s="57" t="str">
        <f t="shared" ca="1" si="7"/>
        <v>--</v>
      </c>
      <c r="P88" s="53" t="str">
        <f t="shared" ref="P88:P135" ca="1" si="11">+IF(L88="--","--",IFERROR(VLOOKUP(L88,$W$41:$X$45,2,FALSE),0))</f>
        <v>--</v>
      </c>
      <c r="Q88" s="53"/>
      <c r="R88" s="53"/>
      <c r="S88" s="58" t="str">
        <f t="shared" ca="1" si="4"/>
        <v>--</v>
      </c>
      <c r="T88" s="59" t="str">
        <f t="shared" ca="1" si="9"/>
        <v>--</v>
      </c>
      <c r="U88" s="53" t="str">
        <f t="shared" ca="1" si="5"/>
        <v>--</v>
      </c>
    </row>
    <row r="89" spans="11:21" x14ac:dyDescent="0.25">
      <c r="K89" s="51">
        <f t="shared" si="10"/>
        <v>66</v>
      </c>
      <c r="L89" s="93" t="str">
        <f t="shared" ca="1" si="6"/>
        <v>--</v>
      </c>
      <c r="M89" s="57" t="str">
        <f t="shared" ref="M89:M135" ca="1" si="12">IF(L89="--","--",IF(AND($C$27="--",K89=1),(L89-$C$26)*$C$24/365,$C$24/$C$25))</f>
        <v>--</v>
      </c>
      <c r="N89" s="53" t="str">
        <f t="shared" ref="N89:N135" ca="1" si="13">+IF(L89=$C$23, 100%, "--")</f>
        <v>--</v>
      </c>
      <c r="O89" s="57" t="str">
        <f t="shared" ca="1" si="7"/>
        <v>--</v>
      </c>
      <c r="P89" s="53" t="str">
        <f t="shared" ca="1" si="11"/>
        <v>--</v>
      </c>
      <c r="Q89" s="53"/>
      <c r="R89" s="53"/>
      <c r="S89" s="58" t="str">
        <f t="shared" ref="S89:S135" ca="1" si="14">IF(L89="--","--",ROUND(IF($C$22="LBA37DA",SUM(O89:P89),SUM(M89:N89)),9))</f>
        <v>--</v>
      </c>
      <c r="T89" s="59" t="str">
        <f t="shared" ca="1" si="9"/>
        <v>--</v>
      </c>
      <c r="U89" s="53" t="str">
        <f t="shared" ref="U89:U135" ca="1" si="15">IFERROR(T89*S89,"--")</f>
        <v>--</v>
      </c>
    </row>
    <row r="90" spans="11:21" x14ac:dyDescent="0.25">
      <c r="K90" s="51">
        <f t="shared" si="10"/>
        <v>67</v>
      </c>
      <c r="L90" s="93" t="str">
        <f t="shared" ref="L90:L135" ca="1" si="16">+IF(L89&lt;$C$23, EDATE(L89,12/$C$25), IF(L89=$C$23, "--", IF(L89="--", "--")))</f>
        <v>--</v>
      </c>
      <c r="M90" s="57" t="str">
        <f t="shared" ca="1" si="12"/>
        <v>--</v>
      </c>
      <c r="N90" s="53" t="str">
        <f t="shared" ca="1" si="13"/>
        <v>--</v>
      </c>
      <c r="O90" s="57" t="str">
        <f t="shared" ref="O90:O135" ca="1" si="17">IFERROR(IF(K90=1,(L90-$C$27)*(Q90/100%)*$C$24/365,(L90-L89)*(Q90/100%)*$C$24/365),"--")</f>
        <v>--</v>
      </c>
      <c r="P90" s="53" t="str">
        <f t="shared" ca="1" si="11"/>
        <v>--</v>
      </c>
      <c r="Q90" s="53"/>
      <c r="R90" s="53"/>
      <c r="S90" s="58" t="str">
        <f t="shared" ca="1" si="14"/>
        <v>--</v>
      </c>
      <c r="T90" s="59" t="str">
        <f t="shared" ref="T90:T135" ca="1" si="18">IF(L90="--","--",1/(1+$C$31/$C$25)^($C$28*$C$25/365+K89))</f>
        <v>--</v>
      </c>
      <c r="U90" s="53" t="str">
        <f t="shared" ca="1" si="15"/>
        <v>--</v>
      </c>
    </row>
    <row r="91" spans="11:21" x14ac:dyDescent="0.25">
      <c r="K91" s="51">
        <f t="shared" si="10"/>
        <v>68</v>
      </c>
      <c r="L91" s="93" t="str">
        <f t="shared" ca="1" si="16"/>
        <v>--</v>
      </c>
      <c r="M91" s="57" t="str">
        <f t="shared" ca="1" si="12"/>
        <v>--</v>
      </c>
      <c r="N91" s="53" t="str">
        <f t="shared" ca="1" si="13"/>
        <v>--</v>
      </c>
      <c r="O91" s="57" t="str">
        <f t="shared" ca="1" si="17"/>
        <v>--</v>
      </c>
      <c r="P91" s="53" t="str">
        <f t="shared" ca="1" si="11"/>
        <v>--</v>
      </c>
      <c r="Q91" s="53"/>
      <c r="R91" s="53"/>
      <c r="S91" s="58" t="str">
        <f t="shared" ca="1" si="14"/>
        <v>--</v>
      </c>
      <c r="T91" s="59" t="str">
        <f t="shared" ca="1" si="18"/>
        <v>--</v>
      </c>
      <c r="U91" s="53" t="str">
        <f t="shared" ca="1" si="15"/>
        <v>--</v>
      </c>
    </row>
    <row r="92" spans="11:21" x14ac:dyDescent="0.25">
      <c r="K92" s="51">
        <f t="shared" ref="K92:K135" si="19">+K91+1</f>
        <v>69</v>
      </c>
      <c r="L92" s="93" t="str">
        <f t="shared" ca="1" si="16"/>
        <v>--</v>
      </c>
      <c r="M92" s="57" t="str">
        <f t="shared" ca="1" si="12"/>
        <v>--</v>
      </c>
      <c r="N92" s="53" t="str">
        <f t="shared" ca="1" si="13"/>
        <v>--</v>
      </c>
      <c r="O92" s="57" t="str">
        <f t="shared" ca="1" si="17"/>
        <v>--</v>
      </c>
      <c r="P92" s="53" t="str">
        <f t="shared" ca="1" si="11"/>
        <v>--</v>
      </c>
      <c r="Q92" s="53"/>
      <c r="R92" s="53"/>
      <c r="S92" s="58" t="str">
        <f t="shared" ca="1" si="14"/>
        <v>--</v>
      </c>
      <c r="T92" s="59" t="str">
        <f t="shared" ca="1" si="18"/>
        <v>--</v>
      </c>
      <c r="U92" s="53" t="str">
        <f t="shared" ca="1" si="15"/>
        <v>--</v>
      </c>
    </row>
    <row r="93" spans="11:21" x14ac:dyDescent="0.25">
      <c r="K93" s="51">
        <f t="shared" si="19"/>
        <v>70</v>
      </c>
      <c r="L93" s="93" t="str">
        <f t="shared" ca="1" si="16"/>
        <v>--</v>
      </c>
      <c r="M93" s="57" t="str">
        <f t="shared" ca="1" si="12"/>
        <v>--</v>
      </c>
      <c r="N93" s="53" t="str">
        <f t="shared" ca="1" si="13"/>
        <v>--</v>
      </c>
      <c r="O93" s="57" t="str">
        <f t="shared" ca="1" si="17"/>
        <v>--</v>
      </c>
      <c r="P93" s="53" t="str">
        <f t="shared" ca="1" si="11"/>
        <v>--</v>
      </c>
      <c r="Q93" s="53"/>
      <c r="R93" s="53"/>
      <c r="S93" s="58" t="str">
        <f t="shared" ca="1" si="14"/>
        <v>--</v>
      </c>
      <c r="T93" s="59" t="str">
        <f t="shared" ca="1" si="18"/>
        <v>--</v>
      </c>
      <c r="U93" s="53" t="str">
        <f t="shared" ca="1" si="15"/>
        <v>--</v>
      </c>
    </row>
    <row r="94" spans="11:21" x14ac:dyDescent="0.25">
      <c r="K94" s="51">
        <f t="shared" si="19"/>
        <v>71</v>
      </c>
      <c r="L94" s="93" t="str">
        <f t="shared" ca="1" si="16"/>
        <v>--</v>
      </c>
      <c r="M94" s="57" t="str">
        <f t="shared" ca="1" si="12"/>
        <v>--</v>
      </c>
      <c r="N94" s="53" t="str">
        <f t="shared" ca="1" si="13"/>
        <v>--</v>
      </c>
      <c r="O94" s="57" t="str">
        <f t="shared" ca="1" si="17"/>
        <v>--</v>
      </c>
      <c r="P94" s="53" t="str">
        <f t="shared" ca="1" si="11"/>
        <v>--</v>
      </c>
      <c r="Q94" s="53"/>
      <c r="R94" s="53"/>
      <c r="S94" s="58" t="str">
        <f t="shared" ca="1" si="14"/>
        <v>--</v>
      </c>
      <c r="T94" s="59" t="str">
        <f t="shared" ca="1" si="18"/>
        <v>--</v>
      </c>
      <c r="U94" s="53" t="str">
        <f t="shared" ca="1" si="15"/>
        <v>--</v>
      </c>
    </row>
    <row r="95" spans="11:21" x14ac:dyDescent="0.25">
      <c r="K95" s="51">
        <f t="shared" si="19"/>
        <v>72</v>
      </c>
      <c r="L95" s="93" t="str">
        <f t="shared" ca="1" si="16"/>
        <v>--</v>
      </c>
      <c r="M95" s="57" t="str">
        <f t="shared" ca="1" si="12"/>
        <v>--</v>
      </c>
      <c r="N95" s="53" t="str">
        <f t="shared" ca="1" si="13"/>
        <v>--</v>
      </c>
      <c r="O95" s="57" t="str">
        <f t="shared" ca="1" si="17"/>
        <v>--</v>
      </c>
      <c r="P95" s="53" t="str">
        <f t="shared" ca="1" si="11"/>
        <v>--</v>
      </c>
      <c r="Q95" s="53"/>
      <c r="R95" s="53"/>
      <c r="S95" s="58" t="str">
        <f t="shared" ca="1" si="14"/>
        <v>--</v>
      </c>
      <c r="T95" s="59" t="str">
        <f t="shared" ca="1" si="18"/>
        <v>--</v>
      </c>
      <c r="U95" s="53" t="str">
        <f t="shared" ca="1" si="15"/>
        <v>--</v>
      </c>
    </row>
    <row r="96" spans="11:21" x14ac:dyDescent="0.25">
      <c r="K96" s="51">
        <f t="shared" si="19"/>
        <v>73</v>
      </c>
      <c r="L96" s="93" t="str">
        <f t="shared" ca="1" si="16"/>
        <v>--</v>
      </c>
      <c r="M96" s="57" t="str">
        <f t="shared" ca="1" si="12"/>
        <v>--</v>
      </c>
      <c r="N96" s="53" t="str">
        <f t="shared" ca="1" si="13"/>
        <v>--</v>
      </c>
      <c r="O96" s="57" t="str">
        <f t="shared" ca="1" si="17"/>
        <v>--</v>
      </c>
      <c r="P96" s="53" t="str">
        <f t="shared" ca="1" si="11"/>
        <v>--</v>
      </c>
      <c r="Q96" s="53"/>
      <c r="R96" s="53"/>
      <c r="S96" s="58" t="str">
        <f t="shared" ca="1" si="14"/>
        <v>--</v>
      </c>
      <c r="T96" s="59" t="str">
        <f t="shared" ca="1" si="18"/>
        <v>--</v>
      </c>
      <c r="U96" s="53" t="str">
        <f t="shared" ca="1" si="15"/>
        <v>--</v>
      </c>
    </row>
    <row r="97" spans="11:21" x14ac:dyDescent="0.25">
      <c r="K97" s="51">
        <f t="shared" si="19"/>
        <v>74</v>
      </c>
      <c r="L97" s="93" t="str">
        <f t="shared" ca="1" si="16"/>
        <v>--</v>
      </c>
      <c r="M97" s="57" t="str">
        <f t="shared" ca="1" si="12"/>
        <v>--</v>
      </c>
      <c r="N97" s="53" t="str">
        <f t="shared" ca="1" si="13"/>
        <v>--</v>
      </c>
      <c r="O97" s="57" t="str">
        <f t="shared" ca="1" si="17"/>
        <v>--</v>
      </c>
      <c r="P97" s="53" t="str">
        <f t="shared" ca="1" si="11"/>
        <v>--</v>
      </c>
      <c r="Q97" s="53"/>
      <c r="R97" s="53"/>
      <c r="S97" s="58" t="str">
        <f t="shared" ca="1" si="14"/>
        <v>--</v>
      </c>
      <c r="T97" s="59" t="str">
        <f t="shared" ca="1" si="18"/>
        <v>--</v>
      </c>
      <c r="U97" s="53" t="str">
        <f t="shared" ca="1" si="15"/>
        <v>--</v>
      </c>
    </row>
    <row r="98" spans="11:21" x14ac:dyDescent="0.25">
      <c r="K98" s="51">
        <f t="shared" si="19"/>
        <v>75</v>
      </c>
      <c r="L98" s="93" t="str">
        <f t="shared" ca="1" si="16"/>
        <v>--</v>
      </c>
      <c r="M98" s="57" t="str">
        <f t="shared" ca="1" si="12"/>
        <v>--</v>
      </c>
      <c r="N98" s="53" t="str">
        <f t="shared" ca="1" si="13"/>
        <v>--</v>
      </c>
      <c r="O98" s="57" t="str">
        <f t="shared" ca="1" si="17"/>
        <v>--</v>
      </c>
      <c r="P98" s="53" t="str">
        <f t="shared" ca="1" si="11"/>
        <v>--</v>
      </c>
      <c r="Q98" s="53"/>
      <c r="R98" s="53"/>
      <c r="S98" s="58" t="str">
        <f t="shared" ca="1" si="14"/>
        <v>--</v>
      </c>
      <c r="T98" s="59" t="str">
        <f t="shared" ca="1" si="18"/>
        <v>--</v>
      </c>
      <c r="U98" s="53" t="str">
        <f t="shared" ca="1" si="15"/>
        <v>--</v>
      </c>
    </row>
    <row r="99" spans="11:21" x14ac:dyDescent="0.25">
      <c r="K99" s="51">
        <f t="shared" si="19"/>
        <v>76</v>
      </c>
      <c r="L99" s="93" t="str">
        <f t="shared" ca="1" si="16"/>
        <v>--</v>
      </c>
      <c r="M99" s="57" t="str">
        <f t="shared" ca="1" si="12"/>
        <v>--</v>
      </c>
      <c r="N99" s="53" t="str">
        <f t="shared" ca="1" si="13"/>
        <v>--</v>
      </c>
      <c r="O99" s="57" t="str">
        <f t="shared" ca="1" si="17"/>
        <v>--</v>
      </c>
      <c r="P99" s="53" t="str">
        <f t="shared" ca="1" si="11"/>
        <v>--</v>
      </c>
      <c r="Q99" s="53"/>
      <c r="R99" s="53"/>
      <c r="S99" s="58" t="str">
        <f t="shared" ca="1" si="14"/>
        <v>--</v>
      </c>
      <c r="T99" s="59" t="str">
        <f t="shared" ca="1" si="18"/>
        <v>--</v>
      </c>
      <c r="U99" s="53" t="str">
        <f t="shared" ca="1" si="15"/>
        <v>--</v>
      </c>
    </row>
    <row r="100" spans="11:21" x14ac:dyDescent="0.25">
      <c r="K100" s="51">
        <f t="shared" si="19"/>
        <v>77</v>
      </c>
      <c r="L100" s="93" t="str">
        <f t="shared" ca="1" si="16"/>
        <v>--</v>
      </c>
      <c r="M100" s="57" t="str">
        <f t="shared" ca="1" si="12"/>
        <v>--</v>
      </c>
      <c r="N100" s="53" t="str">
        <f t="shared" ca="1" si="13"/>
        <v>--</v>
      </c>
      <c r="O100" s="57" t="str">
        <f t="shared" ca="1" si="17"/>
        <v>--</v>
      </c>
      <c r="P100" s="53" t="str">
        <f t="shared" ca="1" si="11"/>
        <v>--</v>
      </c>
      <c r="Q100" s="53"/>
      <c r="R100" s="53"/>
      <c r="S100" s="58" t="str">
        <f t="shared" ca="1" si="14"/>
        <v>--</v>
      </c>
      <c r="T100" s="59" t="str">
        <f t="shared" ca="1" si="18"/>
        <v>--</v>
      </c>
      <c r="U100" s="53" t="str">
        <f t="shared" ca="1" si="15"/>
        <v>--</v>
      </c>
    </row>
    <row r="101" spans="11:21" x14ac:dyDescent="0.25">
      <c r="K101" s="51">
        <f t="shared" si="19"/>
        <v>78</v>
      </c>
      <c r="L101" s="93" t="str">
        <f t="shared" ca="1" si="16"/>
        <v>--</v>
      </c>
      <c r="M101" s="57" t="str">
        <f t="shared" ca="1" si="12"/>
        <v>--</v>
      </c>
      <c r="N101" s="53" t="str">
        <f t="shared" ca="1" si="13"/>
        <v>--</v>
      </c>
      <c r="O101" s="57" t="str">
        <f t="shared" ca="1" si="17"/>
        <v>--</v>
      </c>
      <c r="P101" s="53" t="str">
        <f t="shared" ca="1" si="11"/>
        <v>--</v>
      </c>
      <c r="Q101" s="53"/>
      <c r="R101" s="53"/>
      <c r="S101" s="58" t="str">
        <f t="shared" ca="1" si="14"/>
        <v>--</v>
      </c>
      <c r="T101" s="59" t="str">
        <f t="shared" ca="1" si="18"/>
        <v>--</v>
      </c>
      <c r="U101" s="53" t="str">
        <f t="shared" ca="1" si="15"/>
        <v>--</v>
      </c>
    </row>
    <row r="102" spans="11:21" x14ac:dyDescent="0.25">
      <c r="K102" s="51">
        <f t="shared" si="19"/>
        <v>79</v>
      </c>
      <c r="L102" s="93" t="str">
        <f t="shared" ca="1" si="16"/>
        <v>--</v>
      </c>
      <c r="M102" s="57" t="str">
        <f t="shared" ca="1" si="12"/>
        <v>--</v>
      </c>
      <c r="N102" s="53" t="str">
        <f t="shared" ca="1" si="13"/>
        <v>--</v>
      </c>
      <c r="O102" s="57" t="str">
        <f t="shared" ca="1" si="17"/>
        <v>--</v>
      </c>
      <c r="P102" s="53" t="str">
        <f t="shared" ca="1" si="11"/>
        <v>--</v>
      </c>
      <c r="Q102" s="53"/>
      <c r="R102" s="53"/>
      <c r="S102" s="58" t="str">
        <f t="shared" ca="1" si="14"/>
        <v>--</v>
      </c>
      <c r="T102" s="59" t="str">
        <f t="shared" ca="1" si="18"/>
        <v>--</v>
      </c>
      <c r="U102" s="53" t="str">
        <f t="shared" ca="1" si="15"/>
        <v>--</v>
      </c>
    </row>
    <row r="103" spans="11:21" x14ac:dyDescent="0.25">
      <c r="K103" s="51">
        <f t="shared" si="19"/>
        <v>80</v>
      </c>
      <c r="L103" s="93" t="str">
        <f t="shared" ca="1" si="16"/>
        <v>--</v>
      </c>
      <c r="M103" s="57" t="str">
        <f t="shared" ca="1" si="12"/>
        <v>--</v>
      </c>
      <c r="N103" s="53" t="str">
        <f t="shared" ca="1" si="13"/>
        <v>--</v>
      </c>
      <c r="O103" s="57" t="str">
        <f t="shared" ca="1" si="17"/>
        <v>--</v>
      </c>
      <c r="P103" s="53" t="str">
        <f t="shared" ca="1" si="11"/>
        <v>--</v>
      </c>
      <c r="Q103" s="53"/>
      <c r="R103" s="53"/>
      <c r="S103" s="58" t="str">
        <f t="shared" ca="1" si="14"/>
        <v>--</v>
      </c>
      <c r="T103" s="59" t="str">
        <f t="shared" ca="1" si="18"/>
        <v>--</v>
      </c>
      <c r="U103" s="53" t="str">
        <f t="shared" ca="1" si="15"/>
        <v>--</v>
      </c>
    </row>
    <row r="104" spans="11:21" x14ac:dyDescent="0.25">
      <c r="K104" s="51">
        <f t="shared" si="19"/>
        <v>81</v>
      </c>
      <c r="L104" s="93" t="str">
        <f t="shared" ca="1" si="16"/>
        <v>--</v>
      </c>
      <c r="M104" s="57" t="str">
        <f t="shared" ca="1" si="12"/>
        <v>--</v>
      </c>
      <c r="N104" s="53" t="str">
        <f t="shared" ca="1" si="13"/>
        <v>--</v>
      </c>
      <c r="O104" s="57" t="str">
        <f t="shared" ca="1" si="17"/>
        <v>--</v>
      </c>
      <c r="P104" s="53" t="str">
        <f t="shared" ca="1" si="11"/>
        <v>--</v>
      </c>
      <c r="Q104" s="53"/>
      <c r="R104" s="53"/>
      <c r="S104" s="58" t="str">
        <f t="shared" ca="1" si="14"/>
        <v>--</v>
      </c>
      <c r="T104" s="59" t="str">
        <f t="shared" ca="1" si="18"/>
        <v>--</v>
      </c>
      <c r="U104" s="53" t="str">
        <f t="shared" ca="1" si="15"/>
        <v>--</v>
      </c>
    </row>
    <row r="105" spans="11:21" x14ac:dyDescent="0.25">
      <c r="K105" s="51">
        <f t="shared" si="19"/>
        <v>82</v>
      </c>
      <c r="L105" s="93" t="str">
        <f t="shared" ca="1" si="16"/>
        <v>--</v>
      </c>
      <c r="M105" s="57" t="str">
        <f t="shared" ca="1" si="12"/>
        <v>--</v>
      </c>
      <c r="N105" s="53" t="str">
        <f t="shared" ca="1" si="13"/>
        <v>--</v>
      </c>
      <c r="O105" s="57" t="str">
        <f t="shared" ca="1" si="17"/>
        <v>--</v>
      </c>
      <c r="P105" s="53" t="str">
        <f t="shared" ca="1" si="11"/>
        <v>--</v>
      </c>
      <c r="Q105" s="53"/>
      <c r="R105" s="53"/>
      <c r="S105" s="58" t="str">
        <f t="shared" ca="1" si="14"/>
        <v>--</v>
      </c>
      <c r="T105" s="59" t="str">
        <f t="shared" ca="1" si="18"/>
        <v>--</v>
      </c>
      <c r="U105" s="53" t="str">
        <f t="shared" ca="1" si="15"/>
        <v>--</v>
      </c>
    </row>
    <row r="106" spans="11:21" x14ac:dyDescent="0.25">
      <c r="K106" s="51">
        <f t="shared" si="19"/>
        <v>83</v>
      </c>
      <c r="L106" s="93" t="str">
        <f t="shared" ca="1" si="16"/>
        <v>--</v>
      </c>
      <c r="M106" s="57" t="str">
        <f t="shared" ca="1" si="12"/>
        <v>--</v>
      </c>
      <c r="N106" s="53" t="str">
        <f t="shared" ca="1" si="13"/>
        <v>--</v>
      </c>
      <c r="O106" s="57" t="str">
        <f t="shared" ca="1" si="17"/>
        <v>--</v>
      </c>
      <c r="P106" s="53" t="str">
        <f t="shared" ca="1" si="11"/>
        <v>--</v>
      </c>
      <c r="Q106" s="53"/>
      <c r="R106" s="53"/>
      <c r="S106" s="58" t="str">
        <f t="shared" ca="1" si="14"/>
        <v>--</v>
      </c>
      <c r="T106" s="59" t="str">
        <f t="shared" ca="1" si="18"/>
        <v>--</v>
      </c>
      <c r="U106" s="53" t="str">
        <f t="shared" ca="1" si="15"/>
        <v>--</v>
      </c>
    </row>
    <row r="107" spans="11:21" x14ac:dyDescent="0.25">
      <c r="K107" s="51">
        <f t="shared" si="19"/>
        <v>84</v>
      </c>
      <c r="L107" s="93" t="str">
        <f t="shared" ca="1" si="16"/>
        <v>--</v>
      </c>
      <c r="M107" s="57" t="str">
        <f t="shared" ca="1" si="12"/>
        <v>--</v>
      </c>
      <c r="N107" s="53" t="str">
        <f t="shared" ca="1" si="13"/>
        <v>--</v>
      </c>
      <c r="O107" s="57" t="str">
        <f t="shared" ca="1" si="17"/>
        <v>--</v>
      </c>
      <c r="P107" s="53" t="str">
        <f t="shared" ca="1" si="11"/>
        <v>--</v>
      </c>
      <c r="Q107" s="53"/>
      <c r="R107" s="53"/>
      <c r="S107" s="58" t="str">
        <f t="shared" ca="1" si="14"/>
        <v>--</v>
      </c>
      <c r="T107" s="59" t="str">
        <f t="shared" ca="1" si="18"/>
        <v>--</v>
      </c>
      <c r="U107" s="53" t="str">
        <f t="shared" ca="1" si="15"/>
        <v>--</v>
      </c>
    </row>
    <row r="108" spans="11:21" x14ac:dyDescent="0.25">
      <c r="K108" s="51">
        <f t="shared" si="19"/>
        <v>85</v>
      </c>
      <c r="L108" s="93" t="str">
        <f t="shared" ca="1" si="16"/>
        <v>--</v>
      </c>
      <c r="M108" s="57" t="str">
        <f t="shared" ca="1" si="12"/>
        <v>--</v>
      </c>
      <c r="N108" s="53" t="str">
        <f t="shared" ca="1" si="13"/>
        <v>--</v>
      </c>
      <c r="O108" s="57" t="str">
        <f t="shared" ca="1" si="17"/>
        <v>--</v>
      </c>
      <c r="P108" s="53" t="str">
        <f t="shared" ca="1" si="11"/>
        <v>--</v>
      </c>
      <c r="Q108" s="53"/>
      <c r="R108" s="53"/>
      <c r="S108" s="58" t="str">
        <f t="shared" ca="1" si="14"/>
        <v>--</v>
      </c>
      <c r="T108" s="59" t="str">
        <f t="shared" ca="1" si="18"/>
        <v>--</v>
      </c>
      <c r="U108" s="53" t="str">
        <f t="shared" ca="1" si="15"/>
        <v>--</v>
      </c>
    </row>
    <row r="109" spans="11:21" x14ac:dyDescent="0.25">
      <c r="K109" s="51">
        <f t="shared" si="19"/>
        <v>86</v>
      </c>
      <c r="L109" s="93" t="str">
        <f t="shared" ca="1" si="16"/>
        <v>--</v>
      </c>
      <c r="M109" s="57" t="str">
        <f t="shared" ca="1" si="12"/>
        <v>--</v>
      </c>
      <c r="N109" s="53" t="str">
        <f t="shared" ca="1" si="13"/>
        <v>--</v>
      </c>
      <c r="O109" s="57" t="str">
        <f t="shared" ca="1" si="17"/>
        <v>--</v>
      </c>
      <c r="P109" s="53" t="str">
        <f t="shared" ca="1" si="11"/>
        <v>--</v>
      </c>
      <c r="Q109" s="53"/>
      <c r="R109" s="53"/>
      <c r="S109" s="58" t="str">
        <f t="shared" ca="1" si="14"/>
        <v>--</v>
      </c>
      <c r="T109" s="59" t="str">
        <f t="shared" ca="1" si="18"/>
        <v>--</v>
      </c>
      <c r="U109" s="53" t="str">
        <f t="shared" ca="1" si="15"/>
        <v>--</v>
      </c>
    </row>
    <row r="110" spans="11:21" x14ac:dyDescent="0.25">
      <c r="K110" s="51">
        <f t="shared" si="19"/>
        <v>87</v>
      </c>
      <c r="L110" s="93" t="str">
        <f t="shared" ca="1" si="16"/>
        <v>--</v>
      </c>
      <c r="M110" s="57" t="str">
        <f t="shared" ca="1" si="12"/>
        <v>--</v>
      </c>
      <c r="N110" s="53" t="str">
        <f t="shared" ca="1" si="13"/>
        <v>--</v>
      </c>
      <c r="O110" s="57" t="str">
        <f t="shared" ca="1" si="17"/>
        <v>--</v>
      </c>
      <c r="P110" s="53" t="str">
        <f t="shared" ca="1" si="11"/>
        <v>--</v>
      </c>
      <c r="Q110" s="53"/>
      <c r="R110" s="53"/>
      <c r="S110" s="58" t="str">
        <f t="shared" ca="1" si="14"/>
        <v>--</v>
      </c>
      <c r="T110" s="59" t="str">
        <f t="shared" ca="1" si="18"/>
        <v>--</v>
      </c>
      <c r="U110" s="53" t="str">
        <f t="shared" ca="1" si="15"/>
        <v>--</v>
      </c>
    </row>
    <row r="111" spans="11:21" x14ac:dyDescent="0.25">
      <c r="K111" s="51">
        <f t="shared" si="19"/>
        <v>88</v>
      </c>
      <c r="L111" s="93" t="str">
        <f t="shared" ca="1" si="16"/>
        <v>--</v>
      </c>
      <c r="M111" s="57" t="str">
        <f t="shared" ca="1" si="12"/>
        <v>--</v>
      </c>
      <c r="N111" s="53" t="str">
        <f t="shared" ca="1" si="13"/>
        <v>--</v>
      </c>
      <c r="O111" s="57" t="str">
        <f t="shared" ca="1" si="17"/>
        <v>--</v>
      </c>
      <c r="P111" s="53" t="str">
        <f t="shared" ca="1" si="11"/>
        <v>--</v>
      </c>
      <c r="Q111" s="53"/>
      <c r="R111" s="53"/>
      <c r="S111" s="58" t="str">
        <f t="shared" ca="1" si="14"/>
        <v>--</v>
      </c>
      <c r="T111" s="59" t="str">
        <f t="shared" ca="1" si="18"/>
        <v>--</v>
      </c>
      <c r="U111" s="53" t="str">
        <f t="shared" ca="1" si="15"/>
        <v>--</v>
      </c>
    </row>
    <row r="112" spans="11:21" x14ac:dyDescent="0.25">
      <c r="K112" s="51">
        <f t="shared" si="19"/>
        <v>89</v>
      </c>
      <c r="L112" s="93" t="str">
        <f t="shared" ca="1" si="16"/>
        <v>--</v>
      </c>
      <c r="M112" s="57" t="str">
        <f t="shared" ca="1" si="12"/>
        <v>--</v>
      </c>
      <c r="N112" s="53" t="str">
        <f t="shared" ca="1" si="13"/>
        <v>--</v>
      </c>
      <c r="O112" s="57" t="str">
        <f t="shared" ca="1" si="17"/>
        <v>--</v>
      </c>
      <c r="P112" s="53" t="str">
        <f t="shared" ca="1" si="11"/>
        <v>--</v>
      </c>
      <c r="Q112" s="53"/>
      <c r="R112" s="53"/>
      <c r="S112" s="58" t="str">
        <f t="shared" ca="1" si="14"/>
        <v>--</v>
      </c>
      <c r="T112" s="59" t="str">
        <f t="shared" ca="1" si="18"/>
        <v>--</v>
      </c>
      <c r="U112" s="53" t="str">
        <f t="shared" ca="1" si="15"/>
        <v>--</v>
      </c>
    </row>
    <row r="113" spans="11:21" x14ac:dyDescent="0.25">
      <c r="K113" s="51">
        <f t="shared" si="19"/>
        <v>90</v>
      </c>
      <c r="L113" s="93" t="str">
        <f t="shared" ca="1" si="16"/>
        <v>--</v>
      </c>
      <c r="M113" s="57" t="str">
        <f t="shared" ca="1" si="12"/>
        <v>--</v>
      </c>
      <c r="N113" s="53" t="str">
        <f t="shared" ca="1" si="13"/>
        <v>--</v>
      </c>
      <c r="O113" s="57" t="str">
        <f t="shared" ca="1" si="17"/>
        <v>--</v>
      </c>
      <c r="P113" s="53" t="str">
        <f t="shared" ca="1" si="11"/>
        <v>--</v>
      </c>
      <c r="Q113" s="53"/>
      <c r="R113" s="53"/>
      <c r="S113" s="58" t="str">
        <f t="shared" ca="1" si="14"/>
        <v>--</v>
      </c>
      <c r="T113" s="59" t="str">
        <f t="shared" ca="1" si="18"/>
        <v>--</v>
      </c>
      <c r="U113" s="53" t="str">
        <f t="shared" ca="1" si="15"/>
        <v>--</v>
      </c>
    </row>
    <row r="114" spans="11:21" x14ac:dyDescent="0.25">
      <c r="K114" s="51">
        <f t="shared" si="19"/>
        <v>91</v>
      </c>
      <c r="L114" s="93" t="str">
        <f t="shared" ca="1" si="16"/>
        <v>--</v>
      </c>
      <c r="M114" s="57" t="str">
        <f t="shared" ca="1" si="12"/>
        <v>--</v>
      </c>
      <c r="N114" s="53" t="str">
        <f t="shared" ca="1" si="13"/>
        <v>--</v>
      </c>
      <c r="O114" s="57" t="str">
        <f t="shared" ca="1" si="17"/>
        <v>--</v>
      </c>
      <c r="P114" s="53" t="str">
        <f t="shared" ca="1" si="11"/>
        <v>--</v>
      </c>
      <c r="Q114" s="53"/>
      <c r="R114" s="53"/>
      <c r="S114" s="58" t="str">
        <f t="shared" ca="1" si="14"/>
        <v>--</v>
      </c>
      <c r="T114" s="59" t="str">
        <f t="shared" ca="1" si="18"/>
        <v>--</v>
      </c>
      <c r="U114" s="53" t="str">
        <f t="shared" ca="1" si="15"/>
        <v>--</v>
      </c>
    </row>
    <row r="115" spans="11:21" x14ac:dyDescent="0.25">
      <c r="K115" s="51">
        <f t="shared" si="19"/>
        <v>92</v>
      </c>
      <c r="L115" s="93" t="str">
        <f t="shared" ca="1" si="16"/>
        <v>--</v>
      </c>
      <c r="M115" s="57" t="str">
        <f t="shared" ca="1" si="12"/>
        <v>--</v>
      </c>
      <c r="N115" s="53" t="str">
        <f t="shared" ca="1" si="13"/>
        <v>--</v>
      </c>
      <c r="O115" s="57" t="str">
        <f t="shared" ca="1" si="17"/>
        <v>--</v>
      </c>
      <c r="P115" s="53" t="str">
        <f t="shared" ca="1" si="11"/>
        <v>--</v>
      </c>
      <c r="Q115" s="53"/>
      <c r="R115" s="53"/>
      <c r="S115" s="58" t="str">
        <f t="shared" ca="1" si="14"/>
        <v>--</v>
      </c>
      <c r="T115" s="59" t="str">
        <f t="shared" ca="1" si="18"/>
        <v>--</v>
      </c>
      <c r="U115" s="53" t="str">
        <f t="shared" ca="1" si="15"/>
        <v>--</v>
      </c>
    </row>
    <row r="116" spans="11:21" x14ac:dyDescent="0.25">
      <c r="K116" s="51">
        <f t="shared" si="19"/>
        <v>93</v>
      </c>
      <c r="L116" s="93" t="str">
        <f t="shared" ca="1" si="16"/>
        <v>--</v>
      </c>
      <c r="M116" s="57" t="str">
        <f t="shared" ca="1" si="12"/>
        <v>--</v>
      </c>
      <c r="N116" s="53" t="str">
        <f t="shared" ca="1" si="13"/>
        <v>--</v>
      </c>
      <c r="O116" s="57" t="str">
        <f t="shared" ca="1" si="17"/>
        <v>--</v>
      </c>
      <c r="P116" s="53" t="str">
        <f t="shared" ca="1" si="11"/>
        <v>--</v>
      </c>
      <c r="Q116" s="53"/>
      <c r="R116" s="53"/>
      <c r="S116" s="58" t="str">
        <f t="shared" ca="1" si="14"/>
        <v>--</v>
      </c>
      <c r="T116" s="59" t="str">
        <f t="shared" ca="1" si="18"/>
        <v>--</v>
      </c>
      <c r="U116" s="53" t="str">
        <f t="shared" ca="1" si="15"/>
        <v>--</v>
      </c>
    </row>
    <row r="117" spans="11:21" x14ac:dyDescent="0.25">
      <c r="K117" s="51">
        <f t="shared" si="19"/>
        <v>94</v>
      </c>
      <c r="L117" s="93" t="str">
        <f t="shared" ca="1" si="16"/>
        <v>--</v>
      </c>
      <c r="M117" s="57" t="str">
        <f t="shared" ca="1" si="12"/>
        <v>--</v>
      </c>
      <c r="N117" s="53" t="str">
        <f t="shared" ca="1" si="13"/>
        <v>--</v>
      </c>
      <c r="O117" s="57" t="str">
        <f t="shared" ca="1" si="17"/>
        <v>--</v>
      </c>
      <c r="P117" s="53" t="str">
        <f t="shared" ca="1" si="11"/>
        <v>--</v>
      </c>
      <c r="Q117" s="53"/>
      <c r="R117" s="53"/>
      <c r="S117" s="58" t="str">
        <f t="shared" ca="1" si="14"/>
        <v>--</v>
      </c>
      <c r="T117" s="59" t="str">
        <f t="shared" ca="1" si="18"/>
        <v>--</v>
      </c>
      <c r="U117" s="53" t="str">
        <f t="shared" ca="1" si="15"/>
        <v>--</v>
      </c>
    </row>
    <row r="118" spans="11:21" x14ac:dyDescent="0.25">
      <c r="K118" s="51">
        <f t="shared" si="19"/>
        <v>95</v>
      </c>
      <c r="L118" s="93" t="str">
        <f t="shared" ca="1" si="16"/>
        <v>--</v>
      </c>
      <c r="M118" s="57" t="str">
        <f t="shared" ca="1" si="12"/>
        <v>--</v>
      </c>
      <c r="N118" s="53" t="str">
        <f t="shared" ca="1" si="13"/>
        <v>--</v>
      </c>
      <c r="O118" s="57" t="str">
        <f t="shared" ca="1" si="17"/>
        <v>--</v>
      </c>
      <c r="P118" s="53" t="str">
        <f t="shared" ca="1" si="11"/>
        <v>--</v>
      </c>
      <c r="Q118" s="53"/>
      <c r="R118" s="53"/>
      <c r="S118" s="58" t="str">
        <f t="shared" ca="1" si="14"/>
        <v>--</v>
      </c>
      <c r="T118" s="59" t="str">
        <f t="shared" ca="1" si="18"/>
        <v>--</v>
      </c>
      <c r="U118" s="53" t="str">
        <f t="shared" ca="1" si="15"/>
        <v>--</v>
      </c>
    </row>
    <row r="119" spans="11:21" x14ac:dyDescent="0.25">
      <c r="K119" s="51">
        <f t="shared" si="19"/>
        <v>96</v>
      </c>
      <c r="L119" s="93" t="str">
        <f t="shared" ca="1" si="16"/>
        <v>--</v>
      </c>
      <c r="M119" s="57" t="str">
        <f t="shared" ca="1" si="12"/>
        <v>--</v>
      </c>
      <c r="N119" s="53" t="str">
        <f t="shared" ca="1" si="13"/>
        <v>--</v>
      </c>
      <c r="O119" s="57" t="str">
        <f t="shared" ca="1" si="17"/>
        <v>--</v>
      </c>
      <c r="P119" s="53" t="str">
        <f t="shared" ca="1" si="11"/>
        <v>--</v>
      </c>
      <c r="Q119" s="53"/>
      <c r="R119" s="53"/>
      <c r="S119" s="58" t="str">
        <f t="shared" ca="1" si="14"/>
        <v>--</v>
      </c>
      <c r="T119" s="59" t="str">
        <f t="shared" ca="1" si="18"/>
        <v>--</v>
      </c>
      <c r="U119" s="53" t="str">
        <f t="shared" ca="1" si="15"/>
        <v>--</v>
      </c>
    </row>
    <row r="120" spans="11:21" x14ac:dyDescent="0.25">
      <c r="K120" s="51">
        <f t="shared" si="19"/>
        <v>97</v>
      </c>
      <c r="L120" s="93" t="str">
        <f t="shared" ca="1" si="16"/>
        <v>--</v>
      </c>
      <c r="M120" s="57" t="str">
        <f t="shared" ca="1" si="12"/>
        <v>--</v>
      </c>
      <c r="N120" s="53" t="str">
        <f t="shared" ca="1" si="13"/>
        <v>--</v>
      </c>
      <c r="O120" s="57" t="str">
        <f t="shared" ca="1" si="17"/>
        <v>--</v>
      </c>
      <c r="P120" s="53" t="str">
        <f t="shared" ca="1" si="11"/>
        <v>--</v>
      </c>
      <c r="Q120" s="53"/>
      <c r="R120" s="53"/>
      <c r="S120" s="58" t="str">
        <f t="shared" ca="1" si="14"/>
        <v>--</v>
      </c>
      <c r="T120" s="59" t="str">
        <f t="shared" ca="1" si="18"/>
        <v>--</v>
      </c>
      <c r="U120" s="53" t="str">
        <f t="shared" ca="1" si="15"/>
        <v>--</v>
      </c>
    </row>
    <row r="121" spans="11:21" x14ac:dyDescent="0.25">
      <c r="K121" s="51">
        <f t="shared" si="19"/>
        <v>98</v>
      </c>
      <c r="L121" s="93" t="str">
        <f t="shared" ca="1" si="16"/>
        <v>--</v>
      </c>
      <c r="M121" s="57" t="str">
        <f t="shared" ca="1" si="12"/>
        <v>--</v>
      </c>
      <c r="N121" s="53" t="str">
        <f t="shared" ca="1" si="13"/>
        <v>--</v>
      </c>
      <c r="O121" s="57" t="str">
        <f t="shared" ca="1" si="17"/>
        <v>--</v>
      </c>
      <c r="P121" s="53" t="str">
        <f t="shared" ca="1" si="11"/>
        <v>--</v>
      </c>
      <c r="Q121" s="53"/>
      <c r="R121" s="53"/>
      <c r="S121" s="58" t="str">
        <f t="shared" ca="1" si="14"/>
        <v>--</v>
      </c>
      <c r="T121" s="59" t="str">
        <f t="shared" ca="1" si="18"/>
        <v>--</v>
      </c>
      <c r="U121" s="53" t="str">
        <f t="shared" ca="1" si="15"/>
        <v>--</v>
      </c>
    </row>
    <row r="122" spans="11:21" x14ac:dyDescent="0.25">
      <c r="K122" s="51">
        <f t="shared" si="19"/>
        <v>99</v>
      </c>
      <c r="L122" s="93" t="str">
        <f t="shared" ca="1" si="16"/>
        <v>--</v>
      </c>
      <c r="M122" s="57" t="str">
        <f t="shared" ca="1" si="12"/>
        <v>--</v>
      </c>
      <c r="N122" s="53" t="str">
        <f t="shared" ca="1" si="13"/>
        <v>--</v>
      </c>
      <c r="O122" s="57" t="str">
        <f t="shared" ca="1" si="17"/>
        <v>--</v>
      </c>
      <c r="P122" s="53" t="str">
        <f t="shared" ca="1" si="11"/>
        <v>--</v>
      </c>
      <c r="Q122" s="53"/>
      <c r="R122" s="53"/>
      <c r="S122" s="58" t="str">
        <f t="shared" ca="1" si="14"/>
        <v>--</v>
      </c>
      <c r="T122" s="59" t="str">
        <f t="shared" ca="1" si="18"/>
        <v>--</v>
      </c>
      <c r="U122" s="53" t="str">
        <f t="shared" ca="1" si="15"/>
        <v>--</v>
      </c>
    </row>
    <row r="123" spans="11:21" x14ac:dyDescent="0.25">
      <c r="K123" s="51">
        <f t="shared" si="19"/>
        <v>100</v>
      </c>
      <c r="L123" s="93" t="str">
        <f t="shared" ca="1" si="16"/>
        <v>--</v>
      </c>
      <c r="M123" s="57" t="str">
        <f t="shared" ca="1" si="12"/>
        <v>--</v>
      </c>
      <c r="N123" s="53" t="str">
        <f t="shared" ca="1" si="13"/>
        <v>--</v>
      </c>
      <c r="O123" s="57" t="str">
        <f t="shared" ca="1" si="17"/>
        <v>--</v>
      </c>
      <c r="P123" s="53" t="str">
        <f t="shared" ca="1" si="11"/>
        <v>--</v>
      </c>
      <c r="Q123" s="53"/>
      <c r="R123" s="53"/>
      <c r="S123" s="58" t="str">
        <f t="shared" ca="1" si="14"/>
        <v>--</v>
      </c>
      <c r="T123" s="59" t="str">
        <f t="shared" ca="1" si="18"/>
        <v>--</v>
      </c>
      <c r="U123" s="53" t="str">
        <f t="shared" ca="1" si="15"/>
        <v>--</v>
      </c>
    </row>
    <row r="124" spans="11:21" x14ac:dyDescent="0.25">
      <c r="K124" s="51">
        <f t="shared" si="19"/>
        <v>101</v>
      </c>
      <c r="L124" s="93" t="str">
        <f t="shared" ca="1" si="16"/>
        <v>--</v>
      </c>
      <c r="M124" s="57" t="str">
        <f t="shared" ca="1" si="12"/>
        <v>--</v>
      </c>
      <c r="N124" s="53" t="str">
        <f t="shared" ca="1" si="13"/>
        <v>--</v>
      </c>
      <c r="O124" s="57" t="str">
        <f t="shared" ca="1" si="17"/>
        <v>--</v>
      </c>
      <c r="P124" s="53" t="str">
        <f t="shared" ca="1" si="11"/>
        <v>--</v>
      </c>
      <c r="Q124" s="53"/>
      <c r="R124" s="53"/>
      <c r="S124" s="58" t="str">
        <f t="shared" ca="1" si="14"/>
        <v>--</v>
      </c>
      <c r="T124" s="59" t="str">
        <f t="shared" ca="1" si="18"/>
        <v>--</v>
      </c>
      <c r="U124" s="53" t="str">
        <f t="shared" ca="1" si="15"/>
        <v>--</v>
      </c>
    </row>
    <row r="125" spans="11:21" x14ac:dyDescent="0.25">
      <c r="K125" s="51">
        <f t="shared" si="19"/>
        <v>102</v>
      </c>
      <c r="L125" s="93" t="str">
        <f t="shared" ca="1" si="16"/>
        <v>--</v>
      </c>
      <c r="M125" s="57" t="str">
        <f t="shared" ca="1" si="12"/>
        <v>--</v>
      </c>
      <c r="N125" s="53" t="str">
        <f t="shared" ca="1" si="13"/>
        <v>--</v>
      </c>
      <c r="O125" s="57" t="str">
        <f t="shared" ca="1" si="17"/>
        <v>--</v>
      </c>
      <c r="P125" s="53" t="str">
        <f t="shared" ca="1" si="11"/>
        <v>--</v>
      </c>
      <c r="Q125" s="53"/>
      <c r="R125" s="53"/>
      <c r="S125" s="58" t="str">
        <f t="shared" ca="1" si="14"/>
        <v>--</v>
      </c>
      <c r="T125" s="59" t="str">
        <f t="shared" ca="1" si="18"/>
        <v>--</v>
      </c>
      <c r="U125" s="53" t="str">
        <f t="shared" ca="1" si="15"/>
        <v>--</v>
      </c>
    </row>
    <row r="126" spans="11:21" x14ac:dyDescent="0.25">
      <c r="K126" s="51">
        <f t="shared" si="19"/>
        <v>103</v>
      </c>
      <c r="L126" s="93" t="str">
        <f t="shared" ca="1" si="16"/>
        <v>--</v>
      </c>
      <c r="M126" s="57" t="str">
        <f t="shared" ca="1" si="12"/>
        <v>--</v>
      </c>
      <c r="N126" s="53" t="str">
        <f t="shared" ca="1" si="13"/>
        <v>--</v>
      </c>
      <c r="O126" s="57" t="str">
        <f t="shared" ca="1" si="17"/>
        <v>--</v>
      </c>
      <c r="P126" s="53" t="str">
        <f t="shared" ca="1" si="11"/>
        <v>--</v>
      </c>
      <c r="Q126" s="53"/>
      <c r="R126" s="53"/>
      <c r="S126" s="58" t="str">
        <f t="shared" ca="1" si="14"/>
        <v>--</v>
      </c>
      <c r="T126" s="59" t="str">
        <f t="shared" ca="1" si="18"/>
        <v>--</v>
      </c>
      <c r="U126" s="53" t="str">
        <f t="shared" ca="1" si="15"/>
        <v>--</v>
      </c>
    </row>
    <row r="127" spans="11:21" x14ac:dyDescent="0.25">
      <c r="K127" s="51">
        <f t="shared" si="19"/>
        <v>104</v>
      </c>
      <c r="L127" s="93" t="str">
        <f t="shared" ca="1" si="16"/>
        <v>--</v>
      </c>
      <c r="M127" s="57" t="str">
        <f t="shared" ca="1" si="12"/>
        <v>--</v>
      </c>
      <c r="N127" s="53" t="str">
        <f t="shared" ca="1" si="13"/>
        <v>--</v>
      </c>
      <c r="O127" s="57" t="str">
        <f t="shared" ca="1" si="17"/>
        <v>--</v>
      </c>
      <c r="P127" s="53" t="str">
        <f t="shared" ca="1" si="11"/>
        <v>--</v>
      </c>
      <c r="Q127" s="53"/>
      <c r="R127" s="53"/>
      <c r="S127" s="58" t="str">
        <f t="shared" ca="1" si="14"/>
        <v>--</v>
      </c>
      <c r="T127" s="59" t="str">
        <f t="shared" ca="1" si="18"/>
        <v>--</v>
      </c>
      <c r="U127" s="53" t="str">
        <f t="shared" ca="1" si="15"/>
        <v>--</v>
      </c>
    </row>
    <row r="128" spans="11:21" x14ac:dyDescent="0.25">
      <c r="K128" s="51">
        <f t="shared" si="19"/>
        <v>105</v>
      </c>
      <c r="L128" s="93" t="str">
        <f t="shared" ca="1" si="16"/>
        <v>--</v>
      </c>
      <c r="M128" s="57" t="str">
        <f t="shared" ca="1" si="12"/>
        <v>--</v>
      </c>
      <c r="N128" s="53" t="str">
        <f t="shared" ca="1" si="13"/>
        <v>--</v>
      </c>
      <c r="O128" s="57" t="str">
        <f t="shared" ca="1" si="17"/>
        <v>--</v>
      </c>
      <c r="P128" s="53" t="str">
        <f t="shared" ca="1" si="11"/>
        <v>--</v>
      </c>
      <c r="Q128" s="53"/>
      <c r="R128" s="53"/>
      <c r="S128" s="58" t="str">
        <f t="shared" ca="1" si="14"/>
        <v>--</v>
      </c>
      <c r="T128" s="59" t="str">
        <f t="shared" ca="1" si="18"/>
        <v>--</v>
      </c>
      <c r="U128" s="53" t="str">
        <f t="shared" ca="1" si="15"/>
        <v>--</v>
      </c>
    </row>
    <row r="129" spans="11:21" x14ac:dyDescent="0.25">
      <c r="K129" s="51">
        <f t="shared" si="19"/>
        <v>106</v>
      </c>
      <c r="L129" s="93" t="str">
        <f t="shared" ca="1" si="16"/>
        <v>--</v>
      </c>
      <c r="M129" s="57" t="str">
        <f t="shared" ca="1" si="12"/>
        <v>--</v>
      </c>
      <c r="N129" s="53" t="str">
        <f t="shared" ca="1" si="13"/>
        <v>--</v>
      </c>
      <c r="O129" s="57" t="str">
        <f t="shared" ca="1" si="17"/>
        <v>--</v>
      </c>
      <c r="P129" s="53" t="str">
        <f t="shared" ca="1" si="11"/>
        <v>--</v>
      </c>
      <c r="Q129" s="53"/>
      <c r="R129" s="53"/>
      <c r="S129" s="58" t="str">
        <f t="shared" ca="1" si="14"/>
        <v>--</v>
      </c>
      <c r="T129" s="59" t="str">
        <f t="shared" ca="1" si="18"/>
        <v>--</v>
      </c>
      <c r="U129" s="53" t="str">
        <f t="shared" ca="1" si="15"/>
        <v>--</v>
      </c>
    </row>
    <row r="130" spans="11:21" x14ac:dyDescent="0.25">
      <c r="K130" s="51">
        <f t="shared" si="19"/>
        <v>107</v>
      </c>
      <c r="L130" s="93" t="str">
        <f t="shared" ca="1" si="16"/>
        <v>--</v>
      </c>
      <c r="M130" s="57" t="str">
        <f t="shared" ca="1" si="12"/>
        <v>--</v>
      </c>
      <c r="N130" s="53" t="str">
        <f t="shared" ca="1" si="13"/>
        <v>--</v>
      </c>
      <c r="O130" s="57" t="str">
        <f t="shared" ca="1" si="17"/>
        <v>--</v>
      </c>
      <c r="P130" s="53" t="str">
        <f t="shared" ca="1" si="11"/>
        <v>--</v>
      </c>
      <c r="Q130" s="53"/>
      <c r="R130" s="53"/>
      <c r="S130" s="58" t="str">
        <f t="shared" ca="1" si="14"/>
        <v>--</v>
      </c>
      <c r="T130" s="59" t="str">
        <f t="shared" ca="1" si="18"/>
        <v>--</v>
      </c>
      <c r="U130" s="53" t="str">
        <f t="shared" ca="1" si="15"/>
        <v>--</v>
      </c>
    </row>
    <row r="131" spans="11:21" x14ac:dyDescent="0.25">
      <c r="K131" s="51">
        <f t="shared" si="19"/>
        <v>108</v>
      </c>
      <c r="L131" s="93" t="str">
        <f t="shared" ca="1" si="16"/>
        <v>--</v>
      </c>
      <c r="M131" s="57" t="str">
        <f t="shared" ca="1" si="12"/>
        <v>--</v>
      </c>
      <c r="N131" s="53" t="str">
        <f t="shared" ca="1" si="13"/>
        <v>--</v>
      </c>
      <c r="O131" s="57" t="str">
        <f t="shared" ca="1" si="17"/>
        <v>--</v>
      </c>
      <c r="P131" s="53" t="str">
        <f t="shared" ca="1" si="11"/>
        <v>--</v>
      </c>
      <c r="Q131" s="53"/>
      <c r="R131" s="53"/>
      <c r="S131" s="58" t="str">
        <f t="shared" ca="1" si="14"/>
        <v>--</v>
      </c>
      <c r="T131" s="59" t="str">
        <f t="shared" ca="1" si="18"/>
        <v>--</v>
      </c>
      <c r="U131" s="53" t="str">
        <f t="shared" ca="1" si="15"/>
        <v>--</v>
      </c>
    </row>
    <row r="132" spans="11:21" x14ac:dyDescent="0.25">
      <c r="K132" s="51">
        <f t="shared" si="19"/>
        <v>109</v>
      </c>
      <c r="L132" s="93" t="str">
        <f t="shared" ca="1" si="16"/>
        <v>--</v>
      </c>
      <c r="M132" s="57" t="str">
        <f t="shared" ca="1" si="12"/>
        <v>--</v>
      </c>
      <c r="N132" s="53" t="str">
        <f t="shared" ca="1" si="13"/>
        <v>--</v>
      </c>
      <c r="O132" s="57" t="str">
        <f t="shared" ca="1" si="17"/>
        <v>--</v>
      </c>
      <c r="P132" s="53" t="str">
        <f t="shared" ca="1" si="11"/>
        <v>--</v>
      </c>
      <c r="Q132" s="53"/>
      <c r="R132" s="53"/>
      <c r="S132" s="58" t="str">
        <f t="shared" ca="1" si="14"/>
        <v>--</v>
      </c>
      <c r="T132" s="59" t="str">
        <f t="shared" ca="1" si="18"/>
        <v>--</v>
      </c>
      <c r="U132" s="53" t="str">
        <f t="shared" ca="1" si="15"/>
        <v>--</v>
      </c>
    </row>
    <row r="133" spans="11:21" x14ac:dyDescent="0.25">
      <c r="K133" s="51">
        <f t="shared" si="19"/>
        <v>110</v>
      </c>
      <c r="L133" s="93" t="str">
        <f t="shared" ca="1" si="16"/>
        <v>--</v>
      </c>
      <c r="M133" s="57" t="str">
        <f t="shared" ca="1" si="12"/>
        <v>--</v>
      </c>
      <c r="N133" s="53" t="str">
        <f t="shared" ca="1" si="13"/>
        <v>--</v>
      </c>
      <c r="O133" s="57" t="str">
        <f t="shared" ca="1" si="17"/>
        <v>--</v>
      </c>
      <c r="P133" s="53" t="str">
        <f t="shared" ca="1" si="11"/>
        <v>--</v>
      </c>
      <c r="Q133" s="53"/>
      <c r="R133" s="53"/>
      <c r="S133" s="58" t="str">
        <f t="shared" ca="1" si="14"/>
        <v>--</v>
      </c>
      <c r="T133" s="59" t="str">
        <f t="shared" ca="1" si="18"/>
        <v>--</v>
      </c>
      <c r="U133" s="53" t="str">
        <f t="shared" ca="1" si="15"/>
        <v>--</v>
      </c>
    </row>
    <row r="134" spans="11:21" x14ac:dyDescent="0.25">
      <c r="K134" s="51">
        <f t="shared" si="19"/>
        <v>111</v>
      </c>
      <c r="L134" s="93" t="str">
        <f t="shared" ca="1" si="16"/>
        <v>--</v>
      </c>
      <c r="M134" s="57" t="str">
        <f t="shared" ca="1" si="12"/>
        <v>--</v>
      </c>
      <c r="N134" s="53" t="str">
        <f t="shared" ca="1" si="13"/>
        <v>--</v>
      </c>
      <c r="O134" s="57" t="str">
        <f t="shared" ca="1" si="17"/>
        <v>--</v>
      </c>
      <c r="P134" s="53" t="str">
        <f t="shared" ca="1" si="11"/>
        <v>--</v>
      </c>
      <c r="Q134" s="53"/>
      <c r="R134" s="53"/>
      <c r="S134" s="58" t="str">
        <f t="shared" ca="1" si="14"/>
        <v>--</v>
      </c>
      <c r="T134" s="59" t="str">
        <f t="shared" ca="1" si="18"/>
        <v>--</v>
      </c>
      <c r="U134" s="53" t="str">
        <f t="shared" ca="1" si="15"/>
        <v>--</v>
      </c>
    </row>
    <row r="135" spans="11:21" x14ac:dyDescent="0.25">
      <c r="K135" s="51">
        <f t="shared" si="19"/>
        <v>112</v>
      </c>
      <c r="L135" s="93" t="str">
        <f t="shared" ca="1" si="16"/>
        <v>--</v>
      </c>
      <c r="M135" s="57" t="str">
        <f t="shared" ca="1" si="12"/>
        <v>--</v>
      </c>
      <c r="N135" s="53" t="str">
        <f t="shared" ca="1" si="13"/>
        <v>--</v>
      </c>
      <c r="O135" s="57" t="str">
        <f t="shared" ca="1" si="17"/>
        <v>--</v>
      </c>
      <c r="P135" s="53" t="str">
        <f t="shared" ca="1" si="11"/>
        <v>--</v>
      </c>
      <c r="Q135" s="53"/>
      <c r="R135" s="53"/>
      <c r="S135" s="58" t="str">
        <f t="shared" ca="1" si="14"/>
        <v>--</v>
      </c>
      <c r="T135" s="59" t="str">
        <f t="shared" ca="1" si="18"/>
        <v>--</v>
      </c>
      <c r="U135" s="53" t="str">
        <f t="shared" ca="1" si="15"/>
        <v>--</v>
      </c>
    </row>
    <row r="136" spans="11:21" x14ac:dyDescent="0.25">
      <c r="K136" s="51"/>
    </row>
    <row r="137" spans="11:21" x14ac:dyDescent="0.25">
      <c r="K137" s="51"/>
    </row>
    <row r="138" spans="11:21" x14ac:dyDescent="0.25">
      <c r="K138" s="51"/>
    </row>
    <row r="139" spans="11:21" x14ac:dyDescent="0.25">
      <c r="K139" s="51"/>
    </row>
    <row r="140" spans="11:21" x14ac:dyDescent="0.25">
      <c r="K140" s="51"/>
    </row>
    <row r="141" spans="11:21" x14ac:dyDescent="0.25">
      <c r="K141" s="51"/>
    </row>
    <row r="142" spans="11:21" x14ac:dyDescent="0.25">
      <c r="K142" s="51"/>
    </row>
    <row r="143" spans="11:21" x14ac:dyDescent="0.25">
      <c r="K143" s="51"/>
    </row>
    <row r="144" spans="11:21" x14ac:dyDescent="0.25">
      <c r="K144" s="51"/>
    </row>
    <row r="145" spans="11:11" x14ac:dyDescent="0.25">
      <c r="K145" s="51"/>
    </row>
    <row r="146" spans="11:11" x14ac:dyDescent="0.25">
      <c r="K146" s="51"/>
    </row>
    <row r="147" spans="11:11" x14ac:dyDescent="0.25">
      <c r="K147" s="51"/>
    </row>
    <row r="148" spans="11:11" x14ac:dyDescent="0.25">
      <c r="K148" s="51"/>
    </row>
    <row r="149" spans="11:11" x14ac:dyDescent="0.25">
      <c r="K149" s="51"/>
    </row>
    <row r="150" spans="11:11" x14ac:dyDescent="0.25">
      <c r="K150" s="51"/>
    </row>
    <row r="151" spans="11:11" x14ac:dyDescent="0.25">
      <c r="K151" s="51"/>
    </row>
    <row r="152" spans="11:11" x14ac:dyDescent="0.25">
      <c r="K152" s="51"/>
    </row>
    <row r="153" spans="11:11" x14ac:dyDescent="0.25">
      <c r="K153" s="51"/>
    </row>
    <row r="154" spans="11:11" x14ac:dyDescent="0.25">
      <c r="K154" s="51"/>
    </row>
    <row r="155" spans="11:11" x14ac:dyDescent="0.25">
      <c r="K155" s="51"/>
    </row>
    <row r="156" spans="11:11" x14ac:dyDescent="0.25">
      <c r="K156" s="51"/>
    </row>
    <row r="157" spans="11:11" x14ac:dyDescent="0.25">
      <c r="K157" s="51"/>
    </row>
    <row r="158" spans="11:11" x14ac:dyDescent="0.25">
      <c r="K158" s="51"/>
    </row>
    <row r="159" spans="11:11" x14ac:dyDescent="0.25">
      <c r="K159" s="51"/>
    </row>
    <row r="160" spans="11:11" x14ac:dyDescent="0.25">
      <c r="K160" s="51"/>
    </row>
    <row r="161" spans="11:11" x14ac:dyDescent="0.25">
      <c r="K161" s="51"/>
    </row>
    <row r="162" spans="11:11" x14ac:dyDescent="0.25">
      <c r="K162" s="51"/>
    </row>
    <row r="163" spans="11:11" x14ac:dyDescent="0.25">
      <c r="K163" s="51"/>
    </row>
    <row r="164" spans="11:11" x14ac:dyDescent="0.25">
      <c r="K164" s="51"/>
    </row>
    <row r="165" spans="11:11" x14ac:dyDescent="0.25">
      <c r="K165" s="51"/>
    </row>
    <row r="166" spans="11:11" x14ac:dyDescent="0.25">
      <c r="K166" s="51"/>
    </row>
  </sheetData>
  <sheetProtection selectLockedCells="1"/>
  <pageMargins left="0.75" right="0.75" top="1" bottom="1" header="0.3" footer="0.3"/>
  <pageSetup orientation="portrait" r:id="rId1"/>
  <headerFooter>
    <oddHeader>&amp;L&amp;"Arial"&amp;9&amp;KA80000CONFIDENTIAL&amp;1#</oddHeader>
    <oddFooter>&amp;LPUBLIC</oddFooter>
    <evenFooter>&amp;LPUBLIC</evenFooter>
    <firstFooter>&amp;LPUBLIC</firstFoot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6E6F61-F879-4E72-AFAD-98F70E3F49EB}">
  <sheetPr>
    <tabColor rgb="FF92D050"/>
  </sheetPr>
  <dimension ref="B12:AB166"/>
  <sheetViews>
    <sheetView showGridLines="0" zoomScale="70" zoomScaleNormal="70" workbookViewId="0">
      <selection activeCell="H23" sqref="H23"/>
    </sheetView>
  </sheetViews>
  <sheetFormatPr defaultColWidth="11.42578125" defaultRowHeight="15" x14ac:dyDescent="0.25"/>
  <cols>
    <col min="1" max="1" width="4.140625" style="5" customWidth="1"/>
    <col min="2" max="2" width="35.5703125" style="5" customWidth="1"/>
    <col min="3" max="3" width="18.42578125" style="5" bestFit="1" customWidth="1"/>
    <col min="4" max="7" width="10.42578125" style="5" customWidth="1"/>
    <col min="8" max="8" width="12.85546875" style="4" bestFit="1" customWidth="1"/>
    <col min="9" max="9" width="20.42578125" style="5" bestFit="1" customWidth="1"/>
    <col min="10" max="11" width="11.42578125" style="5" customWidth="1"/>
    <col min="12" max="12" width="10.42578125" style="5" bestFit="1" customWidth="1"/>
    <col min="13" max="13" width="11.42578125" style="5" bestFit="1" customWidth="1"/>
    <col min="14" max="14" width="18.85546875" style="5" customWidth="1"/>
    <col min="15" max="15" width="18.85546875" style="5" bestFit="1" customWidth="1"/>
    <col min="16" max="16" width="20.42578125" style="5" bestFit="1" customWidth="1"/>
    <col min="17" max="18" width="20.42578125" style="5" hidden="1" customWidth="1"/>
    <col min="19" max="19" width="15.42578125" style="5" bestFit="1" customWidth="1"/>
    <col min="20" max="20" width="28.42578125" style="5" bestFit="1" customWidth="1"/>
    <col min="21" max="21" width="13.5703125" style="5" bestFit="1" customWidth="1"/>
    <col min="22" max="22" width="11.42578125" style="5" customWidth="1"/>
    <col min="23" max="23" width="13.5703125" style="5" hidden="1" customWidth="1"/>
    <col min="24" max="24" width="18.42578125" style="5" hidden="1" customWidth="1"/>
    <col min="25" max="27" width="11.42578125" style="5" customWidth="1"/>
    <col min="28" max="28" width="13.140625" style="5" bestFit="1" customWidth="1"/>
    <col min="29" max="256" width="11.42578125" style="5"/>
    <col min="257" max="257" width="4.140625" style="5" customWidth="1"/>
    <col min="258" max="258" width="35.5703125" style="5" customWidth="1"/>
    <col min="259" max="259" width="18.42578125" style="5" bestFit="1" customWidth="1"/>
    <col min="260" max="263" width="10.42578125" style="5" customWidth="1"/>
    <col min="264" max="264" width="12.85546875" style="5" bestFit="1" customWidth="1"/>
    <col min="265" max="265" width="20.42578125" style="5" bestFit="1" customWidth="1"/>
    <col min="266" max="267" width="11.42578125" style="5" customWidth="1"/>
    <col min="268" max="268" width="10.42578125" style="5" bestFit="1" customWidth="1"/>
    <col min="269" max="269" width="11.42578125" style="5" bestFit="1" customWidth="1"/>
    <col min="270" max="270" width="18.85546875" style="5" customWidth="1"/>
    <col min="271" max="271" width="18.85546875" style="5" bestFit="1" customWidth="1"/>
    <col min="272" max="272" width="20.42578125" style="5" bestFit="1" customWidth="1"/>
    <col min="273" max="274" width="0" style="5" hidden="1" customWidth="1"/>
    <col min="275" max="275" width="15.42578125" style="5" bestFit="1" customWidth="1"/>
    <col min="276" max="276" width="28.42578125" style="5" bestFit="1" customWidth="1"/>
    <col min="277" max="277" width="13.5703125" style="5" bestFit="1" customWidth="1"/>
    <col min="278" max="278" width="11.42578125" style="5" customWidth="1"/>
    <col min="279" max="280" width="0" style="5" hidden="1" customWidth="1"/>
    <col min="281" max="283" width="11.42578125" style="5" customWidth="1"/>
    <col min="284" max="284" width="13.140625" style="5" bestFit="1" customWidth="1"/>
    <col min="285" max="512" width="11.42578125" style="5"/>
    <col min="513" max="513" width="4.140625" style="5" customWidth="1"/>
    <col min="514" max="514" width="35.5703125" style="5" customWidth="1"/>
    <col min="515" max="515" width="18.42578125" style="5" bestFit="1" customWidth="1"/>
    <col min="516" max="519" width="10.42578125" style="5" customWidth="1"/>
    <col min="520" max="520" width="12.85546875" style="5" bestFit="1" customWidth="1"/>
    <col min="521" max="521" width="20.42578125" style="5" bestFit="1" customWidth="1"/>
    <col min="522" max="523" width="11.42578125" style="5" customWidth="1"/>
    <col min="524" max="524" width="10.42578125" style="5" bestFit="1" customWidth="1"/>
    <col min="525" max="525" width="11.42578125" style="5" bestFit="1" customWidth="1"/>
    <col min="526" max="526" width="18.85546875" style="5" customWidth="1"/>
    <col min="527" max="527" width="18.85546875" style="5" bestFit="1" customWidth="1"/>
    <col min="528" max="528" width="20.42578125" style="5" bestFit="1" customWidth="1"/>
    <col min="529" max="530" width="0" style="5" hidden="1" customWidth="1"/>
    <col min="531" max="531" width="15.42578125" style="5" bestFit="1" customWidth="1"/>
    <col min="532" max="532" width="28.42578125" style="5" bestFit="1" customWidth="1"/>
    <col min="533" max="533" width="13.5703125" style="5" bestFit="1" customWidth="1"/>
    <col min="534" max="534" width="11.42578125" style="5" customWidth="1"/>
    <col min="535" max="536" width="0" style="5" hidden="1" customWidth="1"/>
    <col min="537" max="539" width="11.42578125" style="5" customWidth="1"/>
    <col min="540" max="540" width="13.140625" style="5" bestFit="1" customWidth="1"/>
    <col min="541" max="768" width="11.42578125" style="5"/>
    <col min="769" max="769" width="4.140625" style="5" customWidth="1"/>
    <col min="770" max="770" width="35.5703125" style="5" customWidth="1"/>
    <col min="771" max="771" width="18.42578125" style="5" bestFit="1" customWidth="1"/>
    <col min="772" max="775" width="10.42578125" style="5" customWidth="1"/>
    <col min="776" max="776" width="12.85546875" style="5" bestFit="1" customWidth="1"/>
    <col min="777" max="777" width="20.42578125" style="5" bestFit="1" customWidth="1"/>
    <col min="778" max="779" width="11.42578125" style="5" customWidth="1"/>
    <col min="780" max="780" width="10.42578125" style="5" bestFit="1" customWidth="1"/>
    <col min="781" max="781" width="11.42578125" style="5" bestFit="1" customWidth="1"/>
    <col min="782" max="782" width="18.85546875" style="5" customWidth="1"/>
    <col min="783" max="783" width="18.85546875" style="5" bestFit="1" customWidth="1"/>
    <col min="784" max="784" width="20.42578125" style="5" bestFit="1" customWidth="1"/>
    <col min="785" max="786" width="0" style="5" hidden="1" customWidth="1"/>
    <col min="787" max="787" width="15.42578125" style="5" bestFit="1" customWidth="1"/>
    <col min="788" max="788" width="28.42578125" style="5" bestFit="1" customWidth="1"/>
    <col min="789" max="789" width="13.5703125" style="5" bestFit="1" customWidth="1"/>
    <col min="790" max="790" width="11.42578125" style="5" customWidth="1"/>
    <col min="791" max="792" width="0" style="5" hidden="1" customWidth="1"/>
    <col min="793" max="795" width="11.42578125" style="5" customWidth="1"/>
    <col min="796" max="796" width="13.140625" style="5" bestFit="1" customWidth="1"/>
    <col min="797" max="1024" width="11.42578125" style="5"/>
    <col min="1025" max="1025" width="4.140625" style="5" customWidth="1"/>
    <col min="1026" max="1026" width="35.5703125" style="5" customWidth="1"/>
    <col min="1027" max="1027" width="18.42578125" style="5" bestFit="1" customWidth="1"/>
    <col min="1028" max="1031" width="10.42578125" style="5" customWidth="1"/>
    <col min="1032" max="1032" width="12.85546875" style="5" bestFit="1" customWidth="1"/>
    <col min="1033" max="1033" width="20.42578125" style="5" bestFit="1" customWidth="1"/>
    <col min="1034" max="1035" width="11.42578125" style="5" customWidth="1"/>
    <col min="1036" max="1036" width="10.42578125" style="5" bestFit="1" customWidth="1"/>
    <col min="1037" max="1037" width="11.42578125" style="5" bestFit="1" customWidth="1"/>
    <col min="1038" max="1038" width="18.85546875" style="5" customWidth="1"/>
    <col min="1039" max="1039" width="18.85546875" style="5" bestFit="1" customWidth="1"/>
    <col min="1040" max="1040" width="20.42578125" style="5" bestFit="1" customWidth="1"/>
    <col min="1041" max="1042" width="0" style="5" hidden="1" customWidth="1"/>
    <col min="1043" max="1043" width="15.42578125" style="5" bestFit="1" customWidth="1"/>
    <col min="1044" max="1044" width="28.42578125" style="5" bestFit="1" customWidth="1"/>
    <col min="1045" max="1045" width="13.5703125" style="5" bestFit="1" customWidth="1"/>
    <col min="1046" max="1046" width="11.42578125" style="5" customWidth="1"/>
    <col min="1047" max="1048" width="0" style="5" hidden="1" customWidth="1"/>
    <col min="1049" max="1051" width="11.42578125" style="5" customWidth="1"/>
    <col min="1052" max="1052" width="13.140625" style="5" bestFit="1" customWidth="1"/>
    <col min="1053" max="1280" width="11.42578125" style="5"/>
    <col min="1281" max="1281" width="4.140625" style="5" customWidth="1"/>
    <col min="1282" max="1282" width="35.5703125" style="5" customWidth="1"/>
    <col min="1283" max="1283" width="18.42578125" style="5" bestFit="1" customWidth="1"/>
    <col min="1284" max="1287" width="10.42578125" style="5" customWidth="1"/>
    <col min="1288" max="1288" width="12.85546875" style="5" bestFit="1" customWidth="1"/>
    <col min="1289" max="1289" width="20.42578125" style="5" bestFit="1" customWidth="1"/>
    <col min="1290" max="1291" width="11.42578125" style="5" customWidth="1"/>
    <col min="1292" max="1292" width="10.42578125" style="5" bestFit="1" customWidth="1"/>
    <col min="1293" max="1293" width="11.42578125" style="5" bestFit="1" customWidth="1"/>
    <col min="1294" max="1294" width="18.85546875" style="5" customWidth="1"/>
    <col min="1295" max="1295" width="18.85546875" style="5" bestFit="1" customWidth="1"/>
    <col min="1296" max="1296" width="20.42578125" style="5" bestFit="1" customWidth="1"/>
    <col min="1297" max="1298" width="0" style="5" hidden="1" customWidth="1"/>
    <col min="1299" max="1299" width="15.42578125" style="5" bestFit="1" customWidth="1"/>
    <col min="1300" max="1300" width="28.42578125" style="5" bestFit="1" customWidth="1"/>
    <col min="1301" max="1301" width="13.5703125" style="5" bestFit="1" customWidth="1"/>
    <col min="1302" max="1302" width="11.42578125" style="5" customWidth="1"/>
    <col min="1303" max="1304" width="0" style="5" hidden="1" customWidth="1"/>
    <col min="1305" max="1307" width="11.42578125" style="5" customWidth="1"/>
    <col min="1308" max="1308" width="13.140625" style="5" bestFit="1" customWidth="1"/>
    <col min="1309" max="1536" width="11.42578125" style="5"/>
    <col min="1537" max="1537" width="4.140625" style="5" customWidth="1"/>
    <col min="1538" max="1538" width="35.5703125" style="5" customWidth="1"/>
    <col min="1539" max="1539" width="18.42578125" style="5" bestFit="1" customWidth="1"/>
    <col min="1540" max="1543" width="10.42578125" style="5" customWidth="1"/>
    <col min="1544" max="1544" width="12.85546875" style="5" bestFit="1" customWidth="1"/>
    <col min="1545" max="1545" width="20.42578125" style="5" bestFit="1" customWidth="1"/>
    <col min="1546" max="1547" width="11.42578125" style="5" customWidth="1"/>
    <col min="1548" max="1548" width="10.42578125" style="5" bestFit="1" customWidth="1"/>
    <col min="1549" max="1549" width="11.42578125" style="5" bestFit="1" customWidth="1"/>
    <col min="1550" max="1550" width="18.85546875" style="5" customWidth="1"/>
    <col min="1551" max="1551" width="18.85546875" style="5" bestFit="1" customWidth="1"/>
    <col min="1552" max="1552" width="20.42578125" style="5" bestFit="1" customWidth="1"/>
    <col min="1553" max="1554" width="0" style="5" hidden="1" customWidth="1"/>
    <col min="1555" max="1555" width="15.42578125" style="5" bestFit="1" customWidth="1"/>
    <col min="1556" max="1556" width="28.42578125" style="5" bestFit="1" customWidth="1"/>
    <col min="1557" max="1557" width="13.5703125" style="5" bestFit="1" customWidth="1"/>
    <col min="1558" max="1558" width="11.42578125" style="5" customWidth="1"/>
    <col min="1559" max="1560" width="0" style="5" hidden="1" customWidth="1"/>
    <col min="1561" max="1563" width="11.42578125" style="5" customWidth="1"/>
    <col min="1564" max="1564" width="13.140625" style="5" bestFit="1" customWidth="1"/>
    <col min="1565" max="1792" width="11.42578125" style="5"/>
    <col min="1793" max="1793" width="4.140625" style="5" customWidth="1"/>
    <col min="1794" max="1794" width="35.5703125" style="5" customWidth="1"/>
    <col min="1795" max="1795" width="18.42578125" style="5" bestFit="1" customWidth="1"/>
    <col min="1796" max="1799" width="10.42578125" style="5" customWidth="1"/>
    <col min="1800" max="1800" width="12.85546875" style="5" bestFit="1" customWidth="1"/>
    <col min="1801" max="1801" width="20.42578125" style="5" bestFit="1" customWidth="1"/>
    <col min="1802" max="1803" width="11.42578125" style="5" customWidth="1"/>
    <col min="1804" max="1804" width="10.42578125" style="5" bestFit="1" customWidth="1"/>
    <col min="1805" max="1805" width="11.42578125" style="5" bestFit="1" customWidth="1"/>
    <col min="1806" max="1806" width="18.85546875" style="5" customWidth="1"/>
    <col min="1807" max="1807" width="18.85546875" style="5" bestFit="1" customWidth="1"/>
    <col min="1808" max="1808" width="20.42578125" style="5" bestFit="1" customWidth="1"/>
    <col min="1809" max="1810" width="0" style="5" hidden="1" customWidth="1"/>
    <col min="1811" max="1811" width="15.42578125" style="5" bestFit="1" customWidth="1"/>
    <col min="1812" max="1812" width="28.42578125" style="5" bestFit="1" customWidth="1"/>
    <col min="1813" max="1813" width="13.5703125" style="5" bestFit="1" customWidth="1"/>
    <col min="1814" max="1814" width="11.42578125" style="5" customWidth="1"/>
    <col min="1815" max="1816" width="0" style="5" hidden="1" customWidth="1"/>
    <col min="1817" max="1819" width="11.42578125" style="5" customWidth="1"/>
    <col min="1820" max="1820" width="13.140625" style="5" bestFit="1" customWidth="1"/>
    <col min="1821" max="2048" width="11.42578125" style="5"/>
    <col min="2049" max="2049" width="4.140625" style="5" customWidth="1"/>
    <col min="2050" max="2050" width="35.5703125" style="5" customWidth="1"/>
    <col min="2051" max="2051" width="18.42578125" style="5" bestFit="1" customWidth="1"/>
    <col min="2052" max="2055" width="10.42578125" style="5" customWidth="1"/>
    <col min="2056" max="2056" width="12.85546875" style="5" bestFit="1" customWidth="1"/>
    <col min="2057" max="2057" width="20.42578125" style="5" bestFit="1" customWidth="1"/>
    <col min="2058" max="2059" width="11.42578125" style="5" customWidth="1"/>
    <col min="2060" max="2060" width="10.42578125" style="5" bestFit="1" customWidth="1"/>
    <col min="2061" max="2061" width="11.42578125" style="5" bestFit="1" customWidth="1"/>
    <col min="2062" max="2062" width="18.85546875" style="5" customWidth="1"/>
    <col min="2063" max="2063" width="18.85546875" style="5" bestFit="1" customWidth="1"/>
    <col min="2064" max="2064" width="20.42578125" style="5" bestFit="1" customWidth="1"/>
    <col min="2065" max="2066" width="0" style="5" hidden="1" customWidth="1"/>
    <col min="2067" max="2067" width="15.42578125" style="5" bestFit="1" customWidth="1"/>
    <col min="2068" max="2068" width="28.42578125" style="5" bestFit="1" customWidth="1"/>
    <col min="2069" max="2069" width="13.5703125" style="5" bestFit="1" customWidth="1"/>
    <col min="2070" max="2070" width="11.42578125" style="5" customWidth="1"/>
    <col min="2071" max="2072" width="0" style="5" hidden="1" customWidth="1"/>
    <col min="2073" max="2075" width="11.42578125" style="5" customWidth="1"/>
    <col min="2076" max="2076" width="13.140625" style="5" bestFit="1" customWidth="1"/>
    <col min="2077" max="2304" width="11.42578125" style="5"/>
    <col min="2305" max="2305" width="4.140625" style="5" customWidth="1"/>
    <col min="2306" max="2306" width="35.5703125" style="5" customWidth="1"/>
    <col min="2307" max="2307" width="18.42578125" style="5" bestFit="1" customWidth="1"/>
    <col min="2308" max="2311" width="10.42578125" style="5" customWidth="1"/>
    <col min="2312" max="2312" width="12.85546875" style="5" bestFit="1" customWidth="1"/>
    <col min="2313" max="2313" width="20.42578125" style="5" bestFit="1" customWidth="1"/>
    <col min="2314" max="2315" width="11.42578125" style="5" customWidth="1"/>
    <col min="2316" max="2316" width="10.42578125" style="5" bestFit="1" customWidth="1"/>
    <col min="2317" max="2317" width="11.42578125" style="5" bestFit="1" customWidth="1"/>
    <col min="2318" max="2318" width="18.85546875" style="5" customWidth="1"/>
    <col min="2319" max="2319" width="18.85546875" style="5" bestFit="1" customWidth="1"/>
    <col min="2320" max="2320" width="20.42578125" style="5" bestFit="1" customWidth="1"/>
    <col min="2321" max="2322" width="0" style="5" hidden="1" customWidth="1"/>
    <col min="2323" max="2323" width="15.42578125" style="5" bestFit="1" customWidth="1"/>
    <col min="2324" max="2324" width="28.42578125" style="5" bestFit="1" customWidth="1"/>
    <col min="2325" max="2325" width="13.5703125" style="5" bestFit="1" customWidth="1"/>
    <col min="2326" max="2326" width="11.42578125" style="5" customWidth="1"/>
    <col min="2327" max="2328" width="0" style="5" hidden="1" customWidth="1"/>
    <col min="2329" max="2331" width="11.42578125" style="5" customWidth="1"/>
    <col min="2332" max="2332" width="13.140625" style="5" bestFit="1" customWidth="1"/>
    <col min="2333" max="2560" width="11.42578125" style="5"/>
    <col min="2561" max="2561" width="4.140625" style="5" customWidth="1"/>
    <col min="2562" max="2562" width="35.5703125" style="5" customWidth="1"/>
    <col min="2563" max="2563" width="18.42578125" style="5" bestFit="1" customWidth="1"/>
    <col min="2564" max="2567" width="10.42578125" style="5" customWidth="1"/>
    <col min="2568" max="2568" width="12.85546875" style="5" bestFit="1" customWidth="1"/>
    <col min="2569" max="2569" width="20.42578125" style="5" bestFit="1" customWidth="1"/>
    <col min="2570" max="2571" width="11.42578125" style="5" customWidth="1"/>
    <col min="2572" max="2572" width="10.42578125" style="5" bestFit="1" customWidth="1"/>
    <col min="2573" max="2573" width="11.42578125" style="5" bestFit="1" customWidth="1"/>
    <col min="2574" max="2574" width="18.85546875" style="5" customWidth="1"/>
    <col min="2575" max="2575" width="18.85546875" style="5" bestFit="1" customWidth="1"/>
    <col min="2576" max="2576" width="20.42578125" style="5" bestFit="1" customWidth="1"/>
    <col min="2577" max="2578" width="0" style="5" hidden="1" customWidth="1"/>
    <col min="2579" max="2579" width="15.42578125" style="5" bestFit="1" customWidth="1"/>
    <col min="2580" max="2580" width="28.42578125" style="5" bestFit="1" customWidth="1"/>
    <col min="2581" max="2581" width="13.5703125" style="5" bestFit="1" customWidth="1"/>
    <col min="2582" max="2582" width="11.42578125" style="5" customWidth="1"/>
    <col min="2583" max="2584" width="0" style="5" hidden="1" customWidth="1"/>
    <col min="2585" max="2587" width="11.42578125" style="5" customWidth="1"/>
    <col min="2588" max="2588" width="13.140625" style="5" bestFit="1" customWidth="1"/>
    <col min="2589" max="2816" width="11.42578125" style="5"/>
    <col min="2817" max="2817" width="4.140625" style="5" customWidth="1"/>
    <col min="2818" max="2818" width="35.5703125" style="5" customWidth="1"/>
    <col min="2819" max="2819" width="18.42578125" style="5" bestFit="1" customWidth="1"/>
    <col min="2820" max="2823" width="10.42578125" style="5" customWidth="1"/>
    <col min="2824" max="2824" width="12.85546875" style="5" bestFit="1" customWidth="1"/>
    <col min="2825" max="2825" width="20.42578125" style="5" bestFit="1" customWidth="1"/>
    <col min="2826" max="2827" width="11.42578125" style="5" customWidth="1"/>
    <col min="2828" max="2828" width="10.42578125" style="5" bestFit="1" customWidth="1"/>
    <col min="2829" max="2829" width="11.42578125" style="5" bestFit="1" customWidth="1"/>
    <col min="2830" max="2830" width="18.85546875" style="5" customWidth="1"/>
    <col min="2831" max="2831" width="18.85546875" style="5" bestFit="1" customWidth="1"/>
    <col min="2832" max="2832" width="20.42578125" style="5" bestFit="1" customWidth="1"/>
    <col min="2833" max="2834" width="0" style="5" hidden="1" customWidth="1"/>
    <col min="2835" max="2835" width="15.42578125" style="5" bestFit="1" customWidth="1"/>
    <col min="2836" max="2836" width="28.42578125" style="5" bestFit="1" customWidth="1"/>
    <col min="2837" max="2837" width="13.5703125" style="5" bestFit="1" customWidth="1"/>
    <col min="2838" max="2838" width="11.42578125" style="5" customWidth="1"/>
    <col min="2839" max="2840" width="0" style="5" hidden="1" customWidth="1"/>
    <col min="2841" max="2843" width="11.42578125" style="5" customWidth="1"/>
    <col min="2844" max="2844" width="13.140625" style="5" bestFit="1" customWidth="1"/>
    <col min="2845" max="3072" width="11.42578125" style="5"/>
    <col min="3073" max="3073" width="4.140625" style="5" customWidth="1"/>
    <col min="3074" max="3074" width="35.5703125" style="5" customWidth="1"/>
    <col min="3075" max="3075" width="18.42578125" style="5" bestFit="1" customWidth="1"/>
    <col min="3076" max="3079" width="10.42578125" style="5" customWidth="1"/>
    <col min="3080" max="3080" width="12.85546875" style="5" bestFit="1" customWidth="1"/>
    <col min="3081" max="3081" width="20.42578125" style="5" bestFit="1" customWidth="1"/>
    <col min="3082" max="3083" width="11.42578125" style="5" customWidth="1"/>
    <col min="3084" max="3084" width="10.42578125" style="5" bestFit="1" customWidth="1"/>
    <col min="3085" max="3085" width="11.42578125" style="5" bestFit="1" customWidth="1"/>
    <col min="3086" max="3086" width="18.85546875" style="5" customWidth="1"/>
    <col min="3087" max="3087" width="18.85546875" style="5" bestFit="1" customWidth="1"/>
    <col min="3088" max="3088" width="20.42578125" style="5" bestFit="1" customWidth="1"/>
    <col min="3089" max="3090" width="0" style="5" hidden="1" customWidth="1"/>
    <col min="3091" max="3091" width="15.42578125" style="5" bestFit="1" customWidth="1"/>
    <col min="3092" max="3092" width="28.42578125" style="5" bestFit="1" customWidth="1"/>
    <col min="3093" max="3093" width="13.5703125" style="5" bestFit="1" customWidth="1"/>
    <col min="3094" max="3094" width="11.42578125" style="5" customWidth="1"/>
    <col min="3095" max="3096" width="0" style="5" hidden="1" customWidth="1"/>
    <col min="3097" max="3099" width="11.42578125" style="5" customWidth="1"/>
    <col min="3100" max="3100" width="13.140625" style="5" bestFit="1" customWidth="1"/>
    <col min="3101" max="3328" width="11.42578125" style="5"/>
    <col min="3329" max="3329" width="4.140625" style="5" customWidth="1"/>
    <col min="3330" max="3330" width="35.5703125" style="5" customWidth="1"/>
    <col min="3331" max="3331" width="18.42578125" style="5" bestFit="1" customWidth="1"/>
    <col min="3332" max="3335" width="10.42578125" style="5" customWidth="1"/>
    <col min="3336" max="3336" width="12.85546875" style="5" bestFit="1" customWidth="1"/>
    <col min="3337" max="3337" width="20.42578125" style="5" bestFit="1" customWidth="1"/>
    <col min="3338" max="3339" width="11.42578125" style="5" customWidth="1"/>
    <col min="3340" max="3340" width="10.42578125" style="5" bestFit="1" customWidth="1"/>
    <col min="3341" max="3341" width="11.42578125" style="5" bestFit="1" customWidth="1"/>
    <col min="3342" max="3342" width="18.85546875" style="5" customWidth="1"/>
    <col min="3343" max="3343" width="18.85546875" style="5" bestFit="1" customWidth="1"/>
    <col min="3344" max="3344" width="20.42578125" style="5" bestFit="1" customWidth="1"/>
    <col min="3345" max="3346" width="0" style="5" hidden="1" customWidth="1"/>
    <col min="3347" max="3347" width="15.42578125" style="5" bestFit="1" customWidth="1"/>
    <col min="3348" max="3348" width="28.42578125" style="5" bestFit="1" customWidth="1"/>
    <col min="3349" max="3349" width="13.5703125" style="5" bestFit="1" customWidth="1"/>
    <col min="3350" max="3350" width="11.42578125" style="5" customWidth="1"/>
    <col min="3351" max="3352" width="0" style="5" hidden="1" customWidth="1"/>
    <col min="3353" max="3355" width="11.42578125" style="5" customWidth="1"/>
    <col min="3356" max="3356" width="13.140625" style="5" bestFit="1" customWidth="1"/>
    <col min="3357" max="3584" width="11.42578125" style="5"/>
    <col min="3585" max="3585" width="4.140625" style="5" customWidth="1"/>
    <col min="3586" max="3586" width="35.5703125" style="5" customWidth="1"/>
    <col min="3587" max="3587" width="18.42578125" style="5" bestFit="1" customWidth="1"/>
    <col min="3588" max="3591" width="10.42578125" style="5" customWidth="1"/>
    <col min="3592" max="3592" width="12.85546875" style="5" bestFit="1" customWidth="1"/>
    <col min="3593" max="3593" width="20.42578125" style="5" bestFit="1" customWidth="1"/>
    <col min="3594" max="3595" width="11.42578125" style="5" customWidth="1"/>
    <col min="3596" max="3596" width="10.42578125" style="5" bestFit="1" customWidth="1"/>
    <col min="3597" max="3597" width="11.42578125" style="5" bestFit="1" customWidth="1"/>
    <col min="3598" max="3598" width="18.85546875" style="5" customWidth="1"/>
    <col min="3599" max="3599" width="18.85546875" style="5" bestFit="1" customWidth="1"/>
    <col min="3600" max="3600" width="20.42578125" style="5" bestFit="1" customWidth="1"/>
    <col min="3601" max="3602" width="0" style="5" hidden="1" customWidth="1"/>
    <col min="3603" max="3603" width="15.42578125" style="5" bestFit="1" customWidth="1"/>
    <col min="3604" max="3604" width="28.42578125" style="5" bestFit="1" customWidth="1"/>
    <col min="3605" max="3605" width="13.5703125" style="5" bestFit="1" customWidth="1"/>
    <col min="3606" max="3606" width="11.42578125" style="5" customWidth="1"/>
    <col min="3607" max="3608" width="0" style="5" hidden="1" customWidth="1"/>
    <col min="3609" max="3611" width="11.42578125" style="5" customWidth="1"/>
    <col min="3612" max="3612" width="13.140625" style="5" bestFit="1" customWidth="1"/>
    <col min="3613" max="3840" width="11.42578125" style="5"/>
    <col min="3841" max="3841" width="4.140625" style="5" customWidth="1"/>
    <col min="3842" max="3842" width="35.5703125" style="5" customWidth="1"/>
    <col min="3843" max="3843" width="18.42578125" style="5" bestFit="1" customWidth="1"/>
    <col min="3844" max="3847" width="10.42578125" style="5" customWidth="1"/>
    <col min="3848" max="3848" width="12.85546875" style="5" bestFit="1" customWidth="1"/>
    <col min="3849" max="3849" width="20.42578125" style="5" bestFit="1" customWidth="1"/>
    <col min="3850" max="3851" width="11.42578125" style="5" customWidth="1"/>
    <col min="3852" max="3852" width="10.42578125" style="5" bestFit="1" customWidth="1"/>
    <col min="3853" max="3853" width="11.42578125" style="5" bestFit="1" customWidth="1"/>
    <col min="3854" max="3854" width="18.85546875" style="5" customWidth="1"/>
    <col min="3855" max="3855" width="18.85546875" style="5" bestFit="1" customWidth="1"/>
    <col min="3856" max="3856" width="20.42578125" style="5" bestFit="1" customWidth="1"/>
    <col min="3857" max="3858" width="0" style="5" hidden="1" customWidth="1"/>
    <col min="3859" max="3859" width="15.42578125" style="5" bestFit="1" customWidth="1"/>
    <col min="3860" max="3860" width="28.42578125" style="5" bestFit="1" customWidth="1"/>
    <col min="3861" max="3861" width="13.5703125" style="5" bestFit="1" customWidth="1"/>
    <col min="3862" max="3862" width="11.42578125" style="5" customWidth="1"/>
    <col min="3863" max="3864" width="0" style="5" hidden="1" customWidth="1"/>
    <col min="3865" max="3867" width="11.42578125" style="5" customWidth="1"/>
    <col min="3868" max="3868" width="13.140625" style="5" bestFit="1" customWidth="1"/>
    <col min="3869" max="4096" width="11.42578125" style="5"/>
    <col min="4097" max="4097" width="4.140625" style="5" customWidth="1"/>
    <col min="4098" max="4098" width="35.5703125" style="5" customWidth="1"/>
    <col min="4099" max="4099" width="18.42578125" style="5" bestFit="1" customWidth="1"/>
    <col min="4100" max="4103" width="10.42578125" style="5" customWidth="1"/>
    <col min="4104" max="4104" width="12.85546875" style="5" bestFit="1" customWidth="1"/>
    <col min="4105" max="4105" width="20.42578125" style="5" bestFit="1" customWidth="1"/>
    <col min="4106" max="4107" width="11.42578125" style="5" customWidth="1"/>
    <col min="4108" max="4108" width="10.42578125" style="5" bestFit="1" customWidth="1"/>
    <col min="4109" max="4109" width="11.42578125" style="5" bestFit="1" customWidth="1"/>
    <col min="4110" max="4110" width="18.85546875" style="5" customWidth="1"/>
    <col min="4111" max="4111" width="18.85546875" style="5" bestFit="1" customWidth="1"/>
    <col min="4112" max="4112" width="20.42578125" style="5" bestFit="1" customWidth="1"/>
    <col min="4113" max="4114" width="0" style="5" hidden="1" customWidth="1"/>
    <col min="4115" max="4115" width="15.42578125" style="5" bestFit="1" customWidth="1"/>
    <col min="4116" max="4116" width="28.42578125" style="5" bestFit="1" customWidth="1"/>
    <col min="4117" max="4117" width="13.5703125" style="5" bestFit="1" customWidth="1"/>
    <col min="4118" max="4118" width="11.42578125" style="5" customWidth="1"/>
    <col min="4119" max="4120" width="0" style="5" hidden="1" customWidth="1"/>
    <col min="4121" max="4123" width="11.42578125" style="5" customWidth="1"/>
    <col min="4124" max="4124" width="13.140625" style="5" bestFit="1" customWidth="1"/>
    <col min="4125" max="4352" width="11.42578125" style="5"/>
    <col min="4353" max="4353" width="4.140625" style="5" customWidth="1"/>
    <col min="4354" max="4354" width="35.5703125" style="5" customWidth="1"/>
    <col min="4355" max="4355" width="18.42578125" style="5" bestFit="1" customWidth="1"/>
    <col min="4356" max="4359" width="10.42578125" style="5" customWidth="1"/>
    <col min="4360" max="4360" width="12.85546875" style="5" bestFit="1" customWidth="1"/>
    <col min="4361" max="4361" width="20.42578125" style="5" bestFit="1" customWidth="1"/>
    <col min="4362" max="4363" width="11.42578125" style="5" customWidth="1"/>
    <col min="4364" max="4364" width="10.42578125" style="5" bestFit="1" customWidth="1"/>
    <col min="4365" max="4365" width="11.42578125" style="5" bestFit="1" customWidth="1"/>
    <col min="4366" max="4366" width="18.85546875" style="5" customWidth="1"/>
    <col min="4367" max="4367" width="18.85546875" style="5" bestFit="1" customWidth="1"/>
    <col min="4368" max="4368" width="20.42578125" style="5" bestFit="1" customWidth="1"/>
    <col min="4369" max="4370" width="0" style="5" hidden="1" customWidth="1"/>
    <col min="4371" max="4371" width="15.42578125" style="5" bestFit="1" customWidth="1"/>
    <col min="4372" max="4372" width="28.42578125" style="5" bestFit="1" customWidth="1"/>
    <col min="4373" max="4373" width="13.5703125" style="5" bestFit="1" customWidth="1"/>
    <col min="4374" max="4374" width="11.42578125" style="5" customWidth="1"/>
    <col min="4375" max="4376" width="0" style="5" hidden="1" customWidth="1"/>
    <col min="4377" max="4379" width="11.42578125" style="5" customWidth="1"/>
    <col min="4380" max="4380" width="13.140625" style="5" bestFit="1" customWidth="1"/>
    <col min="4381" max="4608" width="11.42578125" style="5"/>
    <col min="4609" max="4609" width="4.140625" style="5" customWidth="1"/>
    <col min="4610" max="4610" width="35.5703125" style="5" customWidth="1"/>
    <col min="4611" max="4611" width="18.42578125" style="5" bestFit="1" customWidth="1"/>
    <col min="4612" max="4615" width="10.42578125" style="5" customWidth="1"/>
    <col min="4616" max="4616" width="12.85546875" style="5" bestFit="1" customWidth="1"/>
    <col min="4617" max="4617" width="20.42578125" style="5" bestFit="1" customWidth="1"/>
    <col min="4618" max="4619" width="11.42578125" style="5" customWidth="1"/>
    <col min="4620" max="4620" width="10.42578125" style="5" bestFit="1" customWidth="1"/>
    <col min="4621" max="4621" width="11.42578125" style="5" bestFit="1" customWidth="1"/>
    <col min="4622" max="4622" width="18.85546875" style="5" customWidth="1"/>
    <col min="4623" max="4623" width="18.85546875" style="5" bestFit="1" customWidth="1"/>
    <col min="4624" max="4624" width="20.42578125" style="5" bestFit="1" customWidth="1"/>
    <col min="4625" max="4626" width="0" style="5" hidden="1" customWidth="1"/>
    <col min="4627" max="4627" width="15.42578125" style="5" bestFit="1" customWidth="1"/>
    <col min="4628" max="4628" width="28.42578125" style="5" bestFit="1" customWidth="1"/>
    <col min="4629" max="4629" width="13.5703125" style="5" bestFit="1" customWidth="1"/>
    <col min="4630" max="4630" width="11.42578125" style="5" customWidth="1"/>
    <col min="4631" max="4632" width="0" style="5" hidden="1" customWidth="1"/>
    <col min="4633" max="4635" width="11.42578125" style="5" customWidth="1"/>
    <col min="4636" max="4636" width="13.140625" style="5" bestFit="1" customWidth="1"/>
    <col min="4637" max="4864" width="11.42578125" style="5"/>
    <col min="4865" max="4865" width="4.140625" style="5" customWidth="1"/>
    <col min="4866" max="4866" width="35.5703125" style="5" customWidth="1"/>
    <col min="4867" max="4867" width="18.42578125" style="5" bestFit="1" customWidth="1"/>
    <col min="4868" max="4871" width="10.42578125" style="5" customWidth="1"/>
    <col min="4872" max="4872" width="12.85546875" style="5" bestFit="1" customWidth="1"/>
    <col min="4873" max="4873" width="20.42578125" style="5" bestFit="1" customWidth="1"/>
    <col min="4874" max="4875" width="11.42578125" style="5" customWidth="1"/>
    <col min="4876" max="4876" width="10.42578125" style="5" bestFit="1" customWidth="1"/>
    <col min="4877" max="4877" width="11.42578125" style="5" bestFit="1" customWidth="1"/>
    <col min="4878" max="4878" width="18.85546875" style="5" customWidth="1"/>
    <col min="4879" max="4879" width="18.85546875" style="5" bestFit="1" customWidth="1"/>
    <col min="4880" max="4880" width="20.42578125" style="5" bestFit="1" customWidth="1"/>
    <col min="4881" max="4882" width="0" style="5" hidden="1" customWidth="1"/>
    <col min="4883" max="4883" width="15.42578125" style="5" bestFit="1" customWidth="1"/>
    <col min="4884" max="4884" width="28.42578125" style="5" bestFit="1" customWidth="1"/>
    <col min="4885" max="4885" width="13.5703125" style="5" bestFit="1" customWidth="1"/>
    <col min="4886" max="4886" width="11.42578125" style="5" customWidth="1"/>
    <col min="4887" max="4888" width="0" style="5" hidden="1" customWidth="1"/>
    <col min="4889" max="4891" width="11.42578125" style="5" customWidth="1"/>
    <col min="4892" max="4892" width="13.140625" style="5" bestFit="1" customWidth="1"/>
    <col min="4893" max="5120" width="11.42578125" style="5"/>
    <col min="5121" max="5121" width="4.140625" style="5" customWidth="1"/>
    <col min="5122" max="5122" width="35.5703125" style="5" customWidth="1"/>
    <col min="5123" max="5123" width="18.42578125" style="5" bestFit="1" customWidth="1"/>
    <col min="5124" max="5127" width="10.42578125" style="5" customWidth="1"/>
    <col min="5128" max="5128" width="12.85546875" style="5" bestFit="1" customWidth="1"/>
    <col min="5129" max="5129" width="20.42578125" style="5" bestFit="1" customWidth="1"/>
    <col min="5130" max="5131" width="11.42578125" style="5" customWidth="1"/>
    <col min="5132" max="5132" width="10.42578125" style="5" bestFit="1" customWidth="1"/>
    <col min="5133" max="5133" width="11.42578125" style="5" bestFit="1" customWidth="1"/>
    <col min="5134" max="5134" width="18.85546875" style="5" customWidth="1"/>
    <col min="5135" max="5135" width="18.85546875" style="5" bestFit="1" customWidth="1"/>
    <col min="5136" max="5136" width="20.42578125" style="5" bestFit="1" customWidth="1"/>
    <col min="5137" max="5138" width="0" style="5" hidden="1" customWidth="1"/>
    <col min="5139" max="5139" width="15.42578125" style="5" bestFit="1" customWidth="1"/>
    <col min="5140" max="5140" width="28.42578125" style="5" bestFit="1" customWidth="1"/>
    <col min="5141" max="5141" width="13.5703125" style="5" bestFit="1" customWidth="1"/>
    <col min="5142" max="5142" width="11.42578125" style="5" customWidth="1"/>
    <col min="5143" max="5144" width="0" style="5" hidden="1" customWidth="1"/>
    <col min="5145" max="5147" width="11.42578125" style="5" customWidth="1"/>
    <col min="5148" max="5148" width="13.140625" style="5" bestFit="1" customWidth="1"/>
    <col min="5149" max="5376" width="11.42578125" style="5"/>
    <col min="5377" max="5377" width="4.140625" style="5" customWidth="1"/>
    <col min="5378" max="5378" width="35.5703125" style="5" customWidth="1"/>
    <col min="5379" max="5379" width="18.42578125" style="5" bestFit="1" customWidth="1"/>
    <col min="5380" max="5383" width="10.42578125" style="5" customWidth="1"/>
    <col min="5384" max="5384" width="12.85546875" style="5" bestFit="1" customWidth="1"/>
    <col min="5385" max="5385" width="20.42578125" style="5" bestFit="1" customWidth="1"/>
    <col min="5386" max="5387" width="11.42578125" style="5" customWidth="1"/>
    <col min="5388" max="5388" width="10.42578125" style="5" bestFit="1" customWidth="1"/>
    <col min="5389" max="5389" width="11.42578125" style="5" bestFit="1" customWidth="1"/>
    <col min="5390" max="5390" width="18.85546875" style="5" customWidth="1"/>
    <col min="5391" max="5391" width="18.85546875" style="5" bestFit="1" customWidth="1"/>
    <col min="5392" max="5392" width="20.42578125" style="5" bestFit="1" customWidth="1"/>
    <col min="5393" max="5394" width="0" style="5" hidden="1" customWidth="1"/>
    <col min="5395" max="5395" width="15.42578125" style="5" bestFit="1" customWidth="1"/>
    <col min="5396" max="5396" width="28.42578125" style="5" bestFit="1" customWidth="1"/>
    <col min="5397" max="5397" width="13.5703125" style="5" bestFit="1" customWidth="1"/>
    <col min="5398" max="5398" width="11.42578125" style="5" customWidth="1"/>
    <col min="5399" max="5400" width="0" style="5" hidden="1" customWidth="1"/>
    <col min="5401" max="5403" width="11.42578125" style="5" customWidth="1"/>
    <col min="5404" max="5404" width="13.140625" style="5" bestFit="1" customWidth="1"/>
    <col min="5405" max="5632" width="11.42578125" style="5"/>
    <col min="5633" max="5633" width="4.140625" style="5" customWidth="1"/>
    <col min="5634" max="5634" width="35.5703125" style="5" customWidth="1"/>
    <col min="5635" max="5635" width="18.42578125" style="5" bestFit="1" customWidth="1"/>
    <col min="5636" max="5639" width="10.42578125" style="5" customWidth="1"/>
    <col min="5640" max="5640" width="12.85546875" style="5" bestFit="1" customWidth="1"/>
    <col min="5641" max="5641" width="20.42578125" style="5" bestFit="1" customWidth="1"/>
    <col min="5642" max="5643" width="11.42578125" style="5" customWidth="1"/>
    <col min="5644" max="5644" width="10.42578125" style="5" bestFit="1" customWidth="1"/>
    <col min="5645" max="5645" width="11.42578125" style="5" bestFit="1" customWidth="1"/>
    <col min="5646" max="5646" width="18.85546875" style="5" customWidth="1"/>
    <col min="5647" max="5647" width="18.85546875" style="5" bestFit="1" customWidth="1"/>
    <col min="5648" max="5648" width="20.42578125" style="5" bestFit="1" customWidth="1"/>
    <col min="5649" max="5650" width="0" style="5" hidden="1" customWidth="1"/>
    <col min="5651" max="5651" width="15.42578125" style="5" bestFit="1" customWidth="1"/>
    <col min="5652" max="5652" width="28.42578125" style="5" bestFit="1" customWidth="1"/>
    <col min="5653" max="5653" width="13.5703125" style="5" bestFit="1" customWidth="1"/>
    <col min="5654" max="5654" width="11.42578125" style="5" customWidth="1"/>
    <col min="5655" max="5656" width="0" style="5" hidden="1" customWidth="1"/>
    <col min="5657" max="5659" width="11.42578125" style="5" customWidth="1"/>
    <col min="5660" max="5660" width="13.140625" style="5" bestFit="1" customWidth="1"/>
    <col min="5661" max="5888" width="11.42578125" style="5"/>
    <col min="5889" max="5889" width="4.140625" style="5" customWidth="1"/>
    <col min="5890" max="5890" width="35.5703125" style="5" customWidth="1"/>
    <col min="5891" max="5891" width="18.42578125" style="5" bestFit="1" customWidth="1"/>
    <col min="5892" max="5895" width="10.42578125" style="5" customWidth="1"/>
    <col min="5896" max="5896" width="12.85546875" style="5" bestFit="1" customWidth="1"/>
    <col min="5897" max="5897" width="20.42578125" style="5" bestFit="1" customWidth="1"/>
    <col min="5898" max="5899" width="11.42578125" style="5" customWidth="1"/>
    <col min="5900" max="5900" width="10.42578125" style="5" bestFit="1" customWidth="1"/>
    <col min="5901" max="5901" width="11.42578125" style="5" bestFit="1" customWidth="1"/>
    <col min="5902" max="5902" width="18.85546875" style="5" customWidth="1"/>
    <col min="5903" max="5903" width="18.85546875" style="5" bestFit="1" customWidth="1"/>
    <col min="5904" max="5904" width="20.42578125" style="5" bestFit="1" customWidth="1"/>
    <col min="5905" max="5906" width="0" style="5" hidden="1" customWidth="1"/>
    <col min="5907" max="5907" width="15.42578125" style="5" bestFit="1" customWidth="1"/>
    <col min="5908" max="5908" width="28.42578125" style="5" bestFit="1" customWidth="1"/>
    <col min="5909" max="5909" width="13.5703125" style="5" bestFit="1" customWidth="1"/>
    <col min="5910" max="5910" width="11.42578125" style="5" customWidth="1"/>
    <col min="5911" max="5912" width="0" style="5" hidden="1" customWidth="1"/>
    <col min="5913" max="5915" width="11.42578125" style="5" customWidth="1"/>
    <col min="5916" max="5916" width="13.140625" style="5" bestFit="1" customWidth="1"/>
    <col min="5917" max="6144" width="11.42578125" style="5"/>
    <col min="6145" max="6145" width="4.140625" style="5" customWidth="1"/>
    <col min="6146" max="6146" width="35.5703125" style="5" customWidth="1"/>
    <col min="6147" max="6147" width="18.42578125" style="5" bestFit="1" customWidth="1"/>
    <col min="6148" max="6151" width="10.42578125" style="5" customWidth="1"/>
    <col min="6152" max="6152" width="12.85546875" style="5" bestFit="1" customWidth="1"/>
    <col min="6153" max="6153" width="20.42578125" style="5" bestFit="1" customWidth="1"/>
    <col min="6154" max="6155" width="11.42578125" style="5" customWidth="1"/>
    <col min="6156" max="6156" width="10.42578125" style="5" bestFit="1" customWidth="1"/>
    <col min="6157" max="6157" width="11.42578125" style="5" bestFit="1" customWidth="1"/>
    <col min="6158" max="6158" width="18.85546875" style="5" customWidth="1"/>
    <col min="6159" max="6159" width="18.85546875" style="5" bestFit="1" customWidth="1"/>
    <col min="6160" max="6160" width="20.42578125" style="5" bestFit="1" customWidth="1"/>
    <col min="6161" max="6162" width="0" style="5" hidden="1" customWidth="1"/>
    <col min="6163" max="6163" width="15.42578125" style="5" bestFit="1" customWidth="1"/>
    <col min="6164" max="6164" width="28.42578125" style="5" bestFit="1" customWidth="1"/>
    <col min="6165" max="6165" width="13.5703125" style="5" bestFit="1" customWidth="1"/>
    <col min="6166" max="6166" width="11.42578125" style="5" customWidth="1"/>
    <col min="6167" max="6168" width="0" style="5" hidden="1" customWidth="1"/>
    <col min="6169" max="6171" width="11.42578125" style="5" customWidth="1"/>
    <col min="6172" max="6172" width="13.140625" style="5" bestFit="1" customWidth="1"/>
    <col min="6173" max="6400" width="11.42578125" style="5"/>
    <col min="6401" max="6401" width="4.140625" style="5" customWidth="1"/>
    <col min="6402" max="6402" width="35.5703125" style="5" customWidth="1"/>
    <col min="6403" max="6403" width="18.42578125" style="5" bestFit="1" customWidth="1"/>
    <col min="6404" max="6407" width="10.42578125" style="5" customWidth="1"/>
    <col min="6408" max="6408" width="12.85546875" style="5" bestFit="1" customWidth="1"/>
    <col min="6409" max="6409" width="20.42578125" style="5" bestFit="1" customWidth="1"/>
    <col min="6410" max="6411" width="11.42578125" style="5" customWidth="1"/>
    <col min="6412" max="6412" width="10.42578125" style="5" bestFit="1" customWidth="1"/>
    <col min="6413" max="6413" width="11.42578125" style="5" bestFit="1" customWidth="1"/>
    <col min="6414" max="6414" width="18.85546875" style="5" customWidth="1"/>
    <col min="6415" max="6415" width="18.85546875" style="5" bestFit="1" customWidth="1"/>
    <col min="6416" max="6416" width="20.42578125" style="5" bestFit="1" customWidth="1"/>
    <col min="6417" max="6418" width="0" style="5" hidden="1" customWidth="1"/>
    <col min="6419" max="6419" width="15.42578125" style="5" bestFit="1" customWidth="1"/>
    <col min="6420" max="6420" width="28.42578125" style="5" bestFit="1" customWidth="1"/>
    <col min="6421" max="6421" width="13.5703125" style="5" bestFit="1" customWidth="1"/>
    <col min="6422" max="6422" width="11.42578125" style="5" customWidth="1"/>
    <col min="6423" max="6424" width="0" style="5" hidden="1" customWidth="1"/>
    <col min="6425" max="6427" width="11.42578125" style="5" customWidth="1"/>
    <col min="6428" max="6428" width="13.140625" style="5" bestFit="1" customWidth="1"/>
    <col min="6429" max="6656" width="11.42578125" style="5"/>
    <col min="6657" max="6657" width="4.140625" style="5" customWidth="1"/>
    <col min="6658" max="6658" width="35.5703125" style="5" customWidth="1"/>
    <col min="6659" max="6659" width="18.42578125" style="5" bestFit="1" customWidth="1"/>
    <col min="6660" max="6663" width="10.42578125" style="5" customWidth="1"/>
    <col min="6664" max="6664" width="12.85546875" style="5" bestFit="1" customWidth="1"/>
    <col min="6665" max="6665" width="20.42578125" style="5" bestFit="1" customWidth="1"/>
    <col min="6666" max="6667" width="11.42578125" style="5" customWidth="1"/>
    <col min="6668" max="6668" width="10.42578125" style="5" bestFit="1" customWidth="1"/>
    <col min="6669" max="6669" width="11.42578125" style="5" bestFit="1" customWidth="1"/>
    <col min="6670" max="6670" width="18.85546875" style="5" customWidth="1"/>
    <col min="6671" max="6671" width="18.85546875" style="5" bestFit="1" customWidth="1"/>
    <col min="6672" max="6672" width="20.42578125" style="5" bestFit="1" customWidth="1"/>
    <col min="6673" max="6674" width="0" style="5" hidden="1" customWidth="1"/>
    <col min="6675" max="6675" width="15.42578125" style="5" bestFit="1" customWidth="1"/>
    <col min="6676" max="6676" width="28.42578125" style="5" bestFit="1" customWidth="1"/>
    <col min="6677" max="6677" width="13.5703125" style="5" bestFit="1" customWidth="1"/>
    <col min="6678" max="6678" width="11.42578125" style="5" customWidth="1"/>
    <col min="6679" max="6680" width="0" style="5" hidden="1" customWidth="1"/>
    <col min="6681" max="6683" width="11.42578125" style="5" customWidth="1"/>
    <col min="6684" max="6684" width="13.140625" style="5" bestFit="1" customWidth="1"/>
    <col min="6685" max="6912" width="11.42578125" style="5"/>
    <col min="6913" max="6913" width="4.140625" style="5" customWidth="1"/>
    <col min="6914" max="6914" width="35.5703125" style="5" customWidth="1"/>
    <col min="6915" max="6915" width="18.42578125" style="5" bestFit="1" customWidth="1"/>
    <col min="6916" max="6919" width="10.42578125" style="5" customWidth="1"/>
    <col min="6920" max="6920" width="12.85546875" style="5" bestFit="1" customWidth="1"/>
    <col min="6921" max="6921" width="20.42578125" style="5" bestFit="1" customWidth="1"/>
    <col min="6922" max="6923" width="11.42578125" style="5" customWidth="1"/>
    <col min="6924" max="6924" width="10.42578125" style="5" bestFit="1" customWidth="1"/>
    <col min="6925" max="6925" width="11.42578125" style="5" bestFit="1" customWidth="1"/>
    <col min="6926" max="6926" width="18.85546875" style="5" customWidth="1"/>
    <col min="6927" max="6927" width="18.85546875" style="5" bestFit="1" customWidth="1"/>
    <col min="6928" max="6928" width="20.42578125" style="5" bestFit="1" customWidth="1"/>
    <col min="6929" max="6930" width="0" style="5" hidden="1" customWidth="1"/>
    <col min="6931" max="6931" width="15.42578125" style="5" bestFit="1" customWidth="1"/>
    <col min="6932" max="6932" width="28.42578125" style="5" bestFit="1" customWidth="1"/>
    <col min="6933" max="6933" width="13.5703125" style="5" bestFit="1" customWidth="1"/>
    <col min="6934" max="6934" width="11.42578125" style="5" customWidth="1"/>
    <col min="6935" max="6936" width="0" style="5" hidden="1" customWidth="1"/>
    <col min="6937" max="6939" width="11.42578125" style="5" customWidth="1"/>
    <col min="6940" max="6940" width="13.140625" style="5" bestFit="1" customWidth="1"/>
    <col min="6941" max="7168" width="11.42578125" style="5"/>
    <col min="7169" max="7169" width="4.140625" style="5" customWidth="1"/>
    <col min="7170" max="7170" width="35.5703125" style="5" customWidth="1"/>
    <col min="7171" max="7171" width="18.42578125" style="5" bestFit="1" customWidth="1"/>
    <col min="7172" max="7175" width="10.42578125" style="5" customWidth="1"/>
    <col min="7176" max="7176" width="12.85546875" style="5" bestFit="1" customWidth="1"/>
    <col min="7177" max="7177" width="20.42578125" style="5" bestFit="1" customWidth="1"/>
    <col min="7178" max="7179" width="11.42578125" style="5" customWidth="1"/>
    <col min="7180" max="7180" width="10.42578125" style="5" bestFit="1" customWidth="1"/>
    <col min="7181" max="7181" width="11.42578125" style="5" bestFit="1" customWidth="1"/>
    <col min="7182" max="7182" width="18.85546875" style="5" customWidth="1"/>
    <col min="7183" max="7183" width="18.85546875" style="5" bestFit="1" customWidth="1"/>
    <col min="7184" max="7184" width="20.42578125" style="5" bestFit="1" customWidth="1"/>
    <col min="7185" max="7186" width="0" style="5" hidden="1" customWidth="1"/>
    <col min="7187" max="7187" width="15.42578125" style="5" bestFit="1" customWidth="1"/>
    <col min="7188" max="7188" width="28.42578125" style="5" bestFit="1" customWidth="1"/>
    <col min="7189" max="7189" width="13.5703125" style="5" bestFit="1" customWidth="1"/>
    <col min="7190" max="7190" width="11.42578125" style="5" customWidth="1"/>
    <col min="7191" max="7192" width="0" style="5" hidden="1" customWidth="1"/>
    <col min="7193" max="7195" width="11.42578125" style="5" customWidth="1"/>
    <col min="7196" max="7196" width="13.140625" style="5" bestFit="1" customWidth="1"/>
    <col min="7197" max="7424" width="11.42578125" style="5"/>
    <col min="7425" max="7425" width="4.140625" style="5" customWidth="1"/>
    <col min="7426" max="7426" width="35.5703125" style="5" customWidth="1"/>
    <col min="7427" max="7427" width="18.42578125" style="5" bestFit="1" customWidth="1"/>
    <col min="7428" max="7431" width="10.42578125" style="5" customWidth="1"/>
    <col min="7432" max="7432" width="12.85546875" style="5" bestFit="1" customWidth="1"/>
    <col min="7433" max="7433" width="20.42578125" style="5" bestFit="1" customWidth="1"/>
    <col min="7434" max="7435" width="11.42578125" style="5" customWidth="1"/>
    <col min="7436" max="7436" width="10.42578125" style="5" bestFit="1" customWidth="1"/>
    <col min="7437" max="7437" width="11.42578125" style="5" bestFit="1" customWidth="1"/>
    <col min="7438" max="7438" width="18.85546875" style="5" customWidth="1"/>
    <col min="7439" max="7439" width="18.85546875" style="5" bestFit="1" customWidth="1"/>
    <col min="7440" max="7440" width="20.42578125" style="5" bestFit="1" customWidth="1"/>
    <col min="7441" max="7442" width="0" style="5" hidden="1" customWidth="1"/>
    <col min="7443" max="7443" width="15.42578125" style="5" bestFit="1" customWidth="1"/>
    <col min="7444" max="7444" width="28.42578125" style="5" bestFit="1" customWidth="1"/>
    <col min="7445" max="7445" width="13.5703125" style="5" bestFit="1" customWidth="1"/>
    <col min="7446" max="7446" width="11.42578125" style="5" customWidth="1"/>
    <col min="7447" max="7448" width="0" style="5" hidden="1" customWidth="1"/>
    <col min="7449" max="7451" width="11.42578125" style="5" customWidth="1"/>
    <col min="7452" max="7452" width="13.140625" style="5" bestFit="1" customWidth="1"/>
    <col min="7453" max="7680" width="11.42578125" style="5"/>
    <col min="7681" max="7681" width="4.140625" style="5" customWidth="1"/>
    <col min="7682" max="7682" width="35.5703125" style="5" customWidth="1"/>
    <col min="7683" max="7683" width="18.42578125" style="5" bestFit="1" customWidth="1"/>
    <col min="7684" max="7687" width="10.42578125" style="5" customWidth="1"/>
    <col min="7688" max="7688" width="12.85546875" style="5" bestFit="1" customWidth="1"/>
    <col min="7689" max="7689" width="20.42578125" style="5" bestFit="1" customWidth="1"/>
    <col min="7690" max="7691" width="11.42578125" style="5" customWidth="1"/>
    <col min="7692" max="7692" width="10.42578125" style="5" bestFit="1" customWidth="1"/>
    <col min="7693" max="7693" width="11.42578125" style="5" bestFit="1" customWidth="1"/>
    <col min="7694" max="7694" width="18.85546875" style="5" customWidth="1"/>
    <col min="7695" max="7695" width="18.85546875" style="5" bestFit="1" customWidth="1"/>
    <col min="7696" max="7696" width="20.42578125" style="5" bestFit="1" customWidth="1"/>
    <col min="7697" max="7698" width="0" style="5" hidden="1" customWidth="1"/>
    <col min="7699" max="7699" width="15.42578125" style="5" bestFit="1" customWidth="1"/>
    <col min="7700" max="7700" width="28.42578125" style="5" bestFit="1" customWidth="1"/>
    <col min="7701" max="7701" width="13.5703125" style="5" bestFit="1" customWidth="1"/>
    <col min="7702" max="7702" width="11.42578125" style="5" customWidth="1"/>
    <col min="7703" max="7704" width="0" style="5" hidden="1" customWidth="1"/>
    <col min="7705" max="7707" width="11.42578125" style="5" customWidth="1"/>
    <col min="7708" max="7708" width="13.140625" style="5" bestFit="1" customWidth="1"/>
    <col min="7709" max="7936" width="11.42578125" style="5"/>
    <col min="7937" max="7937" width="4.140625" style="5" customWidth="1"/>
    <col min="7938" max="7938" width="35.5703125" style="5" customWidth="1"/>
    <col min="7939" max="7939" width="18.42578125" style="5" bestFit="1" customWidth="1"/>
    <col min="7940" max="7943" width="10.42578125" style="5" customWidth="1"/>
    <col min="7944" max="7944" width="12.85546875" style="5" bestFit="1" customWidth="1"/>
    <col min="7945" max="7945" width="20.42578125" style="5" bestFit="1" customWidth="1"/>
    <col min="7946" max="7947" width="11.42578125" style="5" customWidth="1"/>
    <col min="7948" max="7948" width="10.42578125" style="5" bestFit="1" customWidth="1"/>
    <col min="7949" max="7949" width="11.42578125" style="5" bestFit="1" customWidth="1"/>
    <col min="7950" max="7950" width="18.85546875" style="5" customWidth="1"/>
    <col min="7951" max="7951" width="18.85546875" style="5" bestFit="1" customWidth="1"/>
    <col min="7952" max="7952" width="20.42578125" style="5" bestFit="1" customWidth="1"/>
    <col min="7953" max="7954" width="0" style="5" hidden="1" customWidth="1"/>
    <col min="7955" max="7955" width="15.42578125" style="5" bestFit="1" customWidth="1"/>
    <col min="7956" max="7956" width="28.42578125" style="5" bestFit="1" customWidth="1"/>
    <col min="7957" max="7957" width="13.5703125" style="5" bestFit="1" customWidth="1"/>
    <col min="7958" max="7958" width="11.42578125" style="5" customWidth="1"/>
    <col min="7959" max="7960" width="0" style="5" hidden="1" customWidth="1"/>
    <col min="7961" max="7963" width="11.42578125" style="5" customWidth="1"/>
    <col min="7964" max="7964" width="13.140625" style="5" bestFit="1" customWidth="1"/>
    <col min="7965" max="8192" width="11.42578125" style="5"/>
    <col min="8193" max="8193" width="4.140625" style="5" customWidth="1"/>
    <col min="8194" max="8194" width="35.5703125" style="5" customWidth="1"/>
    <col min="8195" max="8195" width="18.42578125" style="5" bestFit="1" customWidth="1"/>
    <col min="8196" max="8199" width="10.42578125" style="5" customWidth="1"/>
    <col min="8200" max="8200" width="12.85546875" style="5" bestFit="1" customWidth="1"/>
    <col min="8201" max="8201" width="20.42578125" style="5" bestFit="1" customWidth="1"/>
    <col min="8202" max="8203" width="11.42578125" style="5" customWidth="1"/>
    <col min="8204" max="8204" width="10.42578125" style="5" bestFit="1" customWidth="1"/>
    <col min="8205" max="8205" width="11.42578125" style="5" bestFit="1" customWidth="1"/>
    <col min="8206" max="8206" width="18.85546875" style="5" customWidth="1"/>
    <col min="8207" max="8207" width="18.85546875" style="5" bestFit="1" customWidth="1"/>
    <col min="8208" max="8208" width="20.42578125" style="5" bestFit="1" customWidth="1"/>
    <col min="8209" max="8210" width="0" style="5" hidden="1" customWidth="1"/>
    <col min="8211" max="8211" width="15.42578125" style="5" bestFit="1" customWidth="1"/>
    <col min="8212" max="8212" width="28.42578125" style="5" bestFit="1" customWidth="1"/>
    <col min="8213" max="8213" width="13.5703125" style="5" bestFit="1" customWidth="1"/>
    <col min="8214" max="8214" width="11.42578125" style="5" customWidth="1"/>
    <col min="8215" max="8216" width="0" style="5" hidden="1" customWidth="1"/>
    <col min="8217" max="8219" width="11.42578125" style="5" customWidth="1"/>
    <col min="8220" max="8220" width="13.140625" style="5" bestFit="1" customWidth="1"/>
    <col min="8221" max="8448" width="11.42578125" style="5"/>
    <col min="8449" max="8449" width="4.140625" style="5" customWidth="1"/>
    <col min="8450" max="8450" width="35.5703125" style="5" customWidth="1"/>
    <col min="8451" max="8451" width="18.42578125" style="5" bestFit="1" customWidth="1"/>
    <col min="8452" max="8455" width="10.42578125" style="5" customWidth="1"/>
    <col min="8456" max="8456" width="12.85546875" style="5" bestFit="1" customWidth="1"/>
    <col min="8457" max="8457" width="20.42578125" style="5" bestFit="1" customWidth="1"/>
    <col min="8458" max="8459" width="11.42578125" style="5" customWidth="1"/>
    <col min="8460" max="8460" width="10.42578125" style="5" bestFit="1" customWidth="1"/>
    <col min="8461" max="8461" width="11.42578125" style="5" bestFit="1" customWidth="1"/>
    <col min="8462" max="8462" width="18.85546875" style="5" customWidth="1"/>
    <col min="8463" max="8463" width="18.85546875" style="5" bestFit="1" customWidth="1"/>
    <col min="8464" max="8464" width="20.42578125" style="5" bestFit="1" customWidth="1"/>
    <col min="8465" max="8466" width="0" style="5" hidden="1" customWidth="1"/>
    <col min="8467" max="8467" width="15.42578125" style="5" bestFit="1" customWidth="1"/>
    <col min="8468" max="8468" width="28.42578125" style="5" bestFit="1" customWidth="1"/>
    <col min="8469" max="8469" width="13.5703125" style="5" bestFit="1" customWidth="1"/>
    <col min="8470" max="8470" width="11.42578125" style="5" customWidth="1"/>
    <col min="8471" max="8472" width="0" style="5" hidden="1" customWidth="1"/>
    <col min="8473" max="8475" width="11.42578125" style="5" customWidth="1"/>
    <col min="8476" max="8476" width="13.140625" style="5" bestFit="1" customWidth="1"/>
    <col min="8477" max="8704" width="11.42578125" style="5"/>
    <col min="8705" max="8705" width="4.140625" style="5" customWidth="1"/>
    <col min="8706" max="8706" width="35.5703125" style="5" customWidth="1"/>
    <col min="8707" max="8707" width="18.42578125" style="5" bestFit="1" customWidth="1"/>
    <col min="8708" max="8711" width="10.42578125" style="5" customWidth="1"/>
    <col min="8712" max="8712" width="12.85546875" style="5" bestFit="1" customWidth="1"/>
    <col min="8713" max="8713" width="20.42578125" style="5" bestFit="1" customWidth="1"/>
    <col min="8714" max="8715" width="11.42578125" style="5" customWidth="1"/>
    <col min="8716" max="8716" width="10.42578125" style="5" bestFit="1" customWidth="1"/>
    <col min="8717" max="8717" width="11.42578125" style="5" bestFit="1" customWidth="1"/>
    <col min="8718" max="8718" width="18.85546875" style="5" customWidth="1"/>
    <col min="8719" max="8719" width="18.85546875" style="5" bestFit="1" customWidth="1"/>
    <col min="8720" max="8720" width="20.42578125" style="5" bestFit="1" customWidth="1"/>
    <col min="8721" max="8722" width="0" style="5" hidden="1" customWidth="1"/>
    <col min="8723" max="8723" width="15.42578125" style="5" bestFit="1" customWidth="1"/>
    <col min="8724" max="8724" width="28.42578125" style="5" bestFit="1" customWidth="1"/>
    <col min="8725" max="8725" width="13.5703125" style="5" bestFit="1" customWidth="1"/>
    <col min="8726" max="8726" width="11.42578125" style="5" customWidth="1"/>
    <col min="8727" max="8728" width="0" style="5" hidden="1" customWidth="1"/>
    <col min="8729" max="8731" width="11.42578125" style="5" customWidth="1"/>
    <col min="8732" max="8732" width="13.140625" style="5" bestFit="1" customWidth="1"/>
    <col min="8733" max="8960" width="11.42578125" style="5"/>
    <col min="8961" max="8961" width="4.140625" style="5" customWidth="1"/>
    <col min="8962" max="8962" width="35.5703125" style="5" customWidth="1"/>
    <col min="8963" max="8963" width="18.42578125" style="5" bestFit="1" customWidth="1"/>
    <col min="8964" max="8967" width="10.42578125" style="5" customWidth="1"/>
    <col min="8968" max="8968" width="12.85546875" style="5" bestFit="1" customWidth="1"/>
    <col min="8969" max="8969" width="20.42578125" style="5" bestFit="1" customWidth="1"/>
    <col min="8970" max="8971" width="11.42578125" style="5" customWidth="1"/>
    <col min="8972" max="8972" width="10.42578125" style="5" bestFit="1" customWidth="1"/>
    <col min="8973" max="8973" width="11.42578125" style="5" bestFit="1" customWidth="1"/>
    <col min="8974" max="8974" width="18.85546875" style="5" customWidth="1"/>
    <col min="8975" max="8975" width="18.85546875" style="5" bestFit="1" customWidth="1"/>
    <col min="8976" max="8976" width="20.42578125" style="5" bestFit="1" customWidth="1"/>
    <col min="8977" max="8978" width="0" style="5" hidden="1" customWidth="1"/>
    <col min="8979" max="8979" width="15.42578125" style="5" bestFit="1" customWidth="1"/>
    <col min="8980" max="8980" width="28.42578125" style="5" bestFit="1" customWidth="1"/>
    <col min="8981" max="8981" width="13.5703125" style="5" bestFit="1" customWidth="1"/>
    <col min="8982" max="8982" width="11.42578125" style="5" customWidth="1"/>
    <col min="8983" max="8984" width="0" style="5" hidden="1" customWidth="1"/>
    <col min="8985" max="8987" width="11.42578125" style="5" customWidth="1"/>
    <col min="8988" max="8988" width="13.140625" style="5" bestFit="1" customWidth="1"/>
    <col min="8989" max="9216" width="11.42578125" style="5"/>
    <col min="9217" max="9217" width="4.140625" style="5" customWidth="1"/>
    <col min="9218" max="9218" width="35.5703125" style="5" customWidth="1"/>
    <col min="9219" max="9219" width="18.42578125" style="5" bestFit="1" customWidth="1"/>
    <col min="9220" max="9223" width="10.42578125" style="5" customWidth="1"/>
    <col min="9224" max="9224" width="12.85546875" style="5" bestFit="1" customWidth="1"/>
    <col min="9225" max="9225" width="20.42578125" style="5" bestFit="1" customWidth="1"/>
    <col min="9226" max="9227" width="11.42578125" style="5" customWidth="1"/>
    <col min="9228" max="9228" width="10.42578125" style="5" bestFit="1" customWidth="1"/>
    <col min="9229" max="9229" width="11.42578125" style="5" bestFit="1" customWidth="1"/>
    <col min="9230" max="9230" width="18.85546875" style="5" customWidth="1"/>
    <col min="9231" max="9231" width="18.85546875" style="5" bestFit="1" customWidth="1"/>
    <col min="9232" max="9232" width="20.42578125" style="5" bestFit="1" customWidth="1"/>
    <col min="9233" max="9234" width="0" style="5" hidden="1" customWidth="1"/>
    <col min="9235" max="9235" width="15.42578125" style="5" bestFit="1" customWidth="1"/>
    <col min="9236" max="9236" width="28.42578125" style="5" bestFit="1" customWidth="1"/>
    <col min="9237" max="9237" width="13.5703125" style="5" bestFit="1" customWidth="1"/>
    <col min="9238" max="9238" width="11.42578125" style="5" customWidth="1"/>
    <col min="9239" max="9240" width="0" style="5" hidden="1" customWidth="1"/>
    <col min="9241" max="9243" width="11.42578125" style="5" customWidth="1"/>
    <col min="9244" max="9244" width="13.140625" style="5" bestFit="1" customWidth="1"/>
    <col min="9245" max="9472" width="11.42578125" style="5"/>
    <col min="9473" max="9473" width="4.140625" style="5" customWidth="1"/>
    <col min="9474" max="9474" width="35.5703125" style="5" customWidth="1"/>
    <col min="9475" max="9475" width="18.42578125" style="5" bestFit="1" customWidth="1"/>
    <col min="9476" max="9479" width="10.42578125" style="5" customWidth="1"/>
    <col min="9480" max="9480" width="12.85546875" style="5" bestFit="1" customWidth="1"/>
    <col min="9481" max="9481" width="20.42578125" style="5" bestFit="1" customWidth="1"/>
    <col min="9482" max="9483" width="11.42578125" style="5" customWidth="1"/>
    <col min="9484" max="9484" width="10.42578125" style="5" bestFit="1" customWidth="1"/>
    <col min="9485" max="9485" width="11.42578125" style="5" bestFit="1" customWidth="1"/>
    <col min="9486" max="9486" width="18.85546875" style="5" customWidth="1"/>
    <col min="9487" max="9487" width="18.85546875" style="5" bestFit="1" customWidth="1"/>
    <col min="9488" max="9488" width="20.42578125" style="5" bestFit="1" customWidth="1"/>
    <col min="9489" max="9490" width="0" style="5" hidden="1" customWidth="1"/>
    <col min="9491" max="9491" width="15.42578125" style="5" bestFit="1" customWidth="1"/>
    <col min="9492" max="9492" width="28.42578125" style="5" bestFit="1" customWidth="1"/>
    <col min="9493" max="9493" width="13.5703125" style="5" bestFit="1" customWidth="1"/>
    <col min="9494" max="9494" width="11.42578125" style="5" customWidth="1"/>
    <col min="9495" max="9496" width="0" style="5" hidden="1" customWidth="1"/>
    <col min="9497" max="9499" width="11.42578125" style="5" customWidth="1"/>
    <col min="9500" max="9500" width="13.140625" style="5" bestFit="1" customWidth="1"/>
    <col min="9501" max="9728" width="11.42578125" style="5"/>
    <col min="9729" max="9729" width="4.140625" style="5" customWidth="1"/>
    <col min="9730" max="9730" width="35.5703125" style="5" customWidth="1"/>
    <col min="9731" max="9731" width="18.42578125" style="5" bestFit="1" customWidth="1"/>
    <col min="9732" max="9735" width="10.42578125" style="5" customWidth="1"/>
    <col min="9736" max="9736" width="12.85546875" style="5" bestFit="1" customWidth="1"/>
    <col min="9737" max="9737" width="20.42578125" style="5" bestFit="1" customWidth="1"/>
    <col min="9738" max="9739" width="11.42578125" style="5" customWidth="1"/>
    <col min="9740" max="9740" width="10.42578125" style="5" bestFit="1" customWidth="1"/>
    <col min="9741" max="9741" width="11.42578125" style="5" bestFit="1" customWidth="1"/>
    <col min="9742" max="9742" width="18.85546875" style="5" customWidth="1"/>
    <col min="9743" max="9743" width="18.85546875" style="5" bestFit="1" customWidth="1"/>
    <col min="9744" max="9744" width="20.42578125" style="5" bestFit="1" customWidth="1"/>
    <col min="9745" max="9746" width="0" style="5" hidden="1" customWidth="1"/>
    <col min="9747" max="9747" width="15.42578125" style="5" bestFit="1" customWidth="1"/>
    <col min="9748" max="9748" width="28.42578125" style="5" bestFit="1" customWidth="1"/>
    <col min="9749" max="9749" width="13.5703125" style="5" bestFit="1" customWidth="1"/>
    <col min="9750" max="9750" width="11.42578125" style="5" customWidth="1"/>
    <col min="9751" max="9752" width="0" style="5" hidden="1" customWidth="1"/>
    <col min="9753" max="9755" width="11.42578125" style="5" customWidth="1"/>
    <col min="9756" max="9756" width="13.140625" style="5" bestFit="1" customWidth="1"/>
    <col min="9757" max="9984" width="11.42578125" style="5"/>
    <col min="9985" max="9985" width="4.140625" style="5" customWidth="1"/>
    <col min="9986" max="9986" width="35.5703125" style="5" customWidth="1"/>
    <col min="9987" max="9987" width="18.42578125" style="5" bestFit="1" customWidth="1"/>
    <col min="9988" max="9991" width="10.42578125" style="5" customWidth="1"/>
    <col min="9992" max="9992" width="12.85546875" style="5" bestFit="1" customWidth="1"/>
    <col min="9993" max="9993" width="20.42578125" style="5" bestFit="1" customWidth="1"/>
    <col min="9994" max="9995" width="11.42578125" style="5" customWidth="1"/>
    <col min="9996" max="9996" width="10.42578125" style="5" bestFit="1" customWidth="1"/>
    <col min="9997" max="9997" width="11.42578125" style="5" bestFit="1" customWidth="1"/>
    <col min="9998" max="9998" width="18.85546875" style="5" customWidth="1"/>
    <col min="9999" max="9999" width="18.85546875" style="5" bestFit="1" customWidth="1"/>
    <col min="10000" max="10000" width="20.42578125" style="5" bestFit="1" customWidth="1"/>
    <col min="10001" max="10002" width="0" style="5" hidden="1" customWidth="1"/>
    <col min="10003" max="10003" width="15.42578125" style="5" bestFit="1" customWidth="1"/>
    <col min="10004" max="10004" width="28.42578125" style="5" bestFit="1" customWidth="1"/>
    <col min="10005" max="10005" width="13.5703125" style="5" bestFit="1" customWidth="1"/>
    <col min="10006" max="10006" width="11.42578125" style="5" customWidth="1"/>
    <col min="10007" max="10008" width="0" style="5" hidden="1" customWidth="1"/>
    <col min="10009" max="10011" width="11.42578125" style="5" customWidth="1"/>
    <col min="10012" max="10012" width="13.140625" style="5" bestFit="1" customWidth="1"/>
    <col min="10013" max="10240" width="11.42578125" style="5"/>
    <col min="10241" max="10241" width="4.140625" style="5" customWidth="1"/>
    <col min="10242" max="10242" width="35.5703125" style="5" customWidth="1"/>
    <col min="10243" max="10243" width="18.42578125" style="5" bestFit="1" customWidth="1"/>
    <col min="10244" max="10247" width="10.42578125" style="5" customWidth="1"/>
    <col min="10248" max="10248" width="12.85546875" style="5" bestFit="1" customWidth="1"/>
    <col min="10249" max="10249" width="20.42578125" style="5" bestFit="1" customWidth="1"/>
    <col min="10250" max="10251" width="11.42578125" style="5" customWidth="1"/>
    <col min="10252" max="10252" width="10.42578125" style="5" bestFit="1" customWidth="1"/>
    <col min="10253" max="10253" width="11.42578125" style="5" bestFit="1" customWidth="1"/>
    <col min="10254" max="10254" width="18.85546875" style="5" customWidth="1"/>
    <col min="10255" max="10255" width="18.85546875" style="5" bestFit="1" customWidth="1"/>
    <col min="10256" max="10256" width="20.42578125" style="5" bestFit="1" customWidth="1"/>
    <col min="10257" max="10258" width="0" style="5" hidden="1" customWidth="1"/>
    <col min="10259" max="10259" width="15.42578125" style="5" bestFit="1" customWidth="1"/>
    <col min="10260" max="10260" width="28.42578125" style="5" bestFit="1" customWidth="1"/>
    <col min="10261" max="10261" width="13.5703125" style="5" bestFit="1" customWidth="1"/>
    <col min="10262" max="10262" width="11.42578125" style="5" customWidth="1"/>
    <col min="10263" max="10264" width="0" style="5" hidden="1" customWidth="1"/>
    <col min="10265" max="10267" width="11.42578125" style="5" customWidth="1"/>
    <col min="10268" max="10268" width="13.140625" style="5" bestFit="1" customWidth="1"/>
    <col min="10269" max="10496" width="11.42578125" style="5"/>
    <col min="10497" max="10497" width="4.140625" style="5" customWidth="1"/>
    <col min="10498" max="10498" width="35.5703125" style="5" customWidth="1"/>
    <col min="10499" max="10499" width="18.42578125" style="5" bestFit="1" customWidth="1"/>
    <col min="10500" max="10503" width="10.42578125" style="5" customWidth="1"/>
    <col min="10504" max="10504" width="12.85546875" style="5" bestFit="1" customWidth="1"/>
    <col min="10505" max="10505" width="20.42578125" style="5" bestFit="1" customWidth="1"/>
    <col min="10506" max="10507" width="11.42578125" style="5" customWidth="1"/>
    <col min="10508" max="10508" width="10.42578125" style="5" bestFit="1" customWidth="1"/>
    <col min="10509" max="10509" width="11.42578125" style="5" bestFit="1" customWidth="1"/>
    <col min="10510" max="10510" width="18.85546875" style="5" customWidth="1"/>
    <col min="10511" max="10511" width="18.85546875" style="5" bestFit="1" customWidth="1"/>
    <col min="10512" max="10512" width="20.42578125" style="5" bestFit="1" customWidth="1"/>
    <col min="10513" max="10514" width="0" style="5" hidden="1" customWidth="1"/>
    <col min="10515" max="10515" width="15.42578125" style="5" bestFit="1" customWidth="1"/>
    <col min="10516" max="10516" width="28.42578125" style="5" bestFit="1" customWidth="1"/>
    <col min="10517" max="10517" width="13.5703125" style="5" bestFit="1" customWidth="1"/>
    <col min="10518" max="10518" width="11.42578125" style="5" customWidth="1"/>
    <col min="10519" max="10520" width="0" style="5" hidden="1" customWidth="1"/>
    <col min="10521" max="10523" width="11.42578125" style="5" customWidth="1"/>
    <col min="10524" max="10524" width="13.140625" style="5" bestFit="1" customWidth="1"/>
    <col min="10525" max="10752" width="11.42578125" style="5"/>
    <col min="10753" max="10753" width="4.140625" style="5" customWidth="1"/>
    <col min="10754" max="10754" width="35.5703125" style="5" customWidth="1"/>
    <col min="10755" max="10755" width="18.42578125" style="5" bestFit="1" customWidth="1"/>
    <col min="10756" max="10759" width="10.42578125" style="5" customWidth="1"/>
    <col min="10760" max="10760" width="12.85546875" style="5" bestFit="1" customWidth="1"/>
    <col min="10761" max="10761" width="20.42578125" style="5" bestFit="1" customWidth="1"/>
    <col min="10762" max="10763" width="11.42578125" style="5" customWidth="1"/>
    <col min="10764" max="10764" width="10.42578125" style="5" bestFit="1" customWidth="1"/>
    <col min="10765" max="10765" width="11.42578125" style="5" bestFit="1" customWidth="1"/>
    <col min="10766" max="10766" width="18.85546875" style="5" customWidth="1"/>
    <col min="10767" max="10767" width="18.85546875" style="5" bestFit="1" customWidth="1"/>
    <col min="10768" max="10768" width="20.42578125" style="5" bestFit="1" customWidth="1"/>
    <col min="10769" max="10770" width="0" style="5" hidden="1" customWidth="1"/>
    <col min="10771" max="10771" width="15.42578125" style="5" bestFit="1" customWidth="1"/>
    <col min="10772" max="10772" width="28.42578125" style="5" bestFit="1" customWidth="1"/>
    <col min="10773" max="10773" width="13.5703125" style="5" bestFit="1" customWidth="1"/>
    <col min="10774" max="10774" width="11.42578125" style="5" customWidth="1"/>
    <col min="10775" max="10776" width="0" style="5" hidden="1" customWidth="1"/>
    <col min="10777" max="10779" width="11.42578125" style="5" customWidth="1"/>
    <col min="10780" max="10780" width="13.140625" style="5" bestFit="1" customWidth="1"/>
    <col min="10781" max="11008" width="11.42578125" style="5"/>
    <col min="11009" max="11009" width="4.140625" style="5" customWidth="1"/>
    <col min="11010" max="11010" width="35.5703125" style="5" customWidth="1"/>
    <col min="11011" max="11011" width="18.42578125" style="5" bestFit="1" customWidth="1"/>
    <col min="11012" max="11015" width="10.42578125" style="5" customWidth="1"/>
    <col min="11016" max="11016" width="12.85546875" style="5" bestFit="1" customWidth="1"/>
    <col min="11017" max="11017" width="20.42578125" style="5" bestFit="1" customWidth="1"/>
    <col min="11018" max="11019" width="11.42578125" style="5" customWidth="1"/>
    <col min="11020" max="11020" width="10.42578125" style="5" bestFit="1" customWidth="1"/>
    <col min="11021" max="11021" width="11.42578125" style="5" bestFit="1" customWidth="1"/>
    <col min="11022" max="11022" width="18.85546875" style="5" customWidth="1"/>
    <col min="11023" max="11023" width="18.85546875" style="5" bestFit="1" customWidth="1"/>
    <col min="11024" max="11024" width="20.42578125" style="5" bestFit="1" customWidth="1"/>
    <col min="11025" max="11026" width="0" style="5" hidden="1" customWidth="1"/>
    <col min="11027" max="11027" width="15.42578125" style="5" bestFit="1" customWidth="1"/>
    <col min="11028" max="11028" width="28.42578125" style="5" bestFit="1" customWidth="1"/>
    <col min="11029" max="11029" width="13.5703125" style="5" bestFit="1" customWidth="1"/>
    <col min="11030" max="11030" width="11.42578125" style="5" customWidth="1"/>
    <col min="11031" max="11032" width="0" style="5" hidden="1" customWidth="1"/>
    <col min="11033" max="11035" width="11.42578125" style="5" customWidth="1"/>
    <col min="11036" max="11036" width="13.140625" style="5" bestFit="1" customWidth="1"/>
    <col min="11037" max="11264" width="11.42578125" style="5"/>
    <col min="11265" max="11265" width="4.140625" style="5" customWidth="1"/>
    <col min="11266" max="11266" width="35.5703125" style="5" customWidth="1"/>
    <col min="11267" max="11267" width="18.42578125" style="5" bestFit="1" customWidth="1"/>
    <col min="11268" max="11271" width="10.42578125" style="5" customWidth="1"/>
    <col min="11272" max="11272" width="12.85546875" style="5" bestFit="1" customWidth="1"/>
    <col min="11273" max="11273" width="20.42578125" style="5" bestFit="1" customWidth="1"/>
    <col min="11274" max="11275" width="11.42578125" style="5" customWidth="1"/>
    <col min="11276" max="11276" width="10.42578125" style="5" bestFit="1" customWidth="1"/>
    <col min="11277" max="11277" width="11.42578125" style="5" bestFit="1" customWidth="1"/>
    <col min="11278" max="11278" width="18.85546875" style="5" customWidth="1"/>
    <col min="11279" max="11279" width="18.85546875" style="5" bestFit="1" customWidth="1"/>
    <col min="11280" max="11280" width="20.42578125" style="5" bestFit="1" customWidth="1"/>
    <col min="11281" max="11282" width="0" style="5" hidden="1" customWidth="1"/>
    <col min="11283" max="11283" width="15.42578125" style="5" bestFit="1" customWidth="1"/>
    <col min="11284" max="11284" width="28.42578125" style="5" bestFit="1" customWidth="1"/>
    <col min="11285" max="11285" width="13.5703125" style="5" bestFit="1" customWidth="1"/>
    <col min="11286" max="11286" width="11.42578125" style="5" customWidth="1"/>
    <col min="11287" max="11288" width="0" style="5" hidden="1" customWidth="1"/>
    <col min="11289" max="11291" width="11.42578125" style="5" customWidth="1"/>
    <col min="11292" max="11292" width="13.140625" style="5" bestFit="1" customWidth="1"/>
    <col min="11293" max="11520" width="11.42578125" style="5"/>
    <col min="11521" max="11521" width="4.140625" style="5" customWidth="1"/>
    <col min="11522" max="11522" width="35.5703125" style="5" customWidth="1"/>
    <col min="11523" max="11523" width="18.42578125" style="5" bestFit="1" customWidth="1"/>
    <col min="11524" max="11527" width="10.42578125" style="5" customWidth="1"/>
    <col min="11528" max="11528" width="12.85546875" style="5" bestFit="1" customWidth="1"/>
    <col min="11529" max="11529" width="20.42578125" style="5" bestFit="1" customWidth="1"/>
    <col min="11530" max="11531" width="11.42578125" style="5" customWidth="1"/>
    <col min="11532" max="11532" width="10.42578125" style="5" bestFit="1" customWidth="1"/>
    <col min="11533" max="11533" width="11.42578125" style="5" bestFit="1" customWidth="1"/>
    <col min="11534" max="11534" width="18.85546875" style="5" customWidth="1"/>
    <col min="11535" max="11535" width="18.85546875" style="5" bestFit="1" customWidth="1"/>
    <col min="11536" max="11536" width="20.42578125" style="5" bestFit="1" customWidth="1"/>
    <col min="11537" max="11538" width="0" style="5" hidden="1" customWidth="1"/>
    <col min="11539" max="11539" width="15.42578125" style="5" bestFit="1" customWidth="1"/>
    <col min="11540" max="11540" width="28.42578125" style="5" bestFit="1" customWidth="1"/>
    <col min="11541" max="11541" width="13.5703125" style="5" bestFit="1" customWidth="1"/>
    <col min="11542" max="11542" width="11.42578125" style="5" customWidth="1"/>
    <col min="11543" max="11544" width="0" style="5" hidden="1" customWidth="1"/>
    <col min="11545" max="11547" width="11.42578125" style="5" customWidth="1"/>
    <col min="11548" max="11548" width="13.140625" style="5" bestFit="1" customWidth="1"/>
    <col min="11549" max="11776" width="11.42578125" style="5"/>
    <col min="11777" max="11777" width="4.140625" style="5" customWidth="1"/>
    <col min="11778" max="11778" width="35.5703125" style="5" customWidth="1"/>
    <col min="11779" max="11779" width="18.42578125" style="5" bestFit="1" customWidth="1"/>
    <col min="11780" max="11783" width="10.42578125" style="5" customWidth="1"/>
    <col min="11784" max="11784" width="12.85546875" style="5" bestFit="1" customWidth="1"/>
    <col min="11785" max="11785" width="20.42578125" style="5" bestFit="1" customWidth="1"/>
    <col min="11786" max="11787" width="11.42578125" style="5" customWidth="1"/>
    <col min="11788" max="11788" width="10.42578125" style="5" bestFit="1" customWidth="1"/>
    <col min="11789" max="11789" width="11.42578125" style="5" bestFit="1" customWidth="1"/>
    <col min="11790" max="11790" width="18.85546875" style="5" customWidth="1"/>
    <col min="11791" max="11791" width="18.85546875" style="5" bestFit="1" customWidth="1"/>
    <col min="11792" max="11792" width="20.42578125" style="5" bestFit="1" customWidth="1"/>
    <col min="11793" max="11794" width="0" style="5" hidden="1" customWidth="1"/>
    <col min="11795" max="11795" width="15.42578125" style="5" bestFit="1" customWidth="1"/>
    <col min="11796" max="11796" width="28.42578125" style="5" bestFit="1" customWidth="1"/>
    <col min="11797" max="11797" width="13.5703125" style="5" bestFit="1" customWidth="1"/>
    <col min="11798" max="11798" width="11.42578125" style="5" customWidth="1"/>
    <col min="11799" max="11800" width="0" style="5" hidden="1" customWidth="1"/>
    <col min="11801" max="11803" width="11.42578125" style="5" customWidth="1"/>
    <col min="11804" max="11804" width="13.140625" style="5" bestFit="1" customWidth="1"/>
    <col min="11805" max="12032" width="11.42578125" style="5"/>
    <col min="12033" max="12033" width="4.140625" style="5" customWidth="1"/>
    <col min="12034" max="12034" width="35.5703125" style="5" customWidth="1"/>
    <col min="12035" max="12035" width="18.42578125" style="5" bestFit="1" customWidth="1"/>
    <col min="12036" max="12039" width="10.42578125" style="5" customWidth="1"/>
    <col min="12040" max="12040" width="12.85546875" style="5" bestFit="1" customWidth="1"/>
    <col min="12041" max="12041" width="20.42578125" style="5" bestFit="1" customWidth="1"/>
    <col min="12042" max="12043" width="11.42578125" style="5" customWidth="1"/>
    <col min="12044" max="12044" width="10.42578125" style="5" bestFit="1" customWidth="1"/>
    <col min="12045" max="12045" width="11.42578125" style="5" bestFit="1" customWidth="1"/>
    <col min="12046" max="12046" width="18.85546875" style="5" customWidth="1"/>
    <col min="12047" max="12047" width="18.85546875" style="5" bestFit="1" customWidth="1"/>
    <col min="12048" max="12048" width="20.42578125" style="5" bestFit="1" customWidth="1"/>
    <col min="12049" max="12050" width="0" style="5" hidden="1" customWidth="1"/>
    <col min="12051" max="12051" width="15.42578125" style="5" bestFit="1" customWidth="1"/>
    <col min="12052" max="12052" width="28.42578125" style="5" bestFit="1" customWidth="1"/>
    <col min="12053" max="12053" width="13.5703125" style="5" bestFit="1" customWidth="1"/>
    <col min="12054" max="12054" width="11.42578125" style="5" customWidth="1"/>
    <col min="12055" max="12056" width="0" style="5" hidden="1" customWidth="1"/>
    <col min="12057" max="12059" width="11.42578125" style="5" customWidth="1"/>
    <col min="12060" max="12060" width="13.140625" style="5" bestFit="1" customWidth="1"/>
    <col min="12061" max="12288" width="11.42578125" style="5"/>
    <col min="12289" max="12289" width="4.140625" style="5" customWidth="1"/>
    <col min="12290" max="12290" width="35.5703125" style="5" customWidth="1"/>
    <col min="12291" max="12291" width="18.42578125" style="5" bestFit="1" customWidth="1"/>
    <col min="12292" max="12295" width="10.42578125" style="5" customWidth="1"/>
    <col min="12296" max="12296" width="12.85546875" style="5" bestFit="1" customWidth="1"/>
    <col min="12297" max="12297" width="20.42578125" style="5" bestFit="1" customWidth="1"/>
    <col min="12298" max="12299" width="11.42578125" style="5" customWidth="1"/>
    <col min="12300" max="12300" width="10.42578125" style="5" bestFit="1" customWidth="1"/>
    <col min="12301" max="12301" width="11.42578125" style="5" bestFit="1" customWidth="1"/>
    <col min="12302" max="12302" width="18.85546875" style="5" customWidth="1"/>
    <col min="12303" max="12303" width="18.85546875" style="5" bestFit="1" customWidth="1"/>
    <col min="12304" max="12304" width="20.42578125" style="5" bestFit="1" customWidth="1"/>
    <col min="12305" max="12306" width="0" style="5" hidden="1" customWidth="1"/>
    <col min="12307" max="12307" width="15.42578125" style="5" bestFit="1" customWidth="1"/>
    <col min="12308" max="12308" width="28.42578125" style="5" bestFit="1" customWidth="1"/>
    <col min="12309" max="12309" width="13.5703125" style="5" bestFit="1" customWidth="1"/>
    <col min="12310" max="12310" width="11.42578125" style="5" customWidth="1"/>
    <col min="12311" max="12312" width="0" style="5" hidden="1" customWidth="1"/>
    <col min="12313" max="12315" width="11.42578125" style="5" customWidth="1"/>
    <col min="12316" max="12316" width="13.140625" style="5" bestFit="1" customWidth="1"/>
    <col min="12317" max="12544" width="11.42578125" style="5"/>
    <col min="12545" max="12545" width="4.140625" style="5" customWidth="1"/>
    <col min="12546" max="12546" width="35.5703125" style="5" customWidth="1"/>
    <col min="12547" max="12547" width="18.42578125" style="5" bestFit="1" customWidth="1"/>
    <col min="12548" max="12551" width="10.42578125" style="5" customWidth="1"/>
    <col min="12552" max="12552" width="12.85546875" style="5" bestFit="1" customWidth="1"/>
    <col min="12553" max="12553" width="20.42578125" style="5" bestFit="1" customWidth="1"/>
    <col min="12554" max="12555" width="11.42578125" style="5" customWidth="1"/>
    <col min="12556" max="12556" width="10.42578125" style="5" bestFit="1" customWidth="1"/>
    <col min="12557" max="12557" width="11.42578125" style="5" bestFit="1" customWidth="1"/>
    <col min="12558" max="12558" width="18.85546875" style="5" customWidth="1"/>
    <col min="12559" max="12559" width="18.85546875" style="5" bestFit="1" customWidth="1"/>
    <col min="12560" max="12560" width="20.42578125" style="5" bestFit="1" customWidth="1"/>
    <col min="12561" max="12562" width="0" style="5" hidden="1" customWidth="1"/>
    <col min="12563" max="12563" width="15.42578125" style="5" bestFit="1" customWidth="1"/>
    <col min="12564" max="12564" width="28.42578125" style="5" bestFit="1" customWidth="1"/>
    <col min="12565" max="12565" width="13.5703125" style="5" bestFit="1" customWidth="1"/>
    <col min="12566" max="12566" width="11.42578125" style="5" customWidth="1"/>
    <col min="12567" max="12568" width="0" style="5" hidden="1" customWidth="1"/>
    <col min="12569" max="12571" width="11.42578125" style="5" customWidth="1"/>
    <col min="12572" max="12572" width="13.140625" style="5" bestFit="1" customWidth="1"/>
    <col min="12573" max="12800" width="11.42578125" style="5"/>
    <col min="12801" max="12801" width="4.140625" style="5" customWidth="1"/>
    <col min="12802" max="12802" width="35.5703125" style="5" customWidth="1"/>
    <col min="12803" max="12803" width="18.42578125" style="5" bestFit="1" customWidth="1"/>
    <col min="12804" max="12807" width="10.42578125" style="5" customWidth="1"/>
    <col min="12808" max="12808" width="12.85546875" style="5" bestFit="1" customWidth="1"/>
    <col min="12809" max="12809" width="20.42578125" style="5" bestFit="1" customWidth="1"/>
    <col min="12810" max="12811" width="11.42578125" style="5" customWidth="1"/>
    <col min="12812" max="12812" width="10.42578125" style="5" bestFit="1" customWidth="1"/>
    <col min="12813" max="12813" width="11.42578125" style="5" bestFit="1" customWidth="1"/>
    <col min="12814" max="12814" width="18.85546875" style="5" customWidth="1"/>
    <col min="12815" max="12815" width="18.85546875" style="5" bestFit="1" customWidth="1"/>
    <col min="12816" max="12816" width="20.42578125" style="5" bestFit="1" customWidth="1"/>
    <col min="12817" max="12818" width="0" style="5" hidden="1" customWidth="1"/>
    <col min="12819" max="12819" width="15.42578125" style="5" bestFit="1" customWidth="1"/>
    <col min="12820" max="12820" width="28.42578125" style="5" bestFit="1" customWidth="1"/>
    <col min="12821" max="12821" width="13.5703125" style="5" bestFit="1" customWidth="1"/>
    <col min="12822" max="12822" width="11.42578125" style="5" customWidth="1"/>
    <col min="12823" max="12824" width="0" style="5" hidden="1" customWidth="1"/>
    <col min="12825" max="12827" width="11.42578125" style="5" customWidth="1"/>
    <col min="12828" max="12828" width="13.140625" style="5" bestFit="1" customWidth="1"/>
    <col min="12829" max="13056" width="11.42578125" style="5"/>
    <col min="13057" max="13057" width="4.140625" style="5" customWidth="1"/>
    <col min="13058" max="13058" width="35.5703125" style="5" customWidth="1"/>
    <col min="13059" max="13059" width="18.42578125" style="5" bestFit="1" customWidth="1"/>
    <col min="13060" max="13063" width="10.42578125" style="5" customWidth="1"/>
    <col min="13064" max="13064" width="12.85546875" style="5" bestFit="1" customWidth="1"/>
    <col min="13065" max="13065" width="20.42578125" style="5" bestFit="1" customWidth="1"/>
    <col min="13066" max="13067" width="11.42578125" style="5" customWidth="1"/>
    <col min="13068" max="13068" width="10.42578125" style="5" bestFit="1" customWidth="1"/>
    <col min="13069" max="13069" width="11.42578125" style="5" bestFit="1" customWidth="1"/>
    <col min="13070" max="13070" width="18.85546875" style="5" customWidth="1"/>
    <col min="13071" max="13071" width="18.85546875" style="5" bestFit="1" customWidth="1"/>
    <col min="13072" max="13072" width="20.42578125" style="5" bestFit="1" customWidth="1"/>
    <col min="13073" max="13074" width="0" style="5" hidden="1" customWidth="1"/>
    <col min="13075" max="13075" width="15.42578125" style="5" bestFit="1" customWidth="1"/>
    <col min="13076" max="13076" width="28.42578125" style="5" bestFit="1" customWidth="1"/>
    <col min="13077" max="13077" width="13.5703125" style="5" bestFit="1" customWidth="1"/>
    <col min="13078" max="13078" width="11.42578125" style="5" customWidth="1"/>
    <col min="13079" max="13080" width="0" style="5" hidden="1" customWidth="1"/>
    <col min="13081" max="13083" width="11.42578125" style="5" customWidth="1"/>
    <col min="13084" max="13084" width="13.140625" style="5" bestFit="1" customWidth="1"/>
    <col min="13085" max="13312" width="11.42578125" style="5"/>
    <col min="13313" max="13313" width="4.140625" style="5" customWidth="1"/>
    <col min="13314" max="13314" width="35.5703125" style="5" customWidth="1"/>
    <col min="13315" max="13315" width="18.42578125" style="5" bestFit="1" customWidth="1"/>
    <col min="13316" max="13319" width="10.42578125" style="5" customWidth="1"/>
    <col min="13320" max="13320" width="12.85546875" style="5" bestFit="1" customWidth="1"/>
    <col min="13321" max="13321" width="20.42578125" style="5" bestFit="1" customWidth="1"/>
    <col min="13322" max="13323" width="11.42578125" style="5" customWidth="1"/>
    <col min="13324" max="13324" width="10.42578125" style="5" bestFit="1" customWidth="1"/>
    <col min="13325" max="13325" width="11.42578125" style="5" bestFit="1" customWidth="1"/>
    <col min="13326" max="13326" width="18.85546875" style="5" customWidth="1"/>
    <col min="13327" max="13327" width="18.85546875" style="5" bestFit="1" customWidth="1"/>
    <col min="13328" max="13328" width="20.42578125" style="5" bestFit="1" customWidth="1"/>
    <col min="13329" max="13330" width="0" style="5" hidden="1" customWidth="1"/>
    <col min="13331" max="13331" width="15.42578125" style="5" bestFit="1" customWidth="1"/>
    <col min="13332" max="13332" width="28.42578125" style="5" bestFit="1" customWidth="1"/>
    <col min="13333" max="13333" width="13.5703125" style="5" bestFit="1" customWidth="1"/>
    <col min="13334" max="13334" width="11.42578125" style="5" customWidth="1"/>
    <col min="13335" max="13336" width="0" style="5" hidden="1" customWidth="1"/>
    <col min="13337" max="13339" width="11.42578125" style="5" customWidth="1"/>
    <col min="13340" max="13340" width="13.140625" style="5" bestFit="1" customWidth="1"/>
    <col min="13341" max="13568" width="11.42578125" style="5"/>
    <col min="13569" max="13569" width="4.140625" style="5" customWidth="1"/>
    <col min="13570" max="13570" width="35.5703125" style="5" customWidth="1"/>
    <col min="13571" max="13571" width="18.42578125" style="5" bestFit="1" customWidth="1"/>
    <col min="13572" max="13575" width="10.42578125" style="5" customWidth="1"/>
    <col min="13576" max="13576" width="12.85546875" style="5" bestFit="1" customWidth="1"/>
    <col min="13577" max="13577" width="20.42578125" style="5" bestFit="1" customWidth="1"/>
    <col min="13578" max="13579" width="11.42578125" style="5" customWidth="1"/>
    <col min="13580" max="13580" width="10.42578125" style="5" bestFit="1" customWidth="1"/>
    <col min="13581" max="13581" width="11.42578125" style="5" bestFit="1" customWidth="1"/>
    <col min="13582" max="13582" width="18.85546875" style="5" customWidth="1"/>
    <col min="13583" max="13583" width="18.85546875" style="5" bestFit="1" customWidth="1"/>
    <col min="13584" max="13584" width="20.42578125" style="5" bestFit="1" customWidth="1"/>
    <col min="13585" max="13586" width="0" style="5" hidden="1" customWidth="1"/>
    <col min="13587" max="13587" width="15.42578125" style="5" bestFit="1" customWidth="1"/>
    <col min="13588" max="13588" width="28.42578125" style="5" bestFit="1" customWidth="1"/>
    <col min="13589" max="13589" width="13.5703125" style="5" bestFit="1" customWidth="1"/>
    <col min="13590" max="13590" width="11.42578125" style="5" customWidth="1"/>
    <col min="13591" max="13592" width="0" style="5" hidden="1" customWidth="1"/>
    <col min="13593" max="13595" width="11.42578125" style="5" customWidth="1"/>
    <col min="13596" max="13596" width="13.140625" style="5" bestFit="1" customWidth="1"/>
    <col min="13597" max="13824" width="11.42578125" style="5"/>
    <col min="13825" max="13825" width="4.140625" style="5" customWidth="1"/>
    <col min="13826" max="13826" width="35.5703125" style="5" customWidth="1"/>
    <col min="13827" max="13827" width="18.42578125" style="5" bestFit="1" customWidth="1"/>
    <col min="13828" max="13831" width="10.42578125" style="5" customWidth="1"/>
    <col min="13832" max="13832" width="12.85546875" style="5" bestFit="1" customWidth="1"/>
    <col min="13833" max="13833" width="20.42578125" style="5" bestFit="1" customWidth="1"/>
    <col min="13834" max="13835" width="11.42578125" style="5" customWidth="1"/>
    <col min="13836" max="13836" width="10.42578125" style="5" bestFit="1" customWidth="1"/>
    <col min="13837" max="13837" width="11.42578125" style="5" bestFit="1" customWidth="1"/>
    <col min="13838" max="13838" width="18.85546875" style="5" customWidth="1"/>
    <col min="13839" max="13839" width="18.85546875" style="5" bestFit="1" customWidth="1"/>
    <col min="13840" max="13840" width="20.42578125" style="5" bestFit="1" customWidth="1"/>
    <col min="13841" max="13842" width="0" style="5" hidden="1" customWidth="1"/>
    <col min="13843" max="13843" width="15.42578125" style="5" bestFit="1" customWidth="1"/>
    <col min="13844" max="13844" width="28.42578125" style="5" bestFit="1" customWidth="1"/>
    <col min="13845" max="13845" width="13.5703125" style="5" bestFit="1" customWidth="1"/>
    <col min="13846" max="13846" width="11.42578125" style="5" customWidth="1"/>
    <col min="13847" max="13848" width="0" style="5" hidden="1" customWidth="1"/>
    <col min="13849" max="13851" width="11.42578125" style="5" customWidth="1"/>
    <col min="13852" max="13852" width="13.140625" style="5" bestFit="1" customWidth="1"/>
    <col min="13853" max="14080" width="11.42578125" style="5"/>
    <col min="14081" max="14081" width="4.140625" style="5" customWidth="1"/>
    <col min="14082" max="14082" width="35.5703125" style="5" customWidth="1"/>
    <col min="14083" max="14083" width="18.42578125" style="5" bestFit="1" customWidth="1"/>
    <col min="14084" max="14087" width="10.42578125" style="5" customWidth="1"/>
    <col min="14088" max="14088" width="12.85546875" style="5" bestFit="1" customWidth="1"/>
    <col min="14089" max="14089" width="20.42578125" style="5" bestFit="1" customWidth="1"/>
    <col min="14090" max="14091" width="11.42578125" style="5" customWidth="1"/>
    <col min="14092" max="14092" width="10.42578125" style="5" bestFit="1" customWidth="1"/>
    <col min="14093" max="14093" width="11.42578125" style="5" bestFit="1" customWidth="1"/>
    <col min="14094" max="14094" width="18.85546875" style="5" customWidth="1"/>
    <col min="14095" max="14095" width="18.85546875" style="5" bestFit="1" customWidth="1"/>
    <col min="14096" max="14096" width="20.42578125" style="5" bestFit="1" customWidth="1"/>
    <col min="14097" max="14098" width="0" style="5" hidden="1" customWidth="1"/>
    <col min="14099" max="14099" width="15.42578125" style="5" bestFit="1" customWidth="1"/>
    <col min="14100" max="14100" width="28.42578125" style="5" bestFit="1" customWidth="1"/>
    <col min="14101" max="14101" width="13.5703125" style="5" bestFit="1" customWidth="1"/>
    <col min="14102" max="14102" width="11.42578125" style="5" customWidth="1"/>
    <col min="14103" max="14104" width="0" style="5" hidden="1" customWidth="1"/>
    <col min="14105" max="14107" width="11.42578125" style="5" customWidth="1"/>
    <col min="14108" max="14108" width="13.140625" style="5" bestFit="1" customWidth="1"/>
    <col min="14109" max="14336" width="11.42578125" style="5"/>
    <col min="14337" max="14337" width="4.140625" style="5" customWidth="1"/>
    <col min="14338" max="14338" width="35.5703125" style="5" customWidth="1"/>
    <col min="14339" max="14339" width="18.42578125" style="5" bestFit="1" customWidth="1"/>
    <col min="14340" max="14343" width="10.42578125" style="5" customWidth="1"/>
    <col min="14344" max="14344" width="12.85546875" style="5" bestFit="1" customWidth="1"/>
    <col min="14345" max="14345" width="20.42578125" style="5" bestFit="1" customWidth="1"/>
    <col min="14346" max="14347" width="11.42578125" style="5" customWidth="1"/>
    <col min="14348" max="14348" width="10.42578125" style="5" bestFit="1" customWidth="1"/>
    <col min="14349" max="14349" width="11.42578125" style="5" bestFit="1" customWidth="1"/>
    <col min="14350" max="14350" width="18.85546875" style="5" customWidth="1"/>
    <col min="14351" max="14351" width="18.85546875" style="5" bestFit="1" customWidth="1"/>
    <col min="14352" max="14352" width="20.42578125" style="5" bestFit="1" customWidth="1"/>
    <col min="14353" max="14354" width="0" style="5" hidden="1" customWidth="1"/>
    <col min="14355" max="14355" width="15.42578125" style="5" bestFit="1" customWidth="1"/>
    <col min="14356" max="14356" width="28.42578125" style="5" bestFit="1" customWidth="1"/>
    <col min="14357" max="14357" width="13.5703125" style="5" bestFit="1" customWidth="1"/>
    <col min="14358" max="14358" width="11.42578125" style="5" customWidth="1"/>
    <col min="14359" max="14360" width="0" style="5" hidden="1" customWidth="1"/>
    <col min="14361" max="14363" width="11.42578125" style="5" customWidth="1"/>
    <col min="14364" max="14364" width="13.140625" style="5" bestFit="1" customWidth="1"/>
    <col min="14365" max="14592" width="11.42578125" style="5"/>
    <col min="14593" max="14593" width="4.140625" style="5" customWidth="1"/>
    <col min="14594" max="14594" width="35.5703125" style="5" customWidth="1"/>
    <col min="14595" max="14595" width="18.42578125" style="5" bestFit="1" customWidth="1"/>
    <col min="14596" max="14599" width="10.42578125" style="5" customWidth="1"/>
    <col min="14600" max="14600" width="12.85546875" style="5" bestFit="1" customWidth="1"/>
    <col min="14601" max="14601" width="20.42578125" style="5" bestFit="1" customWidth="1"/>
    <col min="14602" max="14603" width="11.42578125" style="5" customWidth="1"/>
    <col min="14604" max="14604" width="10.42578125" style="5" bestFit="1" customWidth="1"/>
    <col min="14605" max="14605" width="11.42578125" style="5" bestFit="1" customWidth="1"/>
    <col min="14606" max="14606" width="18.85546875" style="5" customWidth="1"/>
    <col min="14607" max="14607" width="18.85546875" style="5" bestFit="1" customWidth="1"/>
    <col min="14608" max="14608" width="20.42578125" style="5" bestFit="1" customWidth="1"/>
    <col min="14609" max="14610" width="0" style="5" hidden="1" customWidth="1"/>
    <col min="14611" max="14611" width="15.42578125" style="5" bestFit="1" customWidth="1"/>
    <col min="14612" max="14612" width="28.42578125" style="5" bestFit="1" customWidth="1"/>
    <col min="14613" max="14613" width="13.5703125" style="5" bestFit="1" customWidth="1"/>
    <col min="14614" max="14614" width="11.42578125" style="5" customWidth="1"/>
    <col min="14615" max="14616" width="0" style="5" hidden="1" customWidth="1"/>
    <col min="14617" max="14619" width="11.42578125" style="5" customWidth="1"/>
    <col min="14620" max="14620" width="13.140625" style="5" bestFit="1" customWidth="1"/>
    <col min="14621" max="14848" width="11.42578125" style="5"/>
    <col min="14849" max="14849" width="4.140625" style="5" customWidth="1"/>
    <col min="14850" max="14850" width="35.5703125" style="5" customWidth="1"/>
    <col min="14851" max="14851" width="18.42578125" style="5" bestFit="1" customWidth="1"/>
    <col min="14852" max="14855" width="10.42578125" style="5" customWidth="1"/>
    <col min="14856" max="14856" width="12.85546875" style="5" bestFit="1" customWidth="1"/>
    <col min="14857" max="14857" width="20.42578125" style="5" bestFit="1" customWidth="1"/>
    <col min="14858" max="14859" width="11.42578125" style="5" customWidth="1"/>
    <col min="14860" max="14860" width="10.42578125" style="5" bestFit="1" customWidth="1"/>
    <col min="14861" max="14861" width="11.42578125" style="5" bestFit="1" customWidth="1"/>
    <col min="14862" max="14862" width="18.85546875" style="5" customWidth="1"/>
    <col min="14863" max="14863" width="18.85546875" style="5" bestFit="1" customWidth="1"/>
    <col min="14864" max="14864" width="20.42578125" style="5" bestFit="1" customWidth="1"/>
    <col min="14865" max="14866" width="0" style="5" hidden="1" customWidth="1"/>
    <col min="14867" max="14867" width="15.42578125" style="5" bestFit="1" customWidth="1"/>
    <col min="14868" max="14868" width="28.42578125" style="5" bestFit="1" customWidth="1"/>
    <col min="14869" max="14869" width="13.5703125" style="5" bestFit="1" customWidth="1"/>
    <col min="14870" max="14870" width="11.42578125" style="5" customWidth="1"/>
    <col min="14871" max="14872" width="0" style="5" hidden="1" customWidth="1"/>
    <col min="14873" max="14875" width="11.42578125" style="5" customWidth="1"/>
    <col min="14876" max="14876" width="13.140625" style="5" bestFit="1" customWidth="1"/>
    <col min="14877" max="15104" width="11.42578125" style="5"/>
    <col min="15105" max="15105" width="4.140625" style="5" customWidth="1"/>
    <col min="15106" max="15106" width="35.5703125" style="5" customWidth="1"/>
    <col min="15107" max="15107" width="18.42578125" style="5" bestFit="1" customWidth="1"/>
    <col min="15108" max="15111" width="10.42578125" style="5" customWidth="1"/>
    <col min="15112" max="15112" width="12.85546875" style="5" bestFit="1" customWidth="1"/>
    <col min="15113" max="15113" width="20.42578125" style="5" bestFit="1" customWidth="1"/>
    <col min="15114" max="15115" width="11.42578125" style="5" customWidth="1"/>
    <col min="15116" max="15116" width="10.42578125" style="5" bestFit="1" customWidth="1"/>
    <col min="15117" max="15117" width="11.42578125" style="5" bestFit="1" customWidth="1"/>
    <col min="15118" max="15118" width="18.85546875" style="5" customWidth="1"/>
    <col min="15119" max="15119" width="18.85546875" style="5" bestFit="1" customWidth="1"/>
    <col min="15120" max="15120" width="20.42578125" style="5" bestFit="1" customWidth="1"/>
    <col min="15121" max="15122" width="0" style="5" hidden="1" customWidth="1"/>
    <col min="15123" max="15123" width="15.42578125" style="5" bestFit="1" customWidth="1"/>
    <col min="15124" max="15124" width="28.42578125" style="5" bestFit="1" customWidth="1"/>
    <col min="15125" max="15125" width="13.5703125" style="5" bestFit="1" customWidth="1"/>
    <col min="15126" max="15126" width="11.42578125" style="5" customWidth="1"/>
    <col min="15127" max="15128" width="0" style="5" hidden="1" customWidth="1"/>
    <col min="15129" max="15131" width="11.42578125" style="5" customWidth="1"/>
    <col min="15132" max="15132" width="13.140625" style="5" bestFit="1" customWidth="1"/>
    <col min="15133" max="15360" width="11.42578125" style="5"/>
    <col min="15361" max="15361" width="4.140625" style="5" customWidth="1"/>
    <col min="15362" max="15362" width="35.5703125" style="5" customWidth="1"/>
    <col min="15363" max="15363" width="18.42578125" style="5" bestFit="1" customWidth="1"/>
    <col min="15364" max="15367" width="10.42578125" style="5" customWidth="1"/>
    <col min="15368" max="15368" width="12.85546875" style="5" bestFit="1" customWidth="1"/>
    <col min="15369" max="15369" width="20.42578125" style="5" bestFit="1" customWidth="1"/>
    <col min="15370" max="15371" width="11.42578125" style="5" customWidth="1"/>
    <col min="15372" max="15372" width="10.42578125" style="5" bestFit="1" customWidth="1"/>
    <col min="15373" max="15373" width="11.42578125" style="5" bestFit="1" customWidth="1"/>
    <col min="15374" max="15374" width="18.85546875" style="5" customWidth="1"/>
    <col min="15375" max="15375" width="18.85546875" style="5" bestFit="1" customWidth="1"/>
    <col min="15376" max="15376" width="20.42578125" style="5" bestFit="1" customWidth="1"/>
    <col min="15377" max="15378" width="0" style="5" hidden="1" customWidth="1"/>
    <col min="15379" max="15379" width="15.42578125" style="5" bestFit="1" customWidth="1"/>
    <col min="15380" max="15380" width="28.42578125" style="5" bestFit="1" customWidth="1"/>
    <col min="15381" max="15381" width="13.5703125" style="5" bestFit="1" customWidth="1"/>
    <col min="15382" max="15382" width="11.42578125" style="5" customWidth="1"/>
    <col min="15383" max="15384" width="0" style="5" hidden="1" customWidth="1"/>
    <col min="15385" max="15387" width="11.42578125" style="5" customWidth="1"/>
    <col min="15388" max="15388" width="13.140625" style="5" bestFit="1" customWidth="1"/>
    <col min="15389" max="15616" width="11.42578125" style="5"/>
    <col min="15617" max="15617" width="4.140625" style="5" customWidth="1"/>
    <col min="15618" max="15618" width="35.5703125" style="5" customWidth="1"/>
    <col min="15619" max="15619" width="18.42578125" style="5" bestFit="1" customWidth="1"/>
    <col min="15620" max="15623" width="10.42578125" style="5" customWidth="1"/>
    <col min="15624" max="15624" width="12.85546875" style="5" bestFit="1" customWidth="1"/>
    <col min="15625" max="15625" width="20.42578125" style="5" bestFit="1" customWidth="1"/>
    <col min="15626" max="15627" width="11.42578125" style="5" customWidth="1"/>
    <col min="15628" max="15628" width="10.42578125" style="5" bestFit="1" customWidth="1"/>
    <col min="15629" max="15629" width="11.42578125" style="5" bestFit="1" customWidth="1"/>
    <col min="15630" max="15630" width="18.85546875" style="5" customWidth="1"/>
    <col min="15631" max="15631" width="18.85546875" style="5" bestFit="1" customWidth="1"/>
    <col min="15632" max="15632" width="20.42578125" style="5" bestFit="1" customWidth="1"/>
    <col min="15633" max="15634" width="0" style="5" hidden="1" customWidth="1"/>
    <col min="15635" max="15635" width="15.42578125" style="5" bestFit="1" customWidth="1"/>
    <col min="15636" max="15636" width="28.42578125" style="5" bestFit="1" customWidth="1"/>
    <col min="15637" max="15637" width="13.5703125" style="5" bestFit="1" customWidth="1"/>
    <col min="15638" max="15638" width="11.42578125" style="5" customWidth="1"/>
    <col min="15639" max="15640" width="0" style="5" hidden="1" customWidth="1"/>
    <col min="15641" max="15643" width="11.42578125" style="5" customWidth="1"/>
    <col min="15644" max="15644" width="13.140625" style="5" bestFit="1" customWidth="1"/>
    <col min="15645" max="15872" width="11.42578125" style="5"/>
    <col min="15873" max="15873" width="4.140625" style="5" customWidth="1"/>
    <col min="15874" max="15874" width="35.5703125" style="5" customWidth="1"/>
    <col min="15875" max="15875" width="18.42578125" style="5" bestFit="1" customWidth="1"/>
    <col min="15876" max="15879" width="10.42578125" style="5" customWidth="1"/>
    <col min="15880" max="15880" width="12.85546875" style="5" bestFit="1" customWidth="1"/>
    <col min="15881" max="15881" width="20.42578125" style="5" bestFit="1" customWidth="1"/>
    <col min="15882" max="15883" width="11.42578125" style="5" customWidth="1"/>
    <col min="15884" max="15884" width="10.42578125" style="5" bestFit="1" customWidth="1"/>
    <col min="15885" max="15885" width="11.42578125" style="5" bestFit="1" customWidth="1"/>
    <col min="15886" max="15886" width="18.85546875" style="5" customWidth="1"/>
    <col min="15887" max="15887" width="18.85546875" style="5" bestFit="1" customWidth="1"/>
    <col min="15888" max="15888" width="20.42578125" style="5" bestFit="1" customWidth="1"/>
    <col min="15889" max="15890" width="0" style="5" hidden="1" customWidth="1"/>
    <col min="15891" max="15891" width="15.42578125" style="5" bestFit="1" customWidth="1"/>
    <col min="15892" max="15892" width="28.42578125" style="5" bestFit="1" customWidth="1"/>
    <col min="15893" max="15893" width="13.5703125" style="5" bestFit="1" customWidth="1"/>
    <col min="15894" max="15894" width="11.42578125" style="5" customWidth="1"/>
    <col min="15895" max="15896" width="0" style="5" hidden="1" customWidth="1"/>
    <col min="15897" max="15899" width="11.42578125" style="5" customWidth="1"/>
    <col min="15900" max="15900" width="13.140625" style="5" bestFit="1" customWidth="1"/>
    <col min="15901" max="16128" width="11.42578125" style="5"/>
    <col min="16129" max="16129" width="4.140625" style="5" customWidth="1"/>
    <col min="16130" max="16130" width="35.5703125" style="5" customWidth="1"/>
    <col min="16131" max="16131" width="18.42578125" style="5" bestFit="1" customWidth="1"/>
    <col min="16132" max="16135" width="10.42578125" style="5" customWidth="1"/>
    <col min="16136" max="16136" width="12.85546875" style="5" bestFit="1" customWidth="1"/>
    <col min="16137" max="16137" width="20.42578125" style="5" bestFit="1" customWidth="1"/>
    <col min="16138" max="16139" width="11.42578125" style="5" customWidth="1"/>
    <col min="16140" max="16140" width="10.42578125" style="5" bestFit="1" customWidth="1"/>
    <col min="16141" max="16141" width="11.42578125" style="5" bestFit="1" customWidth="1"/>
    <col min="16142" max="16142" width="18.85546875" style="5" customWidth="1"/>
    <col min="16143" max="16143" width="18.85546875" style="5" bestFit="1" customWidth="1"/>
    <col min="16144" max="16144" width="20.42578125" style="5" bestFit="1" customWidth="1"/>
    <col min="16145" max="16146" width="0" style="5" hidden="1" customWidth="1"/>
    <col min="16147" max="16147" width="15.42578125" style="5" bestFit="1" customWidth="1"/>
    <col min="16148" max="16148" width="28.42578125" style="5" bestFit="1" customWidth="1"/>
    <col min="16149" max="16149" width="13.5703125" style="5" bestFit="1" customWidth="1"/>
    <col min="16150" max="16150" width="11.42578125" style="5" customWidth="1"/>
    <col min="16151" max="16152" width="0" style="5" hidden="1" customWidth="1"/>
    <col min="16153" max="16155" width="11.42578125" style="5" customWidth="1"/>
    <col min="16156" max="16156" width="13.140625" style="5" bestFit="1" customWidth="1"/>
    <col min="16157" max="16384" width="11.42578125" style="5"/>
  </cols>
  <sheetData>
    <row r="12" spans="2:21" ht="21" x14ac:dyDescent="0.25">
      <c r="B12" s="26" t="s">
        <v>91</v>
      </c>
      <c r="C12" s="27"/>
      <c r="D12" s="27"/>
      <c r="E12" s="27"/>
      <c r="F12" s="27"/>
      <c r="G12" s="27"/>
      <c r="H12" s="28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</row>
    <row r="15" spans="2:21" x14ac:dyDescent="0.25">
      <c r="B15" s="29" t="s">
        <v>92</v>
      </c>
      <c r="C15" s="30"/>
    </row>
    <row r="16" spans="2:21" x14ac:dyDescent="0.25">
      <c r="K16" s="31"/>
    </row>
    <row r="17" spans="2:28" x14ac:dyDescent="0.25">
      <c r="B17" s="32" t="s">
        <v>93</v>
      </c>
      <c r="C17" s="33">
        <f>SETTLEMENT_DATE</f>
        <v>44071</v>
      </c>
    </row>
    <row r="18" spans="2:28" x14ac:dyDescent="0.25">
      <c r="B18" s="34"/>
      <c r="C18" s="35"/>
    </row>
    <row r="19" spans="2:28" ht="15.75" thickBot="1" x14ac:dyDescent="0.3">
      <c r="C19" s="4"/>
    </row>
    <row r="20" spans="2:28" s="38" customFormat="1" ht="18" thickBot="1" x14ac:dyDescent="0.3">
      <c r="B20" s="36" t="s">
        <v>94</v>
      </c>
      <c r="C20" s="37"/>
      <c r="D20" s="37"/>
      <c r="E20" s="37"/>
      <c r="F20" s="37"/>
      <c r="G20" s="37"/>
      <c r="J20" s="5"/>
      <c r="K20" s="39" t="s">
        <v>95</v>
      </c>
      <c r="L20" s="5"/>
      <c r="P20" s="5"/>
      <c r="Q20" s="5"/>
      <c r="R20" s="5"/>
      <c r="S20" s="5"/>
      <c r="T20" s="40" t="s">
        <v>96</v>
      </c>
      <c r="U20" s="41">
        <f ca="1">SUM(U24:U135)</f>
        <v>1.0275675482784721</v>
      </c>
      <c r="W20" s="5"/>
      <c r="X20" s="5"/>
      <c r="Y20" s="5"/>
      <c r="Z20" s="5"/>
      <c r="AA20" s="5"/>
    </row>
    <row r="21" spans="2:28" s="38" customFormat="1" ht="15.75" x14ac:dyDescent="0.25">
      <c r="B21" s="42"/>
      <c r="C21" s="129" t="str">
        <f ca="1">IF(ISNA(HLOOKUP(C22,Source_Bonds,1,FALSE)),IF(ISNA(HLOOKUP(C22,Desti_Bonds,1,FALSE)),"NOT FOUND","DESTINATION"),"SOURCE")</f>
        <v>DESTINATION</v>
      </c>
      <c r="D21" s="43"/>
      <c r="E21" s="43"/>
      <c r="F21" s="43"/>
      <c r="G21" s="43"/>
      <c r="H21" s="44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</row>
    <row r="22" spans="2:28" ht="15.75" x14ac:dyDescent="0.25">
      <c r="B22" s="45" t="s">
        <v>97</v>
      </c>
      <c r="C22" s="130" t="str">
        <f ca="1">MID(CELL("filename",A1),FIND("]",CELL("filename",A1))+1,255)</f>
        <v>LB29DA</v>
      </c>
      <c r="D22" s="34" t="s">
        <v>187</v>
      </c>
      <c r="E22" s="46"/>
      <c r="F22" s="46"/>
      <c r="G22" s="46"/>
      <c r="J22" s="38"/>
      <c r="K22" s="47" t="s">
        <v>98</v>
      </c>
      <c r="L22" s="47" t="s">
        <v>99</v>
      </c>
      <c r="M22" s="47" t="s">
        <v>32</v>
      </c>
      <c r="N22" s="47" t="s">
        <v>100</v>
      </c>
      <c r="O22" s="47" t="s">
        <v>101</v>
      </c>
      <c r="P22" s="47" t="s">
        <v>102</v>
      </c>
      <c r="Q22" s="47" t="s">
        <v>103</v>
      </c>
      <c r="R22" s="47" t="s">
        <v>104</v>
      </c>
      <c r="S22" s="47" t="s">
        <v>95</v>
      </c>
      <c r="T22" s="47" t="s">
        <v>105</v>
      </c>
      <c r="U22" s="47" t="s">
        <v>106</v>
      </c>
      <c r="W22" s="4"/>
      <c r="X22" s="4"/>
      <c r="Y22" s="4"/>
      <c r="Z22" s="4"/>
      <c r="AA22" s="4"/>
      <c r="AB22" s="4"/>
    </row>
    <row r="23" spans="2:28" x14ac:dyDescent="0.25">
      <c r="B23" s="48" t="s">
        <v>30</v>
      </c>
      <c r="C23" s="49">
        <f ca="1">+VLOOKUP($C$22,SBDB_Data,2,FALSE)</f>
        <v>47469</v>
      </c>
      <c r="D23" s="34"/>
      <c r="E23" s="50"/>
      <c r="F23" s="50"/>
      <c r="G23" s="50"/>
      <c r="K23" s="51">
        <v>0</v>
      </c>
      <c r="L23" s="93">
        <f>+C17</f>
        <v>44071</v>
      </c>
      <c r="M23" s="23"/>
      <c r="N23" s="23"/>
      <c r="O23" s="23"/>
      <c r="P23" s="53"/>
      <c r="Q23" s="53"/>
      <c r="R23" s="53">
        <v>1</v>
      </c>
      <c r="S23" s="53"/>
      <c r="T23" s="54"/>
      <c r="U23" s="53"/>
      <c r="W23" s="4"/>
      <c r="X23" s="53"/>
      <c r="Y23" s="53"/>
      <c r="Z23" s="53"/>
      <c r="AA23" s="54"/>
      <c r="AB23" s="53"/>
    </row>
    <row r="24" spans="2:28" x14ac:dyDescent="0.25">
      <c r="B24" s="48" t="s">
        <v>32</v>
      </c>
      <c r="C24" s="55">
        <f ca="1">+VLOOKUP($C$22,SBDB_Data,4,FALSE)</f>
        <v>1.6E-2</v>
      </c>
      <c r="D24" s="34"/>
      <c r="E24" s="56"/>
      <c r="F24" s="56"/>
      <c r="G24" s="56"/>
      <c r="K24" s="51">
        <f>+K23+1</f>
        <v>1</v>
      </c>
      <c r="L24" s="93">
        <f ca="1">+COUPNCD(C17,C23,C25)</f>
        <v>44182</v>
      </c>
      <c r="M24" s="57">
        <f ca="1">IF(L24="--","--",IF(AND($C$27="--",K24=1),(L24-$C$26)*$C$24/365,$C$24/$C$25))</f>
        <v>8.0000000000000002E-3</v>
      </c>
      <c r="N24" s="53" t="str">
        <f ca="1">+IF(L24=$C$23, 100%, "--")</f>
        <v>--</v>
      </c>
      <c r="O24" s="57">
        <f ca="1">IFERROR(IF(K24=1,(L24-$C$27)*(Q24/100%)*$C$24/365,(L24-L23)*(Q24/100%)*$C$24/365),"--")</f>
        <v>8.0219178082191773E-3</v>
      </c>
      <c r="P24" s="53">
        <f t="shared" ref="P24:P87" ca="1" si="0">+IF(L24="--","--",IFERROR(VLOOKUP(L24,$W$41:$X$45,2,FALSE),0))</f>
        <v>0</v>
      </c>
      <c r="Q24" s="53">
        <f ca="1">R24+P24</f>
        <v>1</v>
      </c>
      <c r="R24" s="53">
        <f ca="1">IF(P24="--",R23-0,R23-P24)</f>
        <v>1</v>
      </c>
      <c r="S24" s="58">
        <f ca="1">IF(L24="--","--",ROUND(IF($C$22="LBA37DA",SUM(O24:P24),SUM(M24:N24)),9))</f>
        <v>8.0000000000000002E-3</v>
      </c>
      <c r="T24" s="59">
        <f ca="1">IF(L24="--","--",1/(1+$C$31/$C$25)^($C$28*$C$25/365+K23))</f>
        <v>0.99600693600484602</v>
      </c>
      <c r="U24" s="53">
        <f ca="1">IFERROR(T24*S24,"--")</f>
        <v>7.968055488038769E-3</v>
      </c>
      <c r="W24" s="4"/>
      <c r="X24" s="53"/>
      <c r="Y24" s="53"/>
      <c r="Z24" s="53"/>
      <c r="AA24" s="54"/>
      <c r="AB24" s="53"/>
    </row>
    <row r="25" spans="2:28" x14ac:dyDescent="0.25">
      <c r="B25" s="48" t="s">
        <v>107</v>
      </c>
      <c r="C25" s="60">
        <v>2</v>
      </c>
      <c r="D25" s="46"/>
      <c r="E25" s="61"/>
      <c r="F25" s="61"/>
      <c r="G25" s="61"/>
      <c r="K25" s="51">
        <f>+K24+1</f>
        <v>2</v>
      </c>
      <c r="L25" s="93">
        <f ca="1">+IF(L24&lt;$C$23, EDATE(L24,12/$C$25), IF(L24=$C$23, "--", IF(L24="--", "--")))</f>
        <v>44364</v>
      </c>
      <c r="M25" s="57">
        <f t="shared" ref="M25:M88" ca="1" si="1">IF(L25="--","--",IF(AND($C$27="--",K25=1),(L25-$C$26)*$C$24/365,$C$24/$C$25))</f>
        <v>8.0000000000000002E-3</v>
      </c>
      <c r="N25" s="53" t="str">
        <f t="shared" ref="N25:N88" ca="1" si="2">+IF(L25=$C$23, 100%, "--")</f>
        <v>--</v>
      </c>
      <c r="O25" s="57">
        <f ca="1">IFERROR(IF(K25=1,(L25-$C$27)*(Q25/100%)*$C$24/365,(L25-L24)*(Q25/100%)*$C$24/365),"--")</f>
        <v>7.9780821917808213E-3</v>
      </c>
      <c r="P25" s="53">
        <f t="shared" ca="1" si="0"/>
        <v>0</v>
      </c>
      <c r="Q25" s="53">
        <f t="shared" ref="Q25:Q66" ca="1" si="3">R25+P25</f>
        <v>1</v>
      </c>
      <c r="R25" s="53">
        <f ca="1">IF(P25="--",R24-0,R24-P25)</f>
        <v>1</v>
      </c>
      <c r="S25" s="58">
        <f t="shared" ref="S25:S88" ca="1" si="4">IF(L25="--","--",ROUND(IF($C$22="LBA37DA",SUM(O25:P25),SUM(M25:N25)),9))</f>
        <v>8.0000000000000002E-3</v>
      </c>
      <c r="T25" s="59">
        <f ca="1">IF(L25="--","--",1/(1+$C$31/$C$25)^($C$28*$C$25/365+K24))</f>
        <v>0.98947639181884184</v>
      </c>
      <c r="U25" s="53">
        <f t="shared" ref="U25:U88" ca="1" si="5">IFERROR(T25*S25,"--")</f>
        <v>7.9158111345507352E-3</v>
      </c>
      <c r="W25" s="4"/>
      <c r="X25" s="53"/>
      <c r="Y25" s="53"/>
      <c r="Z25" s="53"/>
      <c r="AA25" s="54"/>
      <c r="AB25" s="53"/>
    </row>
    <row r="26" spans="2:28" x14ac:dyDescent="0.25">
      <c r="B26" s="48" t="s">
        <v>31</v>
      </c>
      <c r="C26" s="49">
        <f ca="1">+VLOOKUP($C$22,SBDB_Data,3,FALSE)</f>
        <v>43782</v>
      </c>
      <c r="D26" s="34"/>
      <c r="E26" s="61"/>
      <c r="F26" s="61"/>
      <c r="G26" s="61"/>
      <c r="K26" s="51">
        <f>+K25+1</f>
        <v>3</v>
      </c>
      <c r="L26" s="93">
        <f t="shared" ref="L26:L89" ca="1" si="6">+IF(L25&lt;$C$23, EDATE(L25,12/$C$25), IF(L25=$C$23, "--", IF(L25="--", "--")))</f>
        <v>44547</v>
      </c>
      <c r="M26" s="57">
        <f t="shared" ca="1" si="1"/>
        <v>8.0000000000000002E-3</v>
      </c>
      <c r="N26" s="53" t="str">
        <f t="shared" ca="1" si="2"/>
        <v>--</v>
      </c>
      <c r="O26" s="57">
        <f t="shared" ref="O26:O89" ca="1" si="7">IFERROR(IF(K26=1,(L26-$C$27)*(Q26/100%)*$C$24/365,(L26-L25)*(Q26/100%)*$C$24/365),"--")</f>
        <v>8.0219178082191773E-3</v>
      </c>
      <c r="P26" s="53">
        <f t="shared" ca="1" si="0"/>
        <v>0</v>
      </c>
      <c r="Q26" s="53">
        <f t="shared" ca="1" si="3"/>
        <v>1</v>
      </c>
      <c r="R26" s="53">
        <f t="shared" ref="R26:R66" ca="1" si="8">IF(P26="--",R25-0,R25-P26)</f>
        <v>1</v>
      </c>
      <c r="S26" s="58">
        <f t="shared" ca="1" si="4"/>
        <v>8.0000000000000002E-3</v>
      </c>
      <c r="T26" s="59">
        <f t="shared" ref="T26:T89" ca="1" si="9">IF(L26="--","--",1/(1+$C$31/$C$25)^($C$28*$C$25/365+K25))</f>
        <v>0.9829886666191554</v>
      </c>
      <c r="U26" s="53">
        <f t="shared" ca="1" si="5"/>
        <v>7.8639093329532436E-3</v>
      </c>
      <c r="W26" s="4"/>
      <c r="X26" s="53"/>
      <c r="Y26" s="53"/>
      <c r="Z26" s="53"/>
      <c r="AA26" s="54"/>
      <c r="AB26" s="53"/>
    </row>
    <row r="27" spans="2:28" x14ac:dyDescent="0.25">
      <c r="B27" s="48" t="s">
        <v>108</v>
      </c>
      <c r="C27" s="62">
        <f ca="1">IF(COUPPCD(C17,C23,C25)&lt;C26,"--",COUPPCD(C17,C23,C25))</f>
        <v>43999</v>
      </c>
      <c r="E27" s="61"/>
      <c r="F27" s="61"/>
      <c r="G27" s="61"/>
      <c r="K27" s="51">
        <f>+K26+1</f>
        <v>4</v>
      </c>
      <c r="L27" s="93">
        <f t="shared" ca="1" si="6"/>
        <v>44729</v>
      </c>
      <c r="M27" s="57">
        <f t="shared" ca="1" si="1"/>
        <v>8.0000000000000002E-3</v>
      </c>
      <c r="N27" s="53" t="str">
        <f t="shared" ca="1" si="2"/>
        <v>--</v>
      </c>
      <c r="O27" s="57">
        <f t="shared" ca="1" si="7"/>
        <v>7.9780821917808213E-3</v>
      </c>
      <c r="P27" s="53">
        <f t="shared" ca="1" si="0"/>
        <v>0</v>
      </c>
      <c r="Q27" s="53">
        <f t="shared" ca="1" si="3"/>
        <v>1</v>
      </c>
      <c r="R27" s="53">
        <f t="shared" ca="1" si="8"/>
        <v>1</v>
      </c>
      <c r="S27" s="58">
        <f t="shared" ca="1" si="4"/>
        <v>8.0000000000000002E-3</v>
      </c>
      <c r="T27" s="59">
        <f t="shared" ca="1" si="9"/>
        <v>0.97654347965344279</v>
      </c>
      <c r="U27" s="53">
        <f t="shared" ca="1" si="5"/>
        <v>7.8123478372275424E-3</v>
      </c>
      <c r="W27" s="4"/>
      <c r="X27" s="53"/>
      <c r="Y27" s="53"/>
      <c r="Z27" s="53"/>
      <c r="AA27" s="54"/>
      <c r="AB27" s="53"/>
    </row>
    <row r="28" spans="2:28" x14ac:dyDescent="0.25">
      <c r="B28" s="48" t="s">
        <v>24</v>
      </c>
      <c r="C28" s="131">
        <f ca="1">L24-L23</f>
        <v>111</v>
      </c>
      <c r="D28" s="46"/>
      <c r="E28" s="61"/>
      <c r="F28" s="61"/>
      <c r="G28" s="61"/>
      <c r="K28" s="51">
        <f t="shared" ref="K28:K91" si="10">+K27+1</f>
        <v>5</v>
      </c>
      <c r="L28" s="93">
        <f t="shared" ca="1" si="6"/>
        <v>44912</v>
      </c>
      <c r="M28" s="57">
        <f t="shared" ca="1" si="1"/>
        <v>8.0000000000000002E-3</v>
      </c>
      <c r="N28" s="53" t="str">
        <f t="shared" ca="1" si="2"/>
        <v>--</v>
      </c>
      <c r="O28" s="57">
        <f t="shared" ca="1" si="7"/>
        <v>8.0219178082191773E-3</v>
      </c>
      <c r="P28" s="53">
        <f t="shared" ca="1" si="0"/>
        <v>0</v>
      </c>
      <c r="Q28" s="53">
        <f t="shared" ca="1" si="3"/>
        <v>1</v>
      </c>
      <c r="R28" s="53">
        <f t="shared" ca="1" si="8"/>
        <v>1</v>
      </c>
      <c r="S28" s="58">
        <f t="shared" ca="1" si="4"/>
        <v>8.0000000000000002E-3</v>
      </c>
      <c r="T28" s="59">
        <f t="shared" ca="1" si="9"/>
        <v>0.97014055201017557</v>
      </c>
      <c r="U28" s="53">
        <f t="shared" ca="1" si="5"/>
        <v>7.7611244160814049E-3</v>
      </c>
      <c r="W28" s="4"/>
      <c r="X28" s="53"/>
      <c r="Y28" s="53"/>
      <c r="Z28" s="53"/>
      <c r="AA28" s="54"/>
      <c r="AB28" s="53"/>
    </row>
    <row r="29" spans="2:28" x14ac:dyDescent="0.25">
      <c r="B29" s="48" t="s">
        <v>23</v>
      </c>
      <c r="C29" s="131">
        <f ca="1">IF(C27="--",L23-C26,L23-C27)</f>
        <v>72</v>
      </c>
      <c r="D29" s="46"/>
      <c r="E29" s="63"/>
      <c r="F29" s="63"/>
      <c r="G29" s="63"/>
      <c r="K29" s="51">
        <f t="shared" si="10"/>
        <v>6</v>
      </c>
      <c r="L29" s="93">
        <f t="shared" ca="1" si="6"/>
        <v>45094</v>
      </c>
      <c r="M29" s="57">
        <f t="shared" ca="1" si="1"/>
        <v>8.0000000000000002E-3</v>
      </c>
      <c r="N29" s="53" t="str">
        <f t="shared" ca="1" si="2"/>
        <v>--</v>
      </c>
      <c r="O29" s="57">
        <f t="shared" ca="1" si="7"/>
        <v>7.9780821917808213E-3</v>
      </c>
      <c r="P29" s="53">
        <f t="shared" ca="1" si="0"/>
        <v>0</v>
      </c>
      <c r="Q29" s="53">
        <f t="shared" ca="1" si="3"/>
        <v>1</v>
      </c>
      <c r="R29" s="53">
        <f t="shared" ca="1" si="8"/>
        <v>1</v>
      </c>
      <c r="S29" s="58">
        <f t="shared" ca="1" si="4"/>
        <v>8.0000000000000002E-3</v>
      </c>
      <c r="T29" s="59">
        <f t="shared" ca="1" si="9"/>
        <v>0.96377960660657236</v>
      </c>
      <c r="U29" s="53">
        <f t="shared" ca="1" si="5"/>
        <v>7.710236852852579E-3</v>
      </c>
      <c r="W29" s="4"/>
      <c r="X29" s="53"/>
      <c r="Y29" s="53"/>
      <c r="Z29" s="53"/>
      <c r="AA29" s="54"/>
      <c r="AB29" s="53"/>
    </row>
    <row r="30" spans="2:28" x14ac:dyDescent="0.25">
      <c r="B30" s="48" t="s">
        <v>109</v>
      </c>
      <c r="C30" s="64">
        <f ca="1">ROUND(C29/365*C24,8)</f>
        <v>3.1561599999999999E-3</v>
      </c>
      <c r="E30" s="65"/>
      <c r="F30" s="65"/>
      <c r="G30" s="65"/>
      <c r="K30" s="51">
        <f t="shared" si="10"/>
        <v>7</v>
      </c>
      <c r="L30" s="93">
        <f t="shared" ca="1" si="6"/>
        <v>45277</v>
      </c>
      <c r="M30" s="57">
        <f t="shared" ca="1" si="1"/>
        <v>8.0000000000000002E-3</v>
      </c>
      <c r="N30" s="53" t="str">
        <f t="shared" ca="1" si="2"/>
        <v>--</v>
      </c>
      <c r="O30" s="57">
        <f t="shared" ca="1" si="7"/>
        <v>8.0219178082191773E-3</v>
      </c>
      <c r="P30" s="53">
        <f t="shared" ca="1" si="0"/>
        <v>0</v>
      </c>
      <c r="Q30" s="53">
        <f t="shared" ca="1" si="3"/>
        <v>1</v>
      </c>
      <c r="R30" s="53">
        <f t="shared" ca="1" si="8"/>
        <v>1</v>
      </c>
      <c r="S30" s="58">
        <f t="shared" ca="1" si="4"/>
        <v>8.0000000000000002E-3</v>
      </c>
      <c r="T30" s="59">
        <f t="shared" ca="1" si="9"/>
        <v>0.95746036817660662</v>
      </c>
      <c r="U30" s="53">
        <f t="shared" ca="1" si="5"/>
        <v>7.6596829454128532E-3</v>
      </c>
      <c r="W30" s="4"/>
      <c r="X30" s="53"/>
      <c r="Y30" s="53"/>
      <c r="Z30" s="53"/>
      <c r="AA30" s="54"/>
      <c r="AB30" s="53"/>
    </row>
    <row r="31" spans="2:28" x14ac:dyDescent="0.25">
      <c r="B31" s="66" t="s">
        <v>110</v>
      </c>
      <c r="C31" s="132">
        <f ca="1">IF(C21="SOURCE", HLOOKUP(C22, Source_Bonds, 7, FALSE), IF(C21="DESTINATION", HLOOKUP(C22,Desti_Bonds,6,FALSE),  C21) )</f>
        <v>1.32E-2</v>
      </c>
      <c r="D31" s="34" t="s">
        <v>186</v>
      </c>
      <c r="E31" s="65"/>
      <c r="G31" s="61"/>
      <c r="K31" s="51">
        <f t="shared" si="10"/>
        <v>8</v>
      </c>
      <c r="L31" s="93">
        <f t="shared" ca="1" si="6"/>
        <v>45460</v>
      </c>
      <c r="M31" s="57">
        <f t="shared" ca="1" si="1"/>
        <v>8.0000000000000002E-3</v>
      </c>
      <c r="N31" s="53" t="str">
        <f t="shared" ca="1" si="2"/>
        <v>--</v>
      </c>
      <c r="O31" s="57">
        <f t="shared" ca="1" si="7"/>
        <v>8.0219178082191773E-3</v>
      </c>
      <c r="P31" s="53">
        <f t="shared" ca="1" si="0"/>
        <v>0</v>
      </c>
      <c r="Q31" s="53">
        <f t="shared" ca="1" si="3"/>
        <v>1</v>
      </c>
      <c r="R31" s="53">
        <f t="shared" ca="1" si="8"/>
        <v>1</v>
      </c>
      <c r="S31" s="58">
        <f t="shared" ca="1" si="4"/>
        <v>8.0000000000000002E-3</v>
      </c>
      <c r="T31" s="59">
        <f t="shared" ca="1" si="9"/>
        <v>0.95118256325909678</v>
      </c>
      <c r="U31" s="53">
        <f t="shared" ca="1" si="5"/>
        <v>7.6094605060727741E-3</v>
      </c>
      <c r="W31" s="4"/>
      <c r="X31" s="53"/>
      <c r="Y31" s="53"/>
      <c r="Z31" s="53"/>
      <c r="AA31" s="54"/>
      <c r="AB31" s="53"/>
    </row>
    <row r="32" spans="2:28" s="38" customFormat="1" ht="15.75" x14ac:dyDescent="0.25">
      <c r="B32" s="5"/>
      <c r="C32" s="5"/>
      <c r="D32" s="34"/>
      <c r="E32" s="34"/>
      <c r="F32" s="5"/>
      <c r="G32" s="61"/>
      <c r="H32" s="4"/>
      <c r="I32" s="5"/>
      <c r="J32" s="5"/>
      <c r="K32" s="51">
        <f t="shared" si="10"/>
        <v>9</v>
      </c>
      <c r="L32" s="93">
        <f t="shared" ca="1" si="6"/>
        <v>45643</v>
      </c>
      <c r="M32" s="57">
        <f t="shared" ca="1" si="1"/>
        <v>8.0000000000000002E-3</v>
      </c>
      <c r="N32" s="53" t="str">
        <f t="shared" ca="1" si="2"/>
        <v>--</v>
      </c>
      <c r="O32" s="57">
        <f t="shared" ca="1" si="7"/>
        <v>8.0219178082191773E-3</v>
      </c>
      <c r="P32" s="53">
        <f t="shared" ca="1" si="0"/>
        <v>0</v>
      </c>
      <c r="Q32" s="53">
        <f t="shared" ca="1" si="3"/>
        <v>1</v>
      </c>
      <c r="R32" s="53">
        <f t="shared" ca="1" si="8"/>
        <v>1</v>
      </c>
      <c r="S32" s="58">
        <f t="shared" ca="1" si="4"/>
        <v>8.0000000000000002E-3</v>
      </c>
      <c r="T32" s="59">
        <f t="shared" ca="1" si="9"/>
        <v>0.9449459201858702</v>
      </c>
      <c r="U32" s="53">
        <f t="shared" ca="1" si="5"/>
        <v>7.5595673614869616E-3</v>
      </c>
      <c r="V32" s="5"/>
      <c r="W32" s="4"/>
      <c r="X32" s="53"/>
      <c r="Y32" s="53"/>
      <c r="Z32" s="53"/>
      <c r="AA32" s="54"/>
      <c r="AB32" s="53"/>
    </row>
    <row r="33" spans="2:28" s="38" customFormat="1" ht="15.75" x14ac:dyDescent="0.25">
      <c r="B33" s="45" t="s">
        <v>111</v>
      </c>
      <c r="C33" s="67">
        <f ca="1">ROUND(U20-C30,8)</f>
        <v>1.02441139</v>
      </c>
      <c r="D33" s="46"/>
      <c r="E33" s="34"/>
      <c r="F33" s="5"/>
      <c r="G33" s="5"/>
      <c r="H33" s="4"/>
      <c r="I33" s="5"/>
      <c r="J33" s="5"/>
      <c r="K33" s="51">
        <f t="shared" si="10"/>
        <v>10</v>
      </c>
      <c r="L33" s="93">
        <f t="shared" ca="1" si="6"/>
        <v>45825</v>
      </c>
      <c r="M33" s="57">
        <f t="shared" ca="1" si="1"/>
        <v>8.0000000000000002E-3</v>
      </c>
      <c r="N33" s="53" t="str">
        <f t="shared" ca="1" si="2"/>
        <v>--</v>
      </c>
      <c r="O33" s="57">
        <f t="shared" ca="1" si="7"/>
        <v>7.9780821917808213E-3</v>
      </c>
      <c r="P33" s="53">
        <f t="shared" ca="1" si="0"/>
        <v>0</v>
      </c>
      <c r="Q33" s="53">
        <f t="shared" ca="1" si="3"/>
        <v>1</v>
      </c>
      <c r="R33" s="53">
        <f t="shared" ca="1" si="8"/>
        <v>1</v>
      </c>
      <c r="S33" s="58">
        <f t="shared" ca="1" si="4"/>
        <v>8.0000000000000002E-3</v>
      </c>
      <c r="T33" s="59">
        <f t="shared" ca="1" si="9"/>
        <v>0.93875016907000808</v>
      </c>
      <c r="U33" s="53">
        <f t="shared" ca="1" si="5"/>
        <v>7.510001352560065E-3</v>
      </c>
      <c r="V33" s="5"/>
      <c r="W33" s="4"/>
      <c r="X33" s="53"/>
      <c r="Y33" s="53"/>
      <c r="Z33" s="53"/>
      <c r="AA33" s="54"/>
      <c r="AB33" s="53"/>
    </row>
    <row r="34" spans="2:28" ht="15.75" customHeight="1" x14ac:dyDescent="0.25">
      <c r="B34" s="66" t="s">
        <v>112</v>
      </c>
      <c r="C34" s="68">
        <f ca="1">C33+C30</f>
        <v>1.0275675500000001</v>
      </c>
      <c r="D34" s="46"/>
      <c r="E34" s="34"/>
      <c r="F34" s="65"/>
      <c r="G34" s="69"/>
      <c r="K34" s="51">
        <f t="shared" si="10"/>
        <v>11</v>
      </c>
      <c r="L34" s="93">
        <f t="shared" ca="1" si="6"/>
        <v>46008</v>
      </c>
      <c r="M34" s="57">
        <f t="shared" ca="1" si="1"/>
        <v>8.0000000000000002E-3</v>
      </c>
      <c r="N34" s="53" t="str">
        <f t="shared" ca="1" si="2"/>
        <v>--</v>
      </c>
      <c r="O34" s="57">
        <f t="shared" ca="1" si="7"/>
        <v>8.0219178082191773E-3</v>
      </c>
      <c r="P34" s="53">
        <f t="shared" ca="1" si="0"/>
        <v>0</v>
      </c>
      <c r="Q34" s="53">
        <f t="shared" ca="1" si="3"/>
        <v>1</v>
      </c>
      <c r="R34" s="53">
        <f t="shared" ca="1" si="8"/>
        <v>1</v>
      </c>
      <c r="S34" s="58">
        <f t="shared" ca="1" si="4"/>
        <v>8.0000000000000002E-3</v>
      </c>
      <c r="T34" s="59">
        <f t="shared" ca="1" si="9"/>
        <v>0.93259504179416663</v>
      </c>
      <c r="U34" s="53">
        <f t="shared" ca="1" si="5"/>
        <v>7.4607603343533335E-3</v>
      </c>
      <c r="W34" s="4"/>
      <c r="X34" s="53"/>
      <c r="Y34" s="53"/>
      <c r="Z34" s="53"/>
      <c r="AA34" s="54"/>
      <c r="AB34" s="53"/>
    </row>
    <row r="35" spans="2:28" x14ac:dyDescent="0.25">
      <c r="C35" s="70"/>
      <c r="D35" s="46"/>
      <c r="E35" s="34"/>
      <c r="F35" s="34"/>
      <c r="G35" s="71"/>
      <c r="K35" s="51">
        <f>+K34+1</f>
        <v>12</v>
      </c>
      <c r="L35" s="93">
        <f t="shared" ca="1" si="6"/>
        <v>46190</v>
      </c>
      <c r="M35" s="57">
        <f t="shared" ca="1" si="1"/>
        <v>8.0000000000000002E-3</v>
      </c>
      <c r="N35" s="53" t="str">
        <f t="shared" ca="1" si="2"/>
        <v>--</v>
      </c>
      <c r="O35" s="57">
        <f t="shared" ca="1" si="7"/>
        <v>7.9780821917808213E-3</v>
      </c>
      <c r="P35" s="53">
        <f t="shared" ca="1" si="0"/>
        <v>0</v>
      </c>
      <c r="Q35" s="53">
        <f t="shared" ca="1" si="3"/>
        <v>1</v>
      </c>
      <c r="R35" s="53">
        <f t="shared" ca="1" si="8"/>
        <v>1</v>
      </c>
      <c r="S35" s="58">
        <f t="shared" ca="1" si="4"/>
        <v>8.0000000000000002E-3</v>
      </c>
      <c r="T35" s="59">
        <f t="shared" ca="1" si="9"/>
        <v>0.92648027199897354</v>
      </c>
      <c r="U35" s="53">
        <f t="shared" ca="1" si="5"/>
        <v>7.4118421759917881E-3</v>
      </c>
      <c r="W35" s="4"/>
      <c r="X35" s="53"/>
      <c r="Y35" s="53"/>
      <c r="Z35" s="53"/>
      <c r="AA35" s="54"/>
      <c r="AB35" s="53"/>
    </row>
    <row r="36" spans="2:28" x14ac:dyDescent="0.25">
      <c r="C36" s="63"/>
      <c r="D36" s="72"/>
      <c r="E36" s="73"/>
      <c r="F36" s="34"/>
      <c r="G36" s="74"/>
      <c r="K36" s="51">
        <f t="shared" si="10"/>
        <v>13</v>
      </c>
      <c r="L36" s="93">
        <f t="shared" ca="1" si="6"/>
        <v>46373</v>
      </c>
      <c r="M36" s="57">
        <f t="shared" ca="1" si="1"/>
        <v>8.0000000000000002E-3</v>
      </c>
      <c r="N36" s="53" t="str">
        <f t="shared" ca="1" si="2"/>
        <v>--</v>
      </c>
      <c r="O36" s="57">
        <f t="shared" ca="1" si="7"/>
        <v>8.0219178082191773E-3</v>
      </c>
      <c r="P36" s="53">
        <f t="shared" ca="1" si="0"/>
        <v>0</v>
      </c>
      <c r="Q36" s="53">
        <f t="shared" ca="1" si="3"/>
        <v>1</v>
      </c>
      <c r="R36" s="53">
        <f t="shared" ca="1" si="8"/>
        <v>1</v>
      </c>
      <c r="S36" s="58">
        <f t="shared" ca="1" si="4"/>
        <v>8.0000000000000002E-3</v>
      </c>
      <c r="T36" s="59">
        <f t="shared" ca="1" si="9"/>
        <v>0.92040559507150166</v>
      </c>
      <c r="U36" s="53">
        <f t="shared" ca="1" si="5"/>
        <v>7.363244760572013E-3</v>
      </c>
      <c r="W36" s="4"/>
      <c r="X36" s="53"/>
      <c r="Y36" s="53"/>
      <c r="Z36" s="53"/>
      <c r="AA36" s="54"/>
      <c r="AB36" s="53"/>
    </row>
    <row r="37" spans="2:28" x14ac:dyDescent="0.25">
      <c r="C37" s="63"/>
      <c r="D37" s="72"/>
      <c r="E37" s="73"/>
      <c r="F37" s="34"/>
      <c r="G37" s="74"/>
      <c r="K37" s="51">
        <f t="shared" si="10"/>
        <v>14</v>
      </c>
      <c r="L37" s="93">
        <f t="shared" ca="1" si="6"/>
        <v>46555</v>
      </c>
      <c r="M37" s="57">
        <f t="shared" ca="1" si="1"/>
        <v>8.0000000000000002E-3</v>
      </c>
      <c r="N37" s="53" t="str">
        <f t="shared" ca="1" si="2"/>
        <v>--</v>
      </c>
      <c r="O37" s="57">
        <f t="shared" ca="1" si="7"/>
        <v>7.9780821917808213E-3</v>
      </c>
      <c r="P37" s="53">
        <f t="shared" ca="1" si="0"/>
        <v>0</v>
      </c>
      <c r="Q37" s="53">
        <f t="shared" ca="1" si="3"/>
        <v>1</v>
      </c>
      <c r="R37" s="53">
        <f t="shared" ca="1" si="8"/>
        <v>1</v>
      </c>
      <c r="S37" s="58">
        <f t="shared" ca="1" si="4"/>
        <v>8.0000000000000002E-3</v>
      </c>
      <c r="T37" s="59">
        <f t="shared" ca="1" si="9"/>
        <v>0.91437074813381847</v>
      </c>
      <c r="U37" s="53">
        <f t="shared" ca="1" si="5"/>
        <v>7.3149659850705482E-3</v>
      </c>
      <c r="W37" s="4"/>
      <c r="X37" s="53"/>
      <c r="Y37" s="53"/>
      <c r="Z37" s="53"/>
      <c r="AA37" s="54"/>
      <c r="AB37" s="53"/>
    </row>
    <row r="38" spans="2:28" x14ac:dyDescent="0.25">
      <c r="H38" s="75"/>
      <c r="K38" s="51">
        <f t="shared" si="10"/>
        <v>15</v>
      </c>
      <c r="L38" s="93">
        <f t="shared" ca="1" si="6"/>
        <v>46738</v>
      </c>
      <c r="M38" s="57">
        <f t="shared" ca="1" si="1"/>
        <v>8.0000000000000002E-3</v>
      </c>
      <c r="N38" s="53" t="str">
        <f t="shared" ca="1" si="2"/>
        <v>--</v>
      </c>
      <c r="O38" s="57">
        <f t="shared" ca="1" si="7"/>
        <v>8.0219178082191773E-3</v>
      </c>
      <c r="P38" s="53">
        <f t="shared" ca="1" si="0"/>
        <v>0</v>
      </c>
      <c r="Q38" s="53">
        <f t="shared" ca="1" si="3"/>
        <v>1</v>
      </c>
      <c r="R38" s="53">
        <f t="shared" ca="1" si="8"/>
        <v>1</v>
      </c>
      <c r="S38" s="58">
        <f t="shared" ca="1" si="4"/>
        <v>8.0000000000000002E-3</v>
      </c>
      <c r="T38" s="59">
        <f t="shared" ca="1" si="9"/>
        <v>0.9083754700316099</v>
      </c>
      <c r="U38" s="53">
        <f t="shared" ca="1" si="5"/>
        <v>7.2670037602528791E-3</v>
      </c>
      <c r="W38" s="4"/>
      <c r="X38" s="53"/>
      <c r="Y38" s="53"/>
      <c r="Z38" s="53"/>
      <c r="AA38" s="54"/>
      <c r="AB38" s="53"/>
    </row>
    <row r="39" spans="2:28" ht="15.75" thickBot="1" x14ac:dyDescent="0.3">
      <c r="D39" s="46"/>
      <c r="E39" s="34"/>
      <c r="F39" s="34"/>
      <c r="G39" s="76"/>
      <c r="K39" s="51">
        <f t="shared" si="10"/>
        <v>16</v>
      </c>
      <c r="L39" s="93">
        <f t="shared" ca="1" si="6"/>
        <v>46921</v>
      </c>
      <c r="M39" s="57">
        <f t="shared" ca="1" si="1"/>
        <v>8.0000000000000002E-3</v>
      </c>
      <c r="N39" s="53" t="str">
        <f t="shared" ca="1" si="2"/>
        <v>--</v>
      </c>
      <c r="O39" s="57">
        <f t="shared" ca="1" si="7"/>
        <v>8.0219178082191773E-3</v>
      </c>
      <c r="P39" s="53">
        <f t="shared" ca="1" si="0"/>
        <v>0</v>
      </c>
      <c r="Q39" s="53">
        <f t="shared" ca="1" si="3"/>
        <v>1</v>
      </c>
      <c r="R39" s="53">
        <f t="shared" ca="1" si="8"/>
        <v>1</v>
      </c>
      <c r="S39" s="58">
        <f t="shared" ca="1" si="4"/>
        <v>8.0000000000000002E-3</v>
      </c>
      <c r="T39" s="59">
        <f t="shared" ca="1" si="9"/>
        <v>0.90241950132287896</v>
      </c>
      <c r="U39" s="53">
        <f t="shared" ca="1" si="5"/>
        <v>7.2193560105830315E-3</v>
      </c>
      <c r="W39" s="4"/>
      <c r="X39" s="53"/>
      <c r="Y39" s="53"/>
      <c r="Z39" s="53"/>
      <c r="AA39" s="54"/>
      <c r="AB39" s="53"/>
    </row>
    <row r="40" spans="2:28" ht="16.5" thickBot="1" x14ac:dyDescent="0.3">
      <c r="D40" s="46"/>
      <c r="E40" s="34"/>
      <c r="F40" s="34"/>
      <c r="G40" s="34"/>
      <c r="K40" s="51">
        <f t="shared" si="10"/>
        <v>17</v>
      </c>
      <c r="L40" s="93">
        <f t="shared" ca="1" si="6"/>
        <v>47104</v>
      </c>
      <c r="M40" s="57">
        <f t="shared" ca="1" si="1"/>
        <v>8.0000000000000002E-3</v>
      </c>
      <c r="N40" s="53" t="str">
        <f t="shared" ca="1" si="2"/>
        <v>--</v>
      </c>
      <c r="O40" s="57">
        <f t="shared" ca="1" si="7"/>
        <v>8.0219178082191773E-3</v>
      </c>
      <c r="P40" s="53">
        <f t="shared" ca="1" si="0"/>
        <v>0</v>
      </c>
      <c r="Q40" s="53">
        <f t="shared" ca="1" si="3"/>
        <v>1</v>
      </c>
      <c r="R40" s="53">
        <f t="shared" ca="1" si="8"/>
        <v>1</v>
      </c>
      <c r="S40" s="58">
        <f t="shared" ca="1" si="4"/>
        <v>8.0000000000000002E-3</v>
      </c>
      <c r="T40" s="59">
        <f t="shared" ca="1" si="9"/>
        <v>0.89650258426671858</v>
      </c>
      <c r="U40" s="53">
        <f t="shared" ca="1" si="5"/>
        <v>7.1720206741337491E-3</v>
      </c>
      <c r="W40" s="77" t="s">
        <v>113</v>
      </c>
      <c r="X40" s="78" t="s">
        <v>114</v>
      </c>
      <c r="Y40" s="53"/>
      <c r="Z40" s="53"/>
      <c r="AA40" s="54"/>
      <c r="AB40" s="53"/>
    </row>
    <row r="41" spans="2:28" x14ac:dyDescent="0.25">
      <c r="G41" s="34"/>
      <c r="K41" s="51">
        <f t="shared" si="10"/>
        <v>18</v>
      </c>
      <c r="L41" s="93">
        <f t="shared" ca="1" si="6"/>
        <v>47286</v>
      </c>
      <c r="M41" s="57">
        <f t="shared" ca="1" si="1"/>
        <v>8.0000000000000002E-3</v>
      </c>
      <c r="N41" s="53" t="str">
        <f t="shared" ca="1" si="2"/>
        <v>--</v>
      </c>
      <c r="O41" s="57">
        <f t="shared" ca="1" si="7"/>
        <v>7.9780821917808213E-3</v>
      </c>
      <c r="P41" s="53">
        <f t="shared" ca="1" si="0"/>
        <v>0</v>
      </c>
      <c r="Q41" s="53">
        <f t="shared" ca="1" si="3"/>
        <v>1</v>
      </c>
      <c r="R41" s="53">
        <f t="shared" ca="1" si="8"/>
        <v>1</v>
      </c>
      <c r="S41" s="58">
        <f t="shared" ca="1" si="4"/>
        <v>8.0000000000000002E-3</v>
      </c>
      <c r="T41" s="59">
        <f t="shared" ca="1" si="9"/>
        <v>0.89062446281215857</v>
      </c>
      <c r="U41" s="53">
        <f t="shared" ca="1" si="5"/>
        <v>7.124995702497269E-3</v>
      </c>
      <c r="W41" s="79">
        <v>48925</v>
      </c>
      <c r="X41" s="80">
        <v>0.2</v>
      </c>
      <c r="Y41" s="53"/>
      <c r="Z41" s="53"/>
      <c r="AA41" s="54"/>
      <c r="AB41" s="53"/>
    </row>
    <row r="42" spans="2:28" x14ac:dyDescent="0.25">
      <c r="G42" s="34"/>
      <c r="K42" s="51">
        <f t="shared" si="10"/>
        <v>19</v>
      </c>
      <c r="L42" s="93">
        <f t="shared" ca="1" si="6"/>
        <v>47469</v>
      </c>
      <c r="M42" s="57">
        <f t="shared" ca="1" si="1"/>
        <v>8.0000000000000002E-3</v>
      </c>
      <c r="N42" s="53">
        <f t="shared" ca="1" si="2"/>
        <v>1</v>
      </c>
      <c r="O42" s="57">
        <f t="shared" ca="1" si="7"/>
        <v>8.0219178082191773E-3</v>
      </c>
      <c r="P42" s="53">
        <f t="shared" ca="1" si="0"/>
        <v>0</v>
      </c>
      <c r="Q42" s="53">
        <f t="shared" ca="1" si="3"/>
        <v>1</v>
      </c>
      <c r="R42" s="53">
        <f t="shared" ca="1" si="8"/>
        <v>1</v>
      </c>
      <c r="S42" s="58">
        <f t="shared" ca="1" si="4"/>
        <v>1.008</v>
      </c>
      <c r="T42" s="59">
        <f t="shared" ca="1" si="9"/>
        <v>0.88478488258708388</v>
      </c>
      <c r="U42" s="53">
        <f t="shared" ca="1" si="5"/>
        <v>0.89186316164778057</v>
      </c>
      <c r="W42" s="79">
        <v>49290</v>
      </c>
      <c r="X42" s="80">
        <v>0.2</v>
      </c>
      <c r="Y42" s="53"/>
      <c r="Z42" s="53"/>
      <c r="AA42" s="54"/>
      <c r="AB42" s="53"/>
    </row>
    <row r="43" spans="2:28" x14ac:dyDescent="0.25">
      <c r="G43" s="73"/>
      <c r="K43" s="51">
        <f t="shared" si="10"/>
        <v>20</v>
      </c>
      <c r="L43" s="93" t="str">
        <f t="shared" ca="1" si="6"/>
        <v>--</v>
      </c>
      <c r="M43" s="57" t="str">
        <f t="shared" ca="1" si="1"/>
        <v>--</v>
      </c>
      <c r="N43" s="53" t="str">
        <f t="shared" ca="1" si="2"/>
        <v>--</v>
      </c>
      <c r="O43" s="57" t="str">
        <f t="shared" ca="1" si="7"/>
        <v>--</v>
      </c>
      <c r="P43" s="53" t="str">
        <f t="shared" ca="1" si="0"/>
        <v>--</v>
      </c>
      <c r="Q43" s="53" t="e">
        <f t="shared" ca="1" si="3"/>
        <v>#VALUE!</v>
      </c>
      <c r="R43" s="53">
        <f t="shared" ca="1" si="8"/>
        <v>1</v>
      </c>
      <c r="S43" s="58" t="str">
        <f t="shared" ca="1" si="4"/>
        <v>--</v>
      </c>
      <c r="T43" s="59" t="str">
        <f t="shared" ca="1" si="9"/>
        <v>--</v>
      </c>
      <c r="U43" s="53" t="str">
        <f t="shared" ca="1" si="5"/>
        <v>--</v>
      </c>
      <c r="W43" s="79">
        <v>49655</v>
      </c>
      <c r="X43" s="80">
        <v>0.2</v>
      </c>
      <c r="Y43" s="53"/>
      <c r="Z43" s="53"/>
      <c r="AA43" s="54"/>
      <c r="AB43" s="53"/>
    </row>
    <row r="44" spans="2:28" x14ac:dyDescent="0.25">
      <c r="G44" s="73"/>
      <c r="K44" s="51">
        <f t="shared" si="10"/>
        <v>21</v>
      </c>
      <c r="L44" s="93" t="str">
        <f t="shared" ca="1" si="6"/>
        <v>--</v>
      </c>
      <c r="M44" s="57" t="str">
        <f t="shared" ca="1" si="1"/>
        <v>--</v>
      </c>
      <c r="N44" s="53" t="str">
        <f t="shared" ca="1" si="2"/>
        <v>--</v>
      </c>
      <c r="O44" s="57" t="str">
        <f t="shared" ca="1" si="7"/>
        <v>--</v>
      </c>
      <c r="P44" s="53" t="str">
        <f t="shared" ca="1" si="0"/>
        <v>--</v>
      </c>
      <c r="Q44" s="53" t="e">
        <f t="shared" ca="1" si="3"/>
        <v>#VALUE!</v>
      </c>
      <c r="R44" s="53">
        <f t="shared" ca="1" si="8"/>
        <v>1</v>
      </c>
      <c r="S44" s="58" t="str">
        <f t="shared" ca="1" si="4"/>
        <v>--</v>
      </c>
      <c r="T44" s="59" t="str">
        <f t="shared" ca="1" si="9"/>
        <v>--</v>
      </c>
      <c r="U44" s="53" t="str">
        <f t="shared" ca="1" si="5"/>
        <v>--</v>
      </c>
      <c r="W44" s="79">
        <v>50021</v>
      </c>
      <c r="X44" s="80">
        <v>0.2</v>
      </c>
      <c r="Y44" s="53"/>
      <c r="Z44" s="53"/>
      <c r="AA44" s="54"/>
      <c r="AB44" s="53"/>
    </row>
    <row r="45" spans="2:28" x14ac:dyDescent="0.25">
      <c r="C45" s="34"/>
      <c r="G45" s="34"/>
      <c r="K45" s="51">
        <f t="shared" si="10"/>
        <v>22</v>
      </c>
      <c r="L45" s="93" t="str">
        <f t="shared" ca="1" si="6"/>
        <v>--</v>
      </c>
      <c r="M45" s="57" t="str">
        <f t="shared" ca="1" si="1"/>
        <v>--</v>
      </c>
      <c r="N45" s="53" t="str">
        <f t="shared" ca="1" si="2"/>
        <v>--</v>
      </c>
      <c r="O45" s="57" t="str">
        <f t="shared" ca="1" si="7"/>
        <v>--</v>
      </c>
      <c r="P45" s="53" t="str">
        <f t="shared" ca="1" si="0"/>
        <v>--</v>
      </c>
      <c r="Q45" s="53" t="e">
        <f t="shared" ca="1" si="3"/>
        <v>#VALUE!</v>
      </c>
      <c r="R45" s="53">
        <f t="shared" ca="1" si="8"/>
        <v>1</v>
      </c>
      <c r="S45" s="58" t="str">
        <f t="shared" ca="1" si="4"/>
        <v>--</v>
      </c>
      <c r="T45" s="59" t="str">
        <f t="shared" ca="1" si="9"/>
        <v>--</v>
      </c>
      <c r="U45" s="53" t="str">
        <f t="shared" ca="1" si="5"/>
        <v>--</v>
      </c>
      <c r="W45" s="81">
        <v>50386</v>
      </c>
      <c r="X45" s="82">
        <v>0.2</v>
      </c>
      <c r="Y45" s="53"/>
      <c r="Z45" s="53"/>
      <c r="AA45" s="54"/>
      <c r="AB45" s="53"/>
    </row>
    <row r="46" spans="2:28" x14ac:dyDescent="0.25">
      <c r="C46" s="34"/>
      <c r="D46" s="46"/>
      <c r="E46" s="34"/>
      <c r="F46" s="34"/>
      <c r="G46" s="34"/>
      <c r="K46" s="51">
        <f t="shared" si="10"/>
        <v>23</v>
      </c>
      <c r="L46" s="93" t="str">
        <f t="shared" ca="1" si="6"/>
        <v>--</v>
      </c>
      <c r="M46" s="57" t="str">
        <f t="shared" ca="1" si="1"/>
        <v>--</v>
      </c>
      <c r="N46" s="53" t="str">
        <f t="shared" ca="1" si="2"/>
        <v>--</v>
      </c>
      <c r="O46" s="57" t="str">
        <f t="shared" ca="1" si="7"/>
        <v>--</v>
      </c>
      <c r="P46" s="53" t="str">
        <f t="shared" ca="1" si="0"/>
        <v>--</v>
      </c>
      <c r="Q46" s="53" t="e">
        <f t="shared" ca="1" si="3"/>
        <v>#VALUE!</v>
      </c>
      <c r="R46" s="53">
        <f t="shared" ca="1" si="8"/>
        <v>1</v>
      </c>
      <c r="S46" s="58" t="str">
        <f t="shared" ca="1" si="4"/>
        <v>--</v>
      </c>
      <c r="T46" s="59" t="str">
        <f t="shared" ca="1" si="9"/>
        <v>--</v>
      </c>
      <c r="U46" s="53" t="str">
        <f t="shared" ca="1" si="5"/>
        <v>--</v>
      </c>
      <c r="W46" s="4"/>
      <c r="X46" s="53"/>
      <c r="Y46" s="53"/>
      <c r="Z46" s="53"/>
      <c r="AA46" s="54"/>
      <c r="AB46" s="53"/>
    </row>
    <row r="47" spans="2:28" ht="15.75" x14ac:dyDescent="0.25">
      <c r="C47" s="83"/>
      <c r="D47" s="84"/>
      <c r="E47" s="34"/>
      <c r="F47" s="34"/>
      <c r="K47" s="51">
        <f t="shared" si="10"/>
        <v>24</v>
      </c>
      <c r="L47" s="93" t="str">
        <f t="shared" ca="1" si="6"/>
        <v>--</v>
      </c>
      <c r="M47" s="57" t="str">
        <f t="shared" ca="1" si="1"/>
        <v>--</v>
      </c>
      <c r="N47" s="53" t="str">
        <f t="shared" ca="1" si="2"/>
        <v>--</v>
      </c>
      <c r="O47" s="57" t="str">
        <f t="shared" ca="1" si="7"/>
        <v>--</v>
      </c>
      <c r="P47" s="53" t="str">
        <f t="shared" ca="1" si="0"/>
        <v>--</v>
      </c>
      <c r="Q47" s="53" t="e">
        <f t="shared" ca="1" si="3"/>
        <v>#VALUE!</v>
      </c>
      <c r="R47" s="53">
        <f t="shared" ca="1" si="8"/>
        <v>1</v>
      </c>
      <c r="S47" s="58" t="str">
        <f t="shared" ca="1" si="4"/>
        <v>--</v>
      </c>
      <c r="T47" s="59" t="str">
        <f t="shared" ca="1" si="9"/>
        <v>--</v>
      </c>
      <c r="U47" s="53" t="str">
        <f t="shared" ca="1" si="5"/>
        <v>--</v>
      </c>
      <c r="AB47" s="85"/>
    </row>
    <row r="48" spans="2:28" x14ac:dyDescent="0.25">
      <c r="C48" s="86"/>
      <c r="D48" s="46"/>
      <c r="E48" s="87"/>
      <c r="F48" s="87"/>
      <c r="K48" s="51">
        <f t="shared" si="10"/>
        <v>25</v>
      </c>
      <c r="L48" s="93" t="str">
        <f t="shared" ca="1" si="6"/>
        <v>--</v>
      </c>
      <c r="M48" s="57" t="str">
        <f t="shared" ca="1" si="1"/>
        <v>--</v>
      </c>
      <c r="N48" s="53" t="str">
        <f t="shared" ca="1" si="2"/>
        <v>--</v>
      </c>
      <c r="O48" s="57" t="str">
        <f t="shared" ca="1" si="7"/>
        <v>--</v>
      </c>
      <c r="P48" s="53" t="str">
        <f t="shared" ca="1" si="0"/>
        <v>--</v>
      </c>
      <c r="Q48" s="53" t="e">
        <f t="shared" ca="1" si="3"/>
        <v>#VALUE!</v>
      </c>
      <c r="R48" s="53">
        <f t="shared" ca="1" si="8"/>
        <v>1</v>
      </c>
      <c r="S48" s="58" t="str">
        <f t="shared" ca="1" si="4"/>
        <v>--</v>
      </c>
      <c r="T48" s="59" t="str">
        <f t="shared" ca="1" si="9"/>
        <v>--</v>
      </c>
      <c r="U48" s="53" t="str">
        <f t="shared" ca="1" si="5"/>
        <v>--</v>
      </c>
    </row>
    <row r="49" spans="3:28" x14ac:dyDescent="0.25">
      <c r="C49" s="73"/>
      <c r="D49" s="46"/>
      <c r="E49" s="87"/>
      <c r="F49" s="87"/>
      <c r="K49" s="51">
        <f t="shared" si="10"/>
        <v>26</v>
      </c>
      <c r="L49" s="93" t="str">
        <f t="shared" ca="1" si="6"/>
        <v>--</v>
      </c>
      <c r="M49" s="57" t="str">
        <f t="shared" ca="1" si="1"/>
        <v>--</v>
      </c>
      <c r="N49" s="53" t="str">
        <f t="shared" ca="1" si="2"/>
        <v>--</v>
      </c>
      <c r="O49" s="57" t="str">
        <f t="shared" ca="1" si="7"/>
        <v>--</v>
      </c>
      <c r="P49" s="53" t="str">
        <f t="shared" ca="1" si="0"/>
        <v>--</v>
      </c>
      <c r="Q49" s="53" t="e">
        <f t="shared" ca="1" si="3"/>
        <v>#VALUE!</v>
      </c>
      <c r="R49" s="53">
        <f t="shared" ca="1" si="8"/>
        <v>1</v>
      </c>
      <c r="S49" s="58" t="str">
        <f t="shared" ca="1" si="4"/>
        <v>--</v>
      </c>
      <c r="T49" s="59" t="str">
        <f t="shared" ca="1" si="9"/>
        <v>--</v>
      </c>
      <c r="U49" s="53" t="str">
        <f t="shared" ca="1" si="5"/>
        <v>--</v>
      </c>
      <c r="AB49" s="88"/>
    </row>
    <row r="50" spans="3:28" x14ac:dyDescent="0.25">
      <c r="C50" s="63"/>
      <c r="D50" s="72"/>
      <c r="E50" s="73"/>
      <c r="F50" s="73"/>
      <c r="K50" s="51">
        <f t="shared" si="10"/>
        <v>27</v>
      </c>
      <c r="L50" s="93" t="str">
        <f t="shared" ca="1" si="6"/>
        <v>--</v>
      </c>
      <c r="M50" s="57" t="str">
        <f t="shared" ca="1" si="1"/>
        <v>--</v>
      </c>
      <c r="N50" s="53" t="str">
        <f t="shared" ca="1" si="2"/>
        <v>--</v>
      </c>
      <c r="O50" s="57" t="str">
        <f t="shared" ca="1" si="7"/>
        <v>--</v>
      </c>
      <c r="P50" s="53" t="str">
        <f t="shared" ca="1" si="0"/>
        <v>--</v>
      </c>
      <c r="Q50" s="53" t="e">
        <f t="shared" ca="1" si="3"/>
        <v>#VALUE!</v>
      </c>
      <c r="R50" s="53">
        <f t="shared" ca="1" si="8"/>
        <v>1</v>
      </c>
      <c r="S50" s="58" t="str">
        <f t="shared" ca="1" si="4"/>
        <v>--</v>
      </c>
      <c r="T50" s="59" t="str">
        <f t="shared" ca="1" si="9"/>
        <v>--</v>
      </c>
      <c r="U50" s="53" t="str">
        <f t="shared" ca="1" si="5"/>
        <v>--</v>
      </c>
      <c r="AB50" s="89"/>
    </row>
    <row r="51" spans="3:28" x14ac:dyDescent="0.25">
      <c r="C51" s="90"/>
      <c r="D51" s="46"/>
      <c r="E51" s="76"/>
      <c r="F51" s="76"/>
      <c r="K51" s="51">
        <f t="shared" si="10"/>
        <v>28</v>
      </c>
      <c r="L51" s="93" t="str">
        <f t="shared" ca="1" si="6"/>
        <v>--</v>
      </c>
      <c r="M51" s="57" t="str">
        <f t="shared" ca="1" si="1"/>
        <v>--</v>
      </c>
      <c r="N51" s="53" t="str">
        <f t="shared" ca="1" si="2"/>
        <v>--</v>
      </c>
      <c r="O51" s="57" t="str">
        <f t="shared" ca="1" si="7"/>
        <v>--</v>
      </c>
      <c r="P51" s="53" t="str">
        <f t="shared" ca="1" si="0"/>
        <v>--</v>
      </c>
      <c r="Q51" s="53" t="e">
        <f t="shared" ca="1" si="3"/>
        <v>#VALUE!</v>
      </c>
      <c r="R51" s="53">
        <f t="shared" ca="1" si="8"/>
        <v>1</v>
      </c>
      <c r="S51" s="58" t="str">
        <f t="shared" ca="1" si="4"/>
        <v>--</v>
      </c>
      <c r="T51" s="59" t="str">
        <f t="shared" ca="1" si="9"/>
        <v>--</v>
      </c>
      <c r="U51" s="53" t="str">
        <f t="shared" ca="1" si="5"/>
        <v>--</v>
      </c>
    </row>
    <row r="52" spans="3:28" x14ac:dyDescent="0.25">
      <c r="C52" s="90"/>
      <c r="K52" s="51">
        <f t="shared" si="10"/>
        <v>29</v>
      </c>
      <c r="L52" s="93" t="str">
        <f t="shared" ca="1" si="6"/>
        <v>--</v>
      </c>
      <c r="M52" s="57" t="str">
        <f t="shared" ca="1" si="1"/>
        <v>--</v>
      </c>
      <c r="N52" s="53" t="str">
        <f t="shared" ca="1" si="2"/>
        <v>--</v>
      </c>
      <c r="O52" s="57" t="str">
        <f t="shared" ca="1" si="7"/>
        <v>--</v>
      </c>
      <c r="P52" s="53" t="str">
        <f t="shared" ca="1" si="0"/>
        <v>--</v>
      </c>
      <c r="Q52" s="53" t="e">
        <f t="shared" ca="1" si="3"/>
        <v>#VALUE!</v>
      </c>
      <c r="R52" s="53">
        <f t="shared" ca="1" si="8"/>
        <v>1</v>
      </c>
      <c r="S52" s="58" t="str">
        <f t="shared" ca="1" si="4"/>
        <v>--</v>
      </c>
      <c r="T52" s="59" t="str">
        <f t="shared" ca="1" si="9"/>
        <v>--</v>
      </c>
      <c r="U52" s="53" t="str">
        <f t="shared" ca="1" si="5"/>
        <v>--</v>
      </c>
    </row>
    <row r="53" spans="3:28" x14ac:dyDescent="0.25">
      <c r="C53" s="90"/>
      <c r="K53" s="51">
        <f t="shared" si="10"/>
        <v>30</v>
      </c>
      <c r="L53" s="93" t="str">
        <f t="shared" ca="1" si="6"/>
        <v>--</v>
      </c>
      <c r="M53" s="57" t="str">
        <f t="shared" ca="1" si="1"/>
        <v>--</v>
      </c>
      <c r="N53" s="53" t="str">
        <f t="shared" ca="1" si="2"/>
        <v>--</v>
      </c>
      <c r="O53" s="57" t="str">
        <f t="shared" ca="1" si="7"/>
        <v>--</v>
      </c>
      <c r="P53" s="53" t="str">
        <f t="shared" ca="1" si="0"/>
        <v>--</v>
      </c>
      <c r="Q53" s="53" t="e">
        <f t="shared" ca="1" si="3"/>
        <v>#VALUE!</v>
      </c>
      <c r="R53" s="53">
        <f t="shared" ca="1" si="8"/>
        <v>1</v>
      </c>
      <c r="S53" s="58" t="str">
        <f t="shared" ca="1" si="4"/>
        <v>--</v>
      </c>
      <c r="T53" s="59" t="str">
        <f t="shared" ca="1" si="9"/>
        <v>--</v>
      </c>
      <c r="U53" s="53" t="str">
        <f t="shared" ca="1" si="5"/>
        <v>--</v>
      </c>
    </row>
    <row r="54" spans="3:28" x14ac:dyDescent="0.25">
      <c r="K54" s="51">
        <f>+K53+1</f>
        <v>31</v>
      </c>
      <c r="L54" s="93" t="str">
        <f t="shared" ca="1" si="6"/>
        <v>--</v>
      </c>
      <c r="M54" s="57" t="str">
        <f t="shared" ca="1" si="1"/>
        <v>--</v>
      </c>
      <c r="N54" s="53" t="str">
        <f t="shared" ca="1" si="2"/>
        <v>--</v>
      </c>
      <c r="O54" s="57" t="str">
        <f t="shared" ca="1" si="7"/>
        <v>--</v>
      </c>
      <c r="P54" s="53" t="str">
        <f t="shared" ca="1" si="0"/>
        <v>--</v>
      </c>
      <c r="Q54" s="53" t="e">
        <f t="shared" ca="1" si="3"/>
        <v>#VALUE!</v>
      </c>
      <c r="R54" s="53">
        <f t="shared" ca="1" si="8"/>
        <v>1</v>
      </c>
      <c r="S54" s="58" t="str">
        <f t="shared" ca="1" si="4"/>
        <v>--</v>
      </c>
      <c r="T54" s="59" t="str">
        <f t="shared" ca="1" si="9"/>
        <v>--</v>
      </c>
      <c r="U54" s="53" t="str">
        <f t="shared" ca="1" si="5"/>
        <v>--</v>
      </c>
    </row>
    <row r="55" spans="3:28" x14ac:dyDescent="0.25">
      <c r="K55" s="51">
        <f t="shared" si="10"/>
        <v>32</v>
      </c>
      <c r="L55" s="93" t="str">
        <f t="shared" ca="1" si="6"/>
        <v>--</v>
      </c>
      <c r="M55" s="57" t="str">
        <f t="shared" ca="1" si="1"/>
        <v>--</v>
      </c>
      <c r="N55" s="53" t="str">
        <f t="shared" ca="1" si="2"/>
        <v>--</v>
      </c>
      <c r="O55" s="57" t="str">
        <f t="shared" ca="1" si="7"/>
        <v>--</v>
      </c>
      <c r="P55" s="53" t="str">
        <f t="shared" ca="1" si="0"/>
        <v>--</v>
      </c>
      <c r="Q55" s="53" t="e">
        <f t="shared" ca="1" si="3"/>
        <v>#VALUE!</v>
      </c>
      <c r="R55" s="53">
        <f t="shared" ca="1" si="8"/>
        <v>1</v>
      </c>
      <c r="S55" s="58" t="str">
        <f t="shared" ca="1" si="4"/>
        <v>--</v>
      </c>
      <c r="T55" s="59" t="str">
        <f t="shared" ca="1" si="9"/>
        <v>--</v>
      </c>
      <c r="U55" s="53" t="str">
        <f t="shared" ca="1" si="5"/>
        <v>--</v>
      </c>
    </row>
    <row r="56" spans="3:28" x14ac:dyDescent="0.25">
      <c r="K56" s="51">
        <f t="shared" si="10"/>
        <v>33</v>
      </c>
      <c r="L56" s="93" t="str">
        <f t="shared" ca="1" si="6"/>
        <v>--</v>
      </c>
      <c r="M56" s="57" t="str">
        <f t="shared" ca="1" si="1"/>
        <v>--</v>
      </c>
      <c r="N56" s="53" t="str">
        <f t="shared" ca="1" si="2"/>
        <v>--</v>
      </c>
      <c r="O56" s="57" t="str">
        <f t="shared" ca="1" si="7"/>
        <v>--</v>
      </c>
      <c r="P56" s="53" t="str">
        <f t="shared" ca="1" si="0"/>
        <v>--</v>
      </c>
      <c r="Q56" s="53" t="e">
        <f t="shared" ca="1" si="3"/>
        <v>#VALUE!</v>
      </c>
      <c r="R56" s="53">
        <f t="shared" ca="1" si="8"/>
        <v>1</v>
      </c>
      <c r="S56" s="58" t="str">
        <f t="shared" ca="1" si="4"/>
        <v>--</v>
      </c>
      <c r="T56" s="59" t="str">
        <f t="shared" ca="1" si="9"/>
        <v>--</v>
      </c>
      <c r="U56" s="53" t="str">
        <f t="shared" ca="1" si="5"/>
        <v>--</v>
      </c>
    </row>
    <row r="57" spans="3:28" x14ac:dyDescent="0.25">
      <c r="K57" s="51">
        <f t="shared" si="10"/>
        <v>34</v>
      </c>
      <c r="L57" s="93" t="str">
        <f t="shared" ca="1" si="6"/>
        <v>--</v>
      </c>
      <c r="M57" s="57" t="str">
        <f t="shared" ca="1" si="1"/>
        <v>--</v>
      </c>
      <c r="N57" s="53" t="str">
        <f t="shared" ca="1" si="2"/>
        <v>--</v>
      </c>
      <c r="O57" s="57" t="str">
        <f t="shared" ca="1" si="7"/>
        <v>--</v>
      </c>
      <c r="P57" s="53" t="str">
        <f t="shared" ca="1" si="0"/>
        <v>--</v>
      </c>
      <c r="Q57" s="53" t="e">
        <f t="shared" ca="1" si="3"/>
        <v>#VALUE!</v>
      </c>
      <c r="R57" s="53">
        <f t="shared" ca="1" si="8"/>
        <v>1</v>
      </c>
      <c r="S57" s="58" t="str">
        <f t="shared" ca="1" si="4"/>
        <v>--</v>
      </c>
      <c r="T57" s="59" t="str">
        <f t="shared" ca="1" si="9"/>
        <v>--</v>
      </c>
      <c r="U57" s="53" t="str">
        <f t="shared" ca="1" si="5"/>
        <v>--</v>
      </c>
    </row>
    <row r="58" spans="3:28" x14ac:dyDescent="0.25">
      <c r="K58" s="51">
        <f t="shared" si="10"/>
        <v>35</v>
      </c>
      <c r="L58" s="93" t="str">
        <f t="shared" ca="1" si="6"/>
        <v>--</v>
      </c>
      <c r="M58" s="57" t="str">
        <f t="shared" ca="1" si="1"/>
        <v>--</v>
      </c>
      <c r="N58" s="53" t="str">
        <f t="shared" ca="1" si="2"/>
        <v>--</v>
      </c>
      <c r="O58" s="57" t="str">
        <f t="shared" ca="1" si="7"/>
        <v>--</v>
      </c>
      <c r="P58" s="53" t="str">
        <f t="shared" ca="1" si="0"/>
        <v>--</v>
      </c>
      <c r="Q58" s="53" t="e">
        <f t="shared" ca="1" si="3"/>
        <v>#VALUE!</v>
      </c>
      <c r="R58" s="53">
        <f t="shared" ca="1" si="8"/>
        <v>1</v>
      </c>
      <c r="S58" s="58" t="str">
        <f t="shared" ca="1" si="4"/>
        <v>--</v>
      </c>
      <c r="T58" s="59" t="str">
        <f t="shared" ca="1" si="9"/>
        <v>--</v>
      </c>
      <c r="U58" s="53" t="str">
        <f t="shared" ca="1" si="5"/>
        <v>--</v>
      </c>
    </row>
    <row r="59" spans="3:28" x14ac:dyDescent="0.25">
      <c r="K59" s="51">
        <f t="shared" si="10"/>
        <v>36</v>
      </c>
      <c r="L59" s="93" t="str">
        <f t="shared" ca="1" si="6"/>
        <v>--</v>
      </c>
      <c r="M59" s="57" t="str">
        <f t="shared" ca="1" si="1"/>
        <v>--</v>
      </c>
      <c r="N59" s="53" t="str">
        <f t="shared" ca="1" si="2"/>
        <v>--</v>
      </c>
      <c r="O59" s="57" t="str">
        <f t="shared" ca="1" si="7"/>
        <v>--</v>
      </c>
      <c r="P59" s="53" t="str">
        <f t="shared" ca="1" si="0"/>
        <v>--</v>
      </c>
      <c r="Q59" s="53" t="e">
        <f t="shared" ca="1" si="3"/>
        <v>#VALUE!</v>
      </c>
      <c r="R59" s="53">
        <f t="shared" ca="1" si="8"/>
        <v>1</v>
      </c>
      <c r="S59" s="58" t="str">
        <f t="shared" ca="1" si="4"/>
        <v>--</v>
      </c>
      <c r="T59" s="59" t="str">
        <f t="shared" ca="1" si="9"/>
        <v>--</v>
      </c>
      <c r="U59" s="53" t="str">
        <f t="shared" ca="1" si="5"/>
        <v>--</v>
      </c>
    </row>
    <row r="60" spans="3:28" x14ac:dyDescent="0.25">
      <c r="K60" s="51">
        <f t="shared" si="10"/>
        <v>37</v>
      </c>
      <c r="L60" s="93" t="str">
        <f t="shared" ca="1" si="6"/>
        <v>--</v>
      </c>
      <c r="M60" s="57" t="str">
        <f t="shared" ca="1" si="1"/>
        <v>--</v>
      </c>
      <c r="N60" s="53" t="str">
        <f t="shared" ca="1" si="2"/>
        <v>--</v>
      </c>
      <c r="O60" s="57" t="str">
        <f t="shared" ca="1" si="7"/>
        <v>--</v>
      </c>
      <c r="P60" s="53" t="str">
        <f t="shared" ca="1" si="0"/>
        <v>--</v>
      </c>
      <c r="Q60" s="53" t="e">
        <f t="shared" ca="1" si="3"/>
        <v>#VALUE!</v>
      </c>
      <c r="R60" s="53">
        <f t="shared" ca="1" si="8"/>
        <v>1</v>
      </c>
      <c r="S60" s="58" t="str">
        <f t="shared" ca="1" si="4"/>
        <v>--</v>
      </c>
      <c r="T60" s="59" t="str">
        <f t="shared" ca="1" si="9"/>
        <v>--</v>
      </c>
      <c r="U60" s="53" t="str">
        <f t="shared" ca="1" si="5"/>
        <v>--</v>
      </c>
    </row>
    <row r="61" spans="3:28" x14ac:dyDescent="0.25">
      <c r="K61" s="51">
        <f t="shared" si="10"/>
        <v>38</v>
      </c>
      <c r="L61" s="93" t="str">
        <f t="shared" ca="1" si="6"/>
        <v>--</v>
      </c>
      <c r="M61" s="57" t="str">
        <f t="shared" ca="1" si="1"/>
        <v>--</v>
      </c>
      <c r="N61" s="53" t="str">
        <f t="shared" ca="1" si="2"/>
        <v>--</v>
      </c>
      <c r="O61" s="57" t="str">
        <f t="shared" ca="1" si="7"/>
        <v>--</v>
      </c>
      <c r="P61" s="53" t="str">
        <f t="shared" ca="1" si="0"/>
        <v>--</v>
      </c>
      <c r="Q61" s="53" t="e">
        <f t="shared" ca="1" si="3"/>
        <v>#VALUE!</v>
      </c>
      <c r="R61" s="53">
        <f t="shared" ca="1" si="8"/>
        <v>1</v>
      </c>
      <c r="S61" s="58" t="str">
        <f t="shared" ca="1" si="4"/>
        <v>--</v>
      </c>
      <c r="T61" s="59" t="str">
        <f t="shared" ca="1" si="9"/>
        <v>--</v>
      </c>
      <c r="U61" s="53" t="str">
        <f t="shared" ca="1" si="5"/>
        <v>--</v>
      </c>
    </row>
    <row r="62" spans="3:28" x14ac:dyDescent="0.25">
      <c r="K62" s="51">
        <f t="shared" si="10"/>
        <v>39</v>
      </c>
      <c r="L62" s="93" t="str">
        <f t="shared" ca="1" si="6"/>
        <v>--</v>
      </c>
      <c r="M62" s="57" t="str">
        <f t="shared" ca="1" si="1"/>
        <v>--</v>
      </c>
      <c r="N62" s="53" t="str">
        <f t="shared" ca="1" si="2"/>
        <v>--</v>
      </c>
      <c r="O62" s="57" t="str">
        <f t="shared" ca="1" si="7"/>
        <v>--</v>
      </c>
      <c r="P62" s="53" t="str">
        <f t="shared" ca="1" si="0"/>
        <v>--</v>
      </c>
      <c r="Q62" s="53" t="e">
        <f t="shared" ca="1" si="3"/>
        <v>#VALUE!</v>
      </c>
      <c r="R62" s="53">
        <f t="shared" ca="1" si="8"/>
        <v>1</v>
      </c>
      <c r="S62" s="58" t="str">
        <f t="shared" ca="1" si="4"/>
        <v>--</v>
      </c>
      <c r="T62" s="59" t="str">
        <f t="shared" ca="1" si="9"/>
        <v>--</v>
      </c>
      <c r="U62" s="53" t="str">
        <f t="shared" ca="1" si="5"/>
        <v>--</v>
      </c>
    </row>
    <row r="63" spans="3:28" x14ac:dyDescent="0.25">
      <c r="K63" s="51">
        <f t="shared" si="10"/>
        <v>40</v>
      </c>
      <c r="L63" s="93" t="str">
        <f t="shared" ca="1" si="6"/>
        <v>--</v>
      </c>
      <c r="M63" s="57" t="str">
        <f t="shared" ca="1" si="1"/>
        <v>--</v>
      </c>
      <c r="N63" s="53" t="str">
        <f t="shared" ca="1" si="2"/>
        <v>--</v>
      </c>
      <c r="O63" s="57" t="str">
        <f t="shared" ca="1" si="7"/>
        <v>--</v>
      </c>
      <c r="P63" s="53" t="str">
        <f t="shared" ca="1" si="0"/>
        <v>--</v>
      </c>
      <c r="Q63" s="53" t="e">
        <f t="shared" ca="1" si="3"/>
        <v>#VALUE!</v>
      </c>
      <c r="R63" s="53">
        <f t="shared" ca="1" si="8"/>
        <v>1</v>
      </c>
      <c r="S63" s="58" t="str">
        <f t="shared" ca="1" si="4"/>
        <v>--</v>
      </c>
      <c r="T63" s="59" t="str">
        <f t="shared" ca="1" si="9"/>
        <v>--</v>
      </c>
      <c r="U63" s="53" t="str">
        <f t="shared" ca="1" si="5"/>
        <v>--</v>
      </c>
    </row>
    <row r="64" spans="3:28" x14ac:dyDescent="0.25">
      <c r="K64" s="51">
        <f t="shared" si="10"/>
        <v>41</v>
      </c>
      <c r="L64" s="93" t="str">
        <f t="shared" ca="1" si="6"/>
        <v>--</v>
      </c>
      <c r="M64" s="57" t="str">
        <f t="shared" ca="1" si="1"/>
        <v>--</v>
      </c>
      <c r="N64" s="53" t="str">
        <f t="shared" ca="1" si="2"/>
        <v>--</v>
      </c>
      <c r="O64" s="57" t="str">
        <f t="shared" ca="1" si="7"/>
        <v>--</v>
      </c>
      <c r="P64" s="53" t="str">
        <f t="shared" ca="1" si="0"/>
        <v>--</v>
      </c>
      <c r="Q64" s="53" t="e">
        <f t="shared" ca="1" si="3"/>
        <v>#VALUE!</v>
      </c>
      <c r="R64" s="53">
        <f t="shared" ca="1" si="8"/>
        <v>1</v>
      </c>
      <c r="S64" s="58" t="str">
        <f t="shared" ca="1" si="4"/>
        <v>--</v>
      </c>
      <c r="T64" s="59" t="str">
        <f t="shared" ca="1" si="9"/>
        <v>--</v>
      </c>
      <c r="U64" s="53" t="str">
        <f t="shared" ca="1" si="5"/>
        <v>--</v>
      </c>
    </row>
    <row r="65" spans="11:21" x14ac:dyDescent="0.25">
      <c r="K65" s="51">
        <f t="shared" si="10"/>
        <v>42</v>
      </c>
      <c r="L65" s="93" t="str">
        <f t="shared" ca="1" si="6"/>
        <v>--</v>
      </c>
      <c r="M65" s="57" t="str">
        <f t="shared" ca="1" si="1"/>
        <v>--</v>
      </c>
      <c r="N65" s="53" t="str">
        <f t="shared" ca="1" si="2"/>
        <v>--</v>
      </c>
      <c r="O65" s="57" t="str">
        <f t="shared" ca="1" si="7"/>
        <v>--</v>
      </c>
      <c r="P65" s="53" t="str">
        <f t="shared" ca="1" si="0"/>
        <v>--</v>
      </c>
      <c r="Q65" s="53" t="e">
        <f t="shared" ca="1" si="3"/>
        <v>#VALUE!</v>
      </c>
      <c r="R65" s="53">
        <f t="shared" ca="1" si="8"/>
        <v>1</v>
      </c>
      <c r="S65" s="58" t="str">
        <f t="shared" ca="1" si="4"/>
        <v>--</v>
      </c>
      <c r="T65" s="59" t="str">
        <f t="shared" ca="1" si="9"/>
        <v>--</v>
      </c>
      <c r="U65" s="53" t="str">
        <f t="shared" ca="1" si="5"/>
        <v>--</v>
      </c>
    </row>
    <row r="66" spans="11:21" x14ac:dyDescent="0.25">
      <c r="K66" s="51">
        <f t="shared" si="10"/>
        <v>43</v>
      </c>
      <c r="L66" s="93" t="str">
        <f t="shared" ca="1" si="6"/>
        <v>--</v>
      </c>
      <c r="M66" s="57" t="str">
        <f t="shared" ca="1" si="1"/>
        <v>--</v>
      </c>
      <c r="N66" s="53" t="str">
        <f t="shared" ca="1" si="2"/>
        <v>--</v>
      </c>
      <c r="O66" s="57" t="str">
        <f t="shared" ca="1" si="7"/>
        <v>--</v>
      </c>
      <c r="P66" s="53" t="str">
        <f t="shared" ca="1" si="0"/>
        <v>--</v>
      </c>
      <c r="Q66" s="53" t="e">
        <f t="shared" ca="1" si="3"/>
        <v>#VALUE!</v>
      </c>
      <c r="R66" s="53">
        <f t="shared" ca="1" si="8"/>
        <v>1</v>
      </c>
      <c r="S66" s="58" t="str">
        <f t="shared" ca="1" si="4"/>
        <v>--</v>
      </c>
      <c r="T66" s="59" t="str">
        <f t="shared" ca="1" si="9"/>
        <v>--</v>
      </c>
      <c r="U66" s="53" t="str">
        <f t="shared" ca="1" si="5"/>
        <v>--</v>
      </c>
    </row>
    <row r="67" spans="11:21" x14ac:dyDescent="0.25">
      <c r="K67" s="51">
        <f t="shared" si="10"/>
        <v>44</v>
      </c>
      <c r="L67" s="93" t="str">
        <f t="shared" ca="1" si="6"/>
        <v>--</v>
      </c>
      <c r="M67" s="57" t="str">
        <f t="shared" ca="1" si="1"/>
        <v>--</v>
      </c>
      <c r="N67" s="53" t="str">
        <f t="shared" ca="1" si="2"/>
        <v>--</v>
      </c>
      <c r="O67" s="57" t="str">
        <f t="shared" ca="1" si="7"/>
        <v>--</v>
      </c>
      <c r="P67" s="53" t="str">
        <f t="shared" ca="1" si="0"/>
        <v>--</v>
      </c>
      <c r="Q67" s="53"/>
      <c r="R67" s="53"/>
      <c r="S67" s="58" t="str">
        <f t="shared" ca="1" si="4"/>
        <v>--</v>
      </c>
      <c r="T67" s="59" t="str">
        <f t="shared" ca="1" si="9"/>
        <v>--</v>
      </c>
      <c r="U67" s="53" t="str">
        <f t="shared" ca="1" si="5"/>
        <v>--</v>
      </c>
    </row>
    <row r="68" spans="11:21" x14ac:dyDescent="0.25">
      <c r="K68" s="51">
        <f t="shared" si="10"/>
        <v>45</v>
      </c>
      <c r="L68" s="93" t="str">
        <f t="shared" ca="1" si="6"/>
        <v>--</v>
      </c>
      <c r="M68" s="57" t="str">
        <f t="shared" ca="1" si="1"/>
        <v>--</v>
      </c>
      <c r="N68" s="53" t="str">
        <f t="shared" ca="1" si="2"/>
        <v>--</v>
      </c>
      <c r="O68" s="57" t="str">
        <f t="shared" ca="1" si="7"/>
        <v>--</v>
      </c>
      <c r="P68" s="53" t="str">
        <f t="shared" ca="1" si="0"/>
        <v>--</v>
      </c>
      <c r="Q68" s="53"/>
      <c r="R68" s="53"/>
      <c r="S68" s="58" t="str">
        <f t="shared" ca="1" si="4"/>
        <v>--</v>
      </c>
      <c r="T68" s="59" t="str">
        <f t="shared" ca="1" si="9"/>
        <v>--</v>
      </c>
      <c r="U68" s="53" t="str">
        <f t="shared" ca="1" si="5"/>
        <v>--</v>
      </c>
    </row>
    <row r="69" spans="11:21" x14ac:dyDescent="0.25">
      <c r="K69" s="51">
        <f t="shared" si="10"/>
        <v>46</v>
      </c>
      <c r="L69" s="93" t="str">
        <f t="shared" ca="1" si="6"/>
        <v>--</v>
      </c>
      <c r="M69" s="57" t="str">
        <f t="shared" ca="1" si="1"/>
        <v>--</v>
      </c>
      <c r="N69" s="53" t="str">
        <f t="shared" ca="1" si="2"/>
        <v>--</v>
      </c>
      <c r="O69" s="57" t="str">
        <f t="shared" ca="1" si="7"/>
        <v>--</v>
      </c>
      <c r="P69" s="53" t="str">
        <f t="shared" ca="1" si="0"/>
        <v>--</v>
      </c>
      <c r="Q69" s="53"/>
      <c r="R69" s="53"/>
      <c r="S69" s="58" t="str">
        <f t="shared" ca="1" si="4"/>
        <v>--</v>
      </c>
      <c r="T69" s="59" t="str">
        <f t="shared" ca="1" si="9"/>
        <v>--</v>
      </c>
      <c r="U69" s="53" t="str">
        <f t="shared" ca="1" si="5"/>
        <v>--</v>
      </c>
    </row>
    <row r="70" spans="11:21" x14ac:dyDescent="0.25">
      <c r="K70" s="51">
        <f t="shared" si="10"/>
        <v>47</v>
      </c>
      <c r="L70" s="93" t="str">
        <f t="shared" ca="1" si="6"/>
        <v>--</v>
      </c>
      <c r="M70" s="57" t="str">
        <f t="shared" ca="1" si="1"/>
        <v>--</v>
      </c>
      <c r="N70" s="53" t="str">
        <f t="shared" ca="1" si="2"/>
        <v>--</v>
      </c>
      <c r="O70" s="57" t="str">
        <f t="shared" ca="1" si="7"/>
        <v>--</v>
      </c>
      <c r="P70" s="53" t="str">
        <f t="shared" ca="1" si="0"/>
        <v>--</v>
      </c>
      <c r="Q70" s="53"/>
      <c r="R70" s="53"/>
      <c r="S70" s="58" t="str">
        <f t="shared" ca="1" si="4"/>
        <v>--</v>
      </c>
      <c r="T70" s="59" t="str">
        <f t="shared" ca="1" si="9"/>
        <v>--</v>
      </c>
      <c r="U70" s="53" t="str">
        <f t="shared" ca="1" si="5"/>
        <v>--</v>
      </c>
    </row>
    <row r="71" spans="11:21" x14ac:dyDescent="0.25">
      <c r="K71" s="51">
        <f t="shared" si="10"/>
        <v>48</v>
      </c>
      <c r="L71" s="93" t="str">
        <f t="shared" ca="1" si="6"/>
        <v>--</v>
      </c>
      <c r="M71" s="57" t="str">
        <f t="shared" ca="1" si="1"/>
        <v>--</v>
      </c>
      <c r="N71" s="53" t="str">
        <f t="shared" ca="1" si="2"/>
        <v>--</v>
      </c>
      <c r="O71" s="57" t="str">
        <f t="shared" ca="1" si="7"/>
        <v>--</v>
      </c>
      <c r="P71" s="53" t="str">
        <f t="shared" ca="1" si="0"/>
        <v>--</v>
      </c>
      <c r="Q71" s="53"/>
      <c r="R71" s="53"/>
      <c r="S71" s="58" t="str">
        <f t="shared" ca="1" si="4"/>
        <v>--</v>
      </c>
      <c r="T71" s="59" t="str">
        <f t="shared" ca="1" si="9"/>
        <v>--</v>
      </c>
      <c r="U71" s="53" t="str">
        <f t="shared" ca="1" si="5"/>
        <v>--</v>
      </c>
    </row>
    <row r="72" spans="11:21" x14ac:dyDescent="0.25">
      <c r="K72" s="51">
        <f t="shared" si="10"/>
        <v>49</v>
      </c>
      <c r="L72" s="93" t="str">
        <f t="shared" ca="1" si="6"/>
        <v>--</v>
      </c>
      <c r="M72" s="57" t="str">
        <f t="shared" ca="1" si="1"/>
        <v>--</v>
      </c>
      <c r="N72" s="53" t="str">
        <f t="shared" ca="1" si="2"/>
        <v>--</v>
      </c>
      <c r="O72" s="57" t="str">
        <f t="shared" ca="1" si="7"/>
        <v>--</v>
      </c>
      <c r="P72" s="53" t="str">
        <f t="shared" ca="1" si="0"/>
        <v>--</v>
      </c>
      <c r="Q72" s="53"/>
      <c r="R72" s="53"/>
      <c r="S72" s="58" t="str">
        <f t="shared" ca="1" si="4"/>
        <v>--</v>
      </c>
      <c r="T72" s="59" t="str">
        <f t="shared" ca="1" si="9"/>
        <v>--</v>
      </c>
      <c r="U72" s="53" t="str">
        <f t="shared" ca="1" si="5"/>
        <v>--</v>
      </c>
    </row>
    <row r="73" spans="11:21" x14ac:dyDescent="0.25">
      <c r="K73" s="51">
        <f t="shared" si="10"/>
        <v>50</v>
      </c>
      <c r="L73" s="93" t="str">
        <f t="shared" ca="1" si="6"/>
        <v>--</v>
      </c>
      <c r="M73" s="57" t="str">
        <f t="shared" ca="1" si="1"/>
        <v>--</v>
      </c>
      <c r="N73" s="53" t="str">
        <f t="shared" ca="1" si="2"/>
        <v>--</v>
      </c>
      <c r="O73" s="57" t="str">
        <f t="shared" ca="1" si="7"/>
        <v>--</v>
      </c>
      <c r="P73" s="53" t="str">
        <f t="shared" ca="1" si="0"/>
        <v>--</v>
      </c>
      <c r="Q73" s="53"/>
      <c r="R73" s="53"/>
      <c r="S73" s="58" t="str">
        <f t="shared" ca="1" si="4"/>
        <v>--</v>
      </c>
      <c r="T73" s="59" t="str">
        <f t="shared" ca="1" si="9"/>
        <v>--</v>
      </c>
      <c r="U73" s="53" t="str">
        <f t="shared" ca="1" si="5"/>
        <v>--</v>
      </c>
    </row>
    <row r="74" spans="11:21" x14ac:dyDescent="0.25">
      <c r="K74" s="51">
        <f t="shared" si="10"/>
        <v>51</v>
      </c>
      <c r="L74" s="93" t="str">
        <f t="shared" ca="1" si="6"/>
        <v>--</v>
      </c>
      <c r="M74" s="57" t="str">
        <f t="shared" ca="1" si="1"/>
        <v>--</v>
      </c>
      <c r="N74" s="53" t="str">
        <f t="shared" ca="1" si="2"/>
        <v>--</v>
      </c>
      <c r="O74" s="57" t="str">
        <f t="shared" ca="1" si="7"/>
        <v>--</v>
      </c>
      <c r="P74" s="53" t="str">
        <f t="shared" ca="1" si="0"/>
        <v>--</v>
      </c>
      <c r="Q74" s="53"/>
      <c r="R74" s="53"/>
      <c r="S74" s="58" t="str">
        <f t="shared" ca="1" si="4"/>
        <v>--</v>
      </c>
      <c r="T74" s="59" t="str">
        <f t="shared" ca="1" si="9"/>
        <v>--</v>
      </c>
      <c r="U74" s="53" t="str">
        <f t="shared" ca="1" si="5"/>
        <v>--</v>
      </c>
    </row>
    <row r="75" spans="11:21" x14ac:dyDescent="0.25">
      <c r="K75" s="51">
        <f t="shared" si="10"/>
        <v>52</v>
      </c>
      <c r="L75" s="93" t="str">
        <f t="shared" ca="1" si="6"/>
        <v>--</v>
      </c>
      <c r="M75" s="57" t="str">
        <f t="shared" ca="1" si="1"/>
        <v>--</v>
      </c>
      <c r="N75" s="53" t="str">
        <f t="shared" ca="1" si="2"/>
        <v>--</v>
      </c>
      <c r="O75" s="57" t="str">
        <f t="shared" ca="1" si="7"/>
        <v>--</v>
      </c>
      <c r="P75" s="53" t="str">
        <f t="shared" ca="1" si="0"/>
        <v>--</v>
      </c>
      <c r="Q75" s="53"/>
      <c r="R75" s="53"/>
      <c r="S75" s="58" t="str">
        <f t="shared" ca="1" si="4"/>
        <v>--</v>
      </c>
      <c r="T75" s="59" t="str">
        <f t="shared" ca="1" si="9"/>
        <v>--</v>
      </c>
      <c r="U75" s="53" t="str">
        <f t="shared" ca="1" si="5"/>
        <v>--</v>
      </c>
    </row>
    <row r="76" spans="11:21" x14ac:dyDescent="0.25">
      <c r="K76" s="51">
        <f t="shared" si="10"/>
        <v>53</v>
      </c>
      <c r="L76" s="93" t="str">
        <f t="shared" ca="1" si="6"/>
        <v>--</v>
      </c>
      <c r="M76" s="57" t="str">
        <f t="shared" ca="1" si="1"/>
        <v>--</v>
      </c>
      <c r="N76" s="53" t="str">
        <f t="shared" ca="1" si="2"/>
        <v>--</v>
      </c>
      <c r="O76" s="57" t="str">
        <f t="shared" ca="1" si="7"/>
        <v>--</v>
      </c>
      <c r="P76" s="53" t="str">
        <f t="shared" ca="1" si="0"/>
        <v>--</v>
      </c>
      <c r="Q76" s="53"/>
      <c r="R76" s="53"/>
      <c r="S76" s="58" t="str">
        <f t="shared" ca="1" si="4"/>
        <v>--</v>
      </c>
      <c r="T76" s="59" t="str">
        <f t="shared" ca="1" si="9"/>
        <v>--</v>
      </c>
      <c r="U76" s="53" t="str">
        <f t="shared" ca="1" si="5"/>
        <v>--</v>
      </c>
    </row>
    <row r="77" spans="11:21" x14ac:dyDescent="0.25">
      <c r="K77" s="51">
        <f t="shared" si="10"/>
        <v>54</v>
      </c>
      <c r="L77" s="93" t="str">
        <f t="shared" ca="1" si="6"/>
        <v>--</v>
      </c>
      <c r="M77" s="57" t="str">
        <f t="shared" ca="1" si="1"/>
        <v>--</v>
      </c>
      <c r="N77" s="53" t="str">
        <f t="shared" ca="1" si="2"/>
        <v>--</v>
      </c>
      <c r="O77" s="57" t="str">
        <f t="shared" ca="1" si="7"/>
        <v>--</v>
      </c>
      <c r="P77" s="53" t="str">
        <f t="shared" ca="1" si="0"/>
        <v>--</v>
      </c>
      <c r="Q77" s="53"/>
      <c r="R77" s="53"/>
      <c r="S77" s="58" t="str">
        <f t="shared" ca="1" si="4"/>
        <v>--</v>
      </c>
      <c r="T77" s="59" t="str">
        <f t="shared" ca="1" si="9"/>
        <v>--</v>
      </c>
      <c r="U77" s="53" t="str">
        <f t="shared" ca="1" si="5"/>
        <v>--</v>
      </c>
    </row>
    <row r="78" spans="11:21" x14ac:dyDescent="0.25">
      <c r="K78" s="51">
        <f t="shared" si="10"/>
        <v>55</v>
      </c>
      <c r="L78" s="93" t="str">
        <f t="shared" ca="1" si="6"/>
        <v>--</v>
      </c>
      <c r="M78" s="57" t="str">
        <f t="shared" ca="1" si="1"/>
        <v>--</v>
      </c>
      <c r="N78" s="53" t="str">
        <f t="shared" ca="1" si="2"/>
        <v>--</v>
      </c>
      <c r="O78" s="57" t="str">
        <f t="shared" ca="1" si="7"/>
        <v>--</v>
      </c>
      <c r="P78" s="53" t="str">
        <f t="shared" ca="1" si="0"/>
        <v>--</v>
      </c>
      <c r="Q78" s="53"/>
      <c r="R78" s="53"/>
      <c r="S78" s="58" t="str">
        <f t="shared" ca="1" si="4"/>
        <v>--</v>
      </c>
      <c r="T78" s="59" t="str">
        <f t="shared" ca="1" si="9"/>
        <v>--</v>
      </c>
      <c r="U78" s="53" t="str">
        <f t="shared" ca="1" si="5"/>
        <v>--</v>
      </c>
    </row>
    <row r="79" spans="11:21" x14ac:dyDescent="0.25">
      <c r="K79" s="51">
        <f t="shared" si="10"/>
        <v>56</v>
      </c>
      <c r="L79" s="93" t="str">
        <f t="shared" ca="1" si="6"/>
        <v>--</v>
      </c>
      <c r="M79" s="57" t="str">
        <f t="shared" ca="1" si="1"/>
        <v>--</v>
      </c>
      <c r="N79" s="53" t="str">
        <f t="shared" ca="1" si="2"/>
        <v>--</v>
      </c>
      <c r="O79" s="57" t="str">
        <f t="shared" ca="1" si="7"/>
        <v>--</v>
      </c>
      <c r="P79" s="53" t="str">
        <f t="shared" ca="1" si="0"/>
        <v>--</v>
      </c>
      <c r="Q79" s="53"/>
      <c r="R79" s="53"/>
      <c r="S79" s="58" t="str">
        <f t="shared" ca="1" si="4"/>
        <v>--</v>
      </c>
      <c r="T79" s="59" t="str">
        <f t="shared" ca="1" si="9"/>
        <v>--</v>
      </c>
      <c r="U79" s="53" t="str">
        <f t="shared" ca="1" si="5"/>
        <v>--</v>
      </c>
    </row>
    <row r="80" spans="11:21" x14ac:dyDescent="0.25">
      <c r="K80" s="51">
        <f t="shared" si="10"/>
        <v>57</v>
      </c>
      <c r="L80" s="93" t="str">
        <f t="shared" ca="1" si="6"/>
        <v>--</v>
      </c>
      <c r="M80" s="57" t="str">
        <f t="shared" ca="1" si="1"/>
        <v>--</v>
      </c>
      <c r="N80" s="53" t="str">
        <f t="shared" ca="1" si="2"/>
        <v>--</v>
      </c>
      <c r="O80" s="57" t="str">
        <f t="shared" ca="1" si="7"/>
        <v>--</v>
      </c>
      <c r="P80" s="53" t="str">
        <f t="shared" ca="1" si="0"/>
        <v>--</v>
      </c>
      <c r="Q80" s="53"/>
      <c r="R80" s="53"/>
      <c r="S80" s="58" t="str">
        <f t="shared" ca="1" si="4"/>
        <v>--</v>
      </c>
      <c r="T80" s="59" t="str">
        <f t="shared" ca="1" si="9"/>
        <v>--</v>
      </c>
      <c r="U80" s="53" t="str">
        <f t="shared" ca="1" si="5"/>
        <v>--</v>
      </c>
    </row>
    <row r="81" spans="11:21" x14ac:dyDescent="0.25">
      <c r="K81" s="51">
        <f t="shared" si="10"/>
        <v>58</v>
      </c>
      <c r="L81" s="93" t="str">
        <f t="shared" ca="1" si="6"/>
        <v>--</v>
      </c>
      <c r="M81" s="57" t="str">
        <f t="shared" ca="1" si="1"/>
        <v>--</v>
      </c>
      <c r="N81" s="53" t="str">
        <f t="shared" ca="1" si="2"/>
        <v>--</v>
      </c>
      <c r="O81" s="57" t="str">
        <f t="shared" ca="1" si="7"/>
        <v>--</v>
      </c>
      <c r="P81" s="53" t="str">
        <f t="shared" ca="1" si="0"/>
        <v>--</v>
      </c>
      <c r="Q81" s="53"/>
      <c r="R81" s="53"/>
      <c r="S81" s="58" t="str">
        <f t="shared" ca="1" si="4"/>
        <v>--</v>
      </c>
      <c r="T81" s="59" t="str">
        <f t="shared" ca="1" si="9"/>
        <v>--</v>
      </c>
      <c r="U81" s="53" t="str">
        <f t="shared" ca="1" si="5"/>
        <v>--</v>
      </c>
    </row>
    <row r="82" spans="11:21" x14ac:dyDescent="0.25">
      <c r="K82" s="51">
        <f t="shared" si="10"/>
        <v>59</v>
      </c>
      <c r="L82" s="93" t="str">
        <f t="shared" ca="1" si="6"/>
        <v>--</v>
      </c>
      <c r="M82" s="57" t="str">
        <f t="shared" ca="1" si="1"/>
        <v>--</v>
      </c>
      <c r="N82" s="53" t="str">
        <f t="shared" ca="1" si="2"/>
        <v>--</v>
      </c>
      <c r="O82" s="57" t="str">
        <f t="shared" ca="1" si="7"/>
        <v>--</v>
      </c>
      <c r="P82" s="53" t="str">
        <f t="shared" ca="1" si="0"/>
        <v>--</v>
      </c>
      <c r="Q82" s="53"/>
      <c r="R82" s="53"/>
      <c r="S82" s="58" t="str">
        <f t="shared" ca="1" si="4"/>
        <v>--</v>
      </c>
      <c r="T82" s="59" t="str">
        <f t="shared" ca="1" si="9"/>
        <v>--</v>
      </c>
      <c r="U82" s="53" t="str">
        <f t="shared" ca="1" si="5"/>
        <v>--</v>
      </c>
    </row>
    <row r="83" spans="11:21" x14ac:dyDescent="0.25">
      <c r="K83" s="51">
        <f t="shared" si="10"/>
        <v>60</v>
      </c>
      <c r="L83" s="93" t="str">
        <f t="shared" ca="1" si="6"/>
        <v>--</v>
      </c>
      <c r="M83" s="57" t="str">
        <f t="shared" ca="1" si="1"/>
        <v>--</v>
      </c>
      <c r="N83" s="53" t="str">
        <f t="shared" ca="1" si="2"/>
        <v>--</v>
      </c>
      <c r="O83" s="57" t="str">
        <f t="shared" ca="1" si="7"/>
        <v>--</v>
      </c>
      <c r="P83" s="53" t="str">
        <f t="shared" ca="1" si="0"/>
        <v>--</v>
      </c>
      <c r="Q83" s="53"/>
      <c r="R83" s="53"/>
      <c r="S83" s="58" t="str">
        <f t="shared" ca="1" si="4"/>
        <v>--</v>
      </c>
      <c r="T83" s="59" t="str">
        <f t="shared" ca="1" si="9"/>
        <v>--</v>
      </c>
      <c r="U83" s="53" t="str">
        <f t="shared" ca="1" si="5"/>
        <v>--</v>
      </c>
    </row>
    <row r="84" spans="11:21" x14ac:dyDescent="0.25">
      <c r="K84" s="51">
        <f t="shared" si="10"/>
        <v>61</v>
      </c>
      <c r="L84" s="93" t="str">
        <f t="shared" ca="1" si="6"/>
        <v>--</v>
      </c>
      <c r="M84" s="57" t="str">
        <f t="shared" ca="1" si="1"/>
        <v>--</v>
      </c>
      <c r="N84" s="53" t="str">
        <f t="shared" ca="1" si="2"/>
        <v>--</v>
      </c>
      <c r="O84" s="57" t="str">
        <f t="shared" ca="1" si="7"/>
        <v>--</v>
      </c>
      <c r="P84" s="53" t="str">
        <f t="shared" ca="1" si="0"/>
        <v>--</v>
      </c>
      <c r="Q84" s="53"/>
      <c r="R84" s="53"/>
      <c r="S84" s="58" t="str">
        <f t="shared" ca="1" si="4"/>
        <v>--</v>
      </c>
      <c r="T84" s="59" t="str">
        <f t="shared" ca="1" si="9"/>
        <v>--</v>
      </c>
      <c r="U84" s="53" t="str">
        <f t="shared" ca="1" si="5"/>
        <v>--</v>
      </c>
    </row>
    <row r="85" spans="11:21" x14ac:dyDescent="0.25">
      <c r="K85" s="51">
        <f t="shared" si="10"/>
        <v>62</v>
      </c>
      <c r="L85" s="93" t="str">
        <f t="shared" ca="1" si="6"/>
        <v>--</v>
      </c>
      <c r="M85" s="57" t="str">
        <f t="shared" ca="1" si="1"/>
        <v>--</v>
      </c>
      <c r="N85" s="53" t="str">
        <f t="shared" ca="1" si="2"/>
        <v>--</v>
      </c>
      <c r="O85" s="57" t="str">
        <f t="shared" ca="1" si="7"/>
        <v>--</v>
      </c>
      <c r="P85" s="53" t="str">
        <f t="shared" ca="1" si="0"/>
        <v>--</v>
      </c>
      <c r="Q85" s="53"/>
      <c r="R85" s="53"/>
      <c r="S85" s="58" t="str">
        <f t="shared" ca="1" si="4"/>
        <v>--</v>
      </c>
      <c r="T85" s="59" t="str">
        <f t="shared" ca="1" si="9"/>
        <v>--</v>
      </c>
      <c r="U85" s="53" t="str">
        <f t="shared" ca="1" si="5"/>
        <v>--</v>
      </c>
    </row>
    <row r="86" spans="11:21" x14ac:dyDescent="0.25">
      <c r="K86" s="51">
        <f t="shared" si="10"/>
        <v>63</v>
      </c>
      <c r="L86" s="93" t="str">
        <f t="shared" ca="1" si="6"/>
        <v>--</v>
      </c>
      <c r="M86" s="57" t="str">
        <f t="shared" ca="1" si="1"/>
        <v>--</v>
      </c>
      <c r="N86" s="53" t="str">
        <f t="shared" ca="1" si="2"/>
        <v>--</v>
      </c>
      <c r="O86" s="57" t="str">
        <f t="shared" ca="1" si="7"/>
        <v>--</v>
      </c>
      <c r="P86" s="53" t="str">
        <f t="shared" ca="1" si="0"/>
        <v>--</v>
      </c>
      <c r="Q86" s="53"/>
      <c r="R86" s="53"/>
      <c r="S86" s="58" t="str">
        <f t="shared" ca="1" si="4"/>
        <v>--</v>
      </c>
      <c r="T86" s="59" t="str">
        <f t="shared" ca="1" si="9"/>
        <v>--</v>
      </c>
      <c r="U86" s="53" t="str">
        <f t="shared" ca="1" si="5"/>
        <v>--</v>
      </c>
    </row>
    <row r="87" spans="11:21" x14ac:dyDescent="0.25">
      <c r="K87" s="51">
        <f t="shared" si="10"/>
        <v>64</v>
      </c>
      <c r="L87" s="93" t="str">
        <f t="shared" ca="1" si="6"/>
        <v>--</v>
      </c>
      <c r="M87" s="57" t="str">
        <f t="shared" ca="1" si="1"/>
        <v>--</v>
      </c>
      <c r="N87" s="53" t="str">
        <f t="shared" ca="1" si="2"/>
        <v>--</v>
      </c>
      <c r="O87" s="57" t="str">
        <f t="shared" ca="1" si="7"/>
        <v>--</v>
      </c>
      <c r="P87" s="53" t="str">
        <f t="shared" ca="1" si="0"/>
        <v>--</v>
      </c>
      <c r="Q87" s="53"/>
      <c r="R87" s="53"/>
      <c r="S87" s="58" t="str">
        <f t="shared" ca="1" si="4"/>
        <v>--</v>
      </c>
      <c r="T87" s="59" t="str">
        <f t="shared" ca="1" si="9"/>
        <v>--</v>
      </c>
      <c r="U87" s="53" t="str">
        <f t="shared" ca="1" si="5"/>
        <v>--</v>
      </c>
    </row>
    <row r="88" spans="11:21" x14ac:dyDescent="0.25">
      <c r="K88" s="51">
        <f t="shared" si="10"/>
        <v>65</v>
      </c>
      <c r="L88" s="93" t="str">
        <f t="shared" ca="1" si="6"/>
        <v>--</v>
      </c>
      <c r="M88" s="57" t="str">
        <f t="shared" ca="1" si="1"/>
        <v>--</v>
      </c>
      <c r="N88" s="53" t="str">
        <f t="shared" ca="1" si="2"/>
        <v>--</v>
      </c>
      <c r="O88" s="57" t="str">
        <f t="shared" ca="1" si="7"/>
        <v>--</v>
      </c>
      <c r="P88" s="53" t="str">
        <f t="shared" ref="P88:P135" ca="1" si="11">+IF(L88="--","--",IFERROR(VLOOKUP(L88,$W$41:$X$45,2,FALSE),0))</f>
        <v>--</v>
      </c>
      <c r="Q88" s="53"/>
      <c r="R88" s="53"/>
      <c r="S88" s="58" t="str">
        <f t="shared" ca="1" si="4"/>
        <v>--</v>
      </c>
      <c r="T88" s="59" t="str">
        <f t="shared" ca="1" si="9"/>
        <v>--</v>
      </c>
      <c r="U88" s="53" t="str">
        <f t="shared" ca="1" si="5"/>
        <v>--</v>
      </c>
    </row>
    <row r="89" spans="11:21" x14ac:dyDescent="0.25">
      <c r="K89" s="51">
        <f t="shared" si="10"/>
        <v>66</v>
      </c>
      <c r="L89" s="93" t="str">
        <f t="shared" ca="1" si="6"/>
        <v>--</v>
      </c>
      <c r="M89" s="57" t="str">
        <f t="shared" ref="M89:M135" ca="1" si="12">IF(L89="--","--",IF(AND($C$27="--",K89=1),(L89-$C$26)*$C$24/365,$C$24/$C$25))</f>
        <v>--</v>
      </c>
      <c r="N89" s="53" t="str">
        <f t="shared" ref="N89:N135" ca="1" si="13">+IF(L89=$C$23, 100%, "--")</f>
        <v>--</v>
      </c>
      <c r="O89" s="57" t="str">
        <f t="shared" ca="1" si="7"/>
        <v>--</v>
      </c>
      <c r="P89" s="53" t="str">
        <f t="shared" ca="1" si="11"/>
        <v>--</v>
      </c>
      <c r="Q89" s="53"/>
      <c r="R89" s="53"/>
      <c r="S89" s="58" t="str">
        <f t="shared" ref="S89:S135" ca="1" si="14">IF(L89="--","--",ROUND(IF($C$22="LBA37DA",SUM(O89:P89),SUM(M89:N89)),9))</f>
        <v>--</v>
      </c>
      <c r="T89" s="59" t="str">
        <f t="shared" ca="1" si="9"/>
        <v>--</v>
      </c>
      <c r="U89" s="53" t="str">
        <f t="shared" ref="U89:U135" ca="1" si="15">IFERROR(T89*S89,"--")</f>
        <v>--</v>
      </c>
    </row>
    <row r="90" spans="11:21" x14ac:dyDescent="0.25">
      <c r="K90" s="51">
        <f t="shared" si="10"/>
        <v>67</v>
      </c>
      <c r="L90" s="93" t="str">
        <f t="shared" ref="L90:L135" ca="1" si="16">+IF(L89&lt;$C$23, EDATE(L89,12/$C$25), IF(L89=$C$23, "--", IF(L89="--", "--")))</f>
        <v>--</v>
      </c>
      <c r="M90" s="57" t="str">
        <f t="shared" ca="1" si="12"/>
        <v>--</v>
      </c>
      <c r="N90" s="53" t="str">
        <f t="shared" ca="1" si="13"/>
        <v>--</v>
      </c>
      <c r="O90" s="57" t="str">
        <f t="shared" ref="O90:O135" ca="1" si="17">IFERROR(IF(K90=1,(L90-$C$27)*(Q90/100%)*$C$24/365,(L90-L89)*(Q90/100%)*$C$24/365),"--")</f>
        <v>--</v>
      </c>
      <c r="P90" s="53" t="str">
        <f t="shared" ca="1" si="11"/>
        <v>--</v>
      </c>
      <c r="Q90" s="53"/>
      <c r="R90" s="53"/>
      <c r="S90" s="58" t="str">
        <f t="shared" ca="1" si="14"/>
        <v>--</v>
      </c>
      <c r="T90" s="59" t="str">
        <f t="shared" ref="T90:T135" ca="1" si="18">IF(L90="--","--",1/(1+$C$31/$C$25)^($C$28*$C$25/365+K89))</f>
        <v>--</v>
      </c>
      <c r="U90" s="53" t="str">
        <f t="shared" ca="1" si="15"/>
        <v>--</v>
      </c>
    </row>
    <row r="91" spans="11:21" x14ac:dyDescent="0.25">
      <c r="K91" s="51">
        <f t="shared" si="10"/>
        <v>68</v>
      </c>
      <c r="L91" s="93" t="str">
        <f t="shared" ca="1" si="16"/>
        <v>--</v>
      </c>
      <c r="M91" s="57" t="str">
        <f t="shared" ca="1" si="12"/>
        <v>--</v>
      </c>
      <c r="N91" s="53" t="str">
        <f t="shared" ca="1" si="13"/>
        <v>--</v>
      </c>
      <c r="O91" s="57" t="str">
        <f t="shared" ca="1" si="17"/>
        <v>--</v>
      </c>
      <c r="P91" s="53" t="str">
        <f t="shared" ca="1" si="11"/>
        <v>--</v>
      </c>
      <c r="Q91" s="53"/>
      <c r="R91" s="53"/>
      <c r="S91" s="58" t="str">
        <f t="shared" ca="1" si="14"/>
        <v>--</v>
      </c>
      <c r="T91" s="59" t="str">
        <f t="shared" ca="1" si="18"/>
        <v>--</v>
      </c>
      <c r="U91" s="53" t="str">
        <f t="shared" ca="1" si="15"/>
        <v>--</v>
      </c>
    </row>
    <row r="92" spans="11:21" x14ac:dyDescent="0.25">
      <c r="K92" s="51">
        <f t="shared" ref="K92:K135" si="19">+K91+1</f>
        <v>69</v>
      </c>
      <c r="L92" s="93" t="str">
        <f t="shared" ca="1" si="16"/>
        <v>--</v>
      </c>
      <c r="M92" s="57" t="str">
        <f t="shared" ca="1" si="12"/>
        <v>--</v>
      </c>
      <c r="N92" s="53" t="str">
        <f t="shared" ca="1" si="13"/>
        <v>--</v>
      </c>
      <c r="O92" s="57" t="str">
        <f t="shared" ca="1" si="17"/>
        <v>--</v>
      </c>
      <c r="P92" s="53" t="str">
        <f t="shared" ca="1" si="11"/>
        <v>--</v>
      </c>
      <c r="Q92" s="53"/>
      <c r="R92" s="53"/>
      <c r="S92" s="58" t="str">
        <f t="shared" ca="1" si="14"/>
        <v>--</v>
      </c>
      <c r="T92" s="59" t="str">
        <f t="shared" ca="1" si="18"/>
        <v>--</v>
      </c>
      <c r="U92" s="53" t="str">
        <f t="shared" ca="1" si="15"/>
        <v>--</v>
      </c>
    </row>
    <row r="93" spans="11:21" x14ac:dyDescent="0.25">
      <c r="K93" s="51">
        <f t="shared" si="19"/>
        <v>70</v>
      </c>
      <c r="L93" s="93" t="str">
        <f t="shared" ca="1" si="16"/>
        <v>--</v>
      </c>
      <c r="M93" s="57" t="str">
        <f t="shared" ca="1" si="12"/>
        <v>--</v>
      </c>
      <c r="N93" s="53" t="str">
        <f t="shared" ca="1" si="13"/>
        <v>--</v>
      </c>
      <c r="O93" s="57" t="str">
        <f t="shared" ca="1" si="17"/>
        <v>--</v>
      </c>
      <c r="P93" s="53" t="str">
        <f t="shared" ca="1" si="11"/>
        <v>--</v>
      </c>
      <c r="Q93" s="53"/>
      <c r="R93" s="53"/>
      <c r="S93" s="58" t="str">
        <f t="shared" ca="1" si="14"/>
        <v>--</v>
      </c>
      <c r="T93" s="59" t="str">
        <f t="shared" ca="1" si="18"/>
        <v>--</v>
      </c>
      <c r="U93" s="53" t="str">
        <f t="shared" ca="1" si="15"/>
        <v>--</v>
      </c>
    </row>
    <row r="94" spans="11:21" x14ac:dyDescent="0.25">
      <c r="K94" s="51">
        <f t="shared" si="19"/>
        <v>71</v>
      </c>
      <c r="L94" s="93" t="str">
        <f t="shared" ca="1" si="16"/>
        <v>--</v>
      </c>
      <c r="M94" s="57" t="str">
        <f t="shared" ca="1" si="12"/>
        <v>--</v>
      </c>
      <c r="N94" s="53" t="str">
        <f t="shared" ca="1" si="13"/>
        <v>--</v>
      </c>
      <c r="O94" s="57" t="str">
        <f t="shared" ca="1" si="17"/>
        <v>--</v>
      </c>
      <c r="P94" s="53" t="str">
        <f t="shared" ca="1" si="11"/>
        <v>--</v>
      </c>
      <c r="Q94" s="53"/>
      <c r="R94" s="53"/>
      <c r="S94" s="58" t="str">
        <f t="shared" ca="1" si="14"/>
        <v>--</v>
      </c>
      <c r="T94" s="59" t="str">
        <f t="shared" ca="1" si="18"/>
        <v>--</v>
      </c>
      <c r="U94" s="53" t="str">
        <f t="shared" ca="1" si="15"/>
        <v>--</v>
      </c>
    </row>
    <row r="95" spans="11:21" x14ac:dyDescent="0.25">
      <c r="K95" s="51">
        <f t="shared" si="19"/>
        <v>72</v>
      </c>
      <c r="L95" s="93" t="str">
        <f t="shared" ca="1" si="16"/>
        <v>--</v>
      </c>
      <c r="M95" s="57" t="str">
        <f t="shared" ca="1" si="12"/>
        <v>--</v>
      </c>
      <c r="N95" s="53" t="str">
        <f t="shared" ca="1" si="13"/>
        <v>--</v>
      </c>
      <c r="O95" s="57" t="str">
        <f t="shared" ca="1" si="17"/>
        <v>--</v>
      </c>
      <c r="P95" s="53" t="str">
        <f t="shared" ca="1" si="11"/>
        <v>--</v>
      </c>
      <c r="Q95" s="53"/>
      <c r="R95" s="53"/>
      <c r="S95" s="58" t="str">
        <f t="shared" ca="1" si="14"/>
        <v>--</v>
      </c>
      <c r="T95" s="59" t="str">
        <f t="shared" ca="1" si="18"/>
        <v>--</v>
      </c>
      <c r="U95" s="53" t="str">
        <f t="shared" ca="1" si="15"/>
        <v>--</v>
      </c>
    </row>
    <row r="96" spans="11:21" x14ac:dyDescent="0.25">
      <c r="K96" s="51">
        <f t="shared" si="19"/>
        <v>73</v>
      </c>
      <c r="L96" s="93" t="str">
        <f t="shared" ca="1" si="16"/>
        <v>--</v>
      </c>
      <c r="M96" s="57" t="str">
        <f t="shared" ca="1" si="12"/>
        <v>--</v>
      </c>
      <c r="N96" s="53" t="str">
        <f t="shared" ca="1" si="13"/>
        <v>--</v>
      </c>
      <c r="O96" s="57" t="str">
        <f t="shared" ca="1" si="17"/>
        <v>--</v>
      </c>
      <c r="P96" s="53" t="str">
        <f t="shared" ca="1" si="11"/>
        <v>--</v>
      </c>
      <c r="Q96" s="53"/>
      <c r="R96" s="53"/>
      <c r="S96" s="58" t="str">
        <f t="shared" ca="1" si="14"/>
        <v>--</v>
      </c>
      <c r="T96" s="59" t="str">
        <f t="shared" ca="1" si="18"/>
        <v>--</v>
      </c>
      <c r="U96" s="53" t="str">
        <f t="shared" ca="1" si="15"/>
        <v>--</v>
      </c>
    </row>
    <row r="97" spans="11:21" x14ac:dyDescent="0.25">
      <c r="K97" s="51">
        <f t="shared" si="19"/>
        <v>74</v>
      </c>
      <c r="L97" s="93" t="str">
        <f t="shared" ca="1" si="16"/>
        <v>--</v>
      </c>
      <c r="M97" s="57" t="str">
        <f t="shared" ca="1" si="12"/>
        <v>--</v>
      </c>
      <c r="N97" s="53" t="str">
        <f t="shared" ca="1" si="13"/>
        <v>--</v>
      </c>
      <c r="O97" s="57" t="str">
        <f t="shared" ca="1" si="17"/>
        <v>--</v>
      </c>
      <c r="P97" s="53" t="str">
        <f t="shared" ca="1" si="11"/>
        <v>--</v>
      </c>
      <c r="Q97" s="53"/>
      <c r="R97" s="53"/>
      <c r="S97" s="58" t="str">
        <f t="shared" ca="1" si="14"/>
        <v>--</v>
      </c>
      <c r="T97" s="59" t="str">
        <f t="shared" ca="1" si="18"/>
        <v>--</v>
      </c>
      <c r="U97" s="53" t="str">
        <f t="shared" ca="1" si="15"/>
        <v>--</v>
      </c>
    </row>
    <row r="98" spans="11:21" x14ac:dyDescent="0.25">
      <c r="K98" s="51">
        <f t="shared" si="19"/>
        <v>75</v>
      </c>
      <c r="L98" s="93" t="str">
        <f t="shared" ca="1" si="16"/>
        <v>--</v>
      </c>
      <c r="M98" s="57" t="str">
        <f t="shared" ca="1" si="12"/>
        <v>--</v>
      </c>
      <c r="N98" s="53" t="str">
        <f t="shared" ca="1" si="13"/>
        <v>--</v>
      </c>
      <c r="O98" s="57" t="str">
        <f t="shared" ca="1" si="17"/>
        <v>--</v>
      </c>
      <c r="P98" s="53" t="str">
        <f t="shared" ca="1" si="11"/>
        <v>--</v>
      </c>
      <c r="Q98" s="53"/>
      <c r="R98" s="53"/>
      <c r="S98" s="58" t="str">
        <f t="shared" ca="1" si="14"/>
        <v>--</v>
      </c>
      <c r="T98" s="59" t="str">
        <f t="shared" ca="1" si="18"/>
        <v>--</v>
      </c>
      <c r="U98" s="53" t="str">
        <f t="shared" ca="1" si="15"/>
        <v>--</v>
      </c>
    </row>
    <row r="99" spans="11:21" x14ac:dyDescent="0.25">
      <c r="K99" s="51">
        <f t="shared" si="19"/>
        <v>76</v>
      </c>
      <c r="L99" s="93" t="str">
        <f t="shared" ca="1" si="16"/>
        <v>--</v>
      </c>
      <c r="M99" s="57" t="str">
        <f t="shared" ca="1" si="12"/>
        <v>--</v>
      </c>
      <c r="N99" s="53" t="str">
        <f t="shared" ca="1" si="13"/>
        <v>--</v>
      </c>
      <c r="O99" s="57" t="str">
        <f t="shared" ca="1" si="17"/>
        <v>--</v>
      </c>
      <c r="P99" s="53" t="str">
        <f t="shared" ca="1" si="11"/>
        <v>--</v>
      </c>
      <c r="Q99" s="53"/>
      <c r="R99" s="53"/>
      <c r="S99" s="58" t="str">
        <f t="shared" ca="1" si="14"/>
        <v>--</v>
      </c>
      <c r="T99" s="59" t="str">
        <f t="shared" ca="1" si="18"/>
        <v>--</v>
      </c>
      <c r="U99" s="53" t="str">
        <f t="shared" ca="1" si="15"/>
        <v>--</v>
      </c>
    </row>
    <row r="100" spans="11:21" x14ac:dyDescent="0.25">
      <c r="K100" s="51">
        <f t="shared" si="19"/>
        <v>77</v>
      </c>
      <c r="L100" s="93" t="str">
        <f t="shared" ca="1" si="16"/>
        <v>--</v>
      </c>
      <c r="M100" s="57" t="str">
        <f t="shared" ca="1" si="12"/>
        <v>--</v>
      </c>
      <c r="N100" s="53" t="str">
        <f t="shared" ca="1" si="13"/>
        <v>--</v>
      </c>
      <c r="O100" s="57" t="str">
        <f t="shared" ca="1" si="17"/>
        <v>--</v>
      </c>
      <c r="P100" s="53" t="str">
        <f t="shared" ca="1" si="11"/>
        <v>--</v>
      </c>
      <c r="Q100" s="53"/>
      <c r="R100" s="53"/>
      <c r="S100" s="58" t="str">
        <f t="shared" ca="1" si="14"/>
        <v>--</v>
      </c>
      <c r="T100" s="59" t="str">
        <f t="shared" ca="1" si="18"/>
        <v>--</v>
      </c>
      <c r="U100" s="53" t="str">
        <f t="shared" ca="1" si="15"/>
        <v>--</v>
      </c>
    </row>
    <row r="101" spans="11:21" x14ac:dyDescent="0.25">
      <c r="K101" s="51">
        <f t="shared" si="19"/>
        <v>78</v>
      </c>
      <c r="L101" s="93" t="str">
        <f t="shared" ca="1" si="16"/>
        <v>--</v>
      </c>
      <c r="M101" s="57" t="str">
        <f t="shared" ca="1" si="12"/>
        <v>--</v>
      </c>
      <c r="N101" s="53" t="str">
        <f t="shared" ca="1" si="13"/>
        <v>--</v>
      </c>
      <c r="O101" s="57" t="str">
        <f t="shared" ca="1" si="17"/>
        <v>--</v>
      </c>
      <c r="P101" s="53" t="str">
        <f t="shared" ca="1" si="11"/>
        <v>--</v>
      </c>
      <c r="Q101" s="53"/>
      <c r="R101" s="53"/>
      <c r="S101" s="58" t="str">
        <f t="shared" ca="1" si="14"/>
        <v>--</v>
      </c>
      <c r="T101" s="59" t="str">
        <f t="shared" ca="1" si="18"/>
        <v>--</v>
      </c>
      <c r="U101" s="53" t="str">
        <f t="shared" ca="1" si="15"/>
        <v>--</v>
      </c>
    </row>
    <row r="102" spans="11:21" x14ac:dyDescent="0.25">
      <c r="K102" s="51">
        <f t="shared" si="19"/>
        <v>79</v>
      </c>
      <c r="L102" s="93" t="str">
        <f t="shared" ca="1" si="16"/>
        <v>--</v>
      </c>
      <c r="M102" s="57" t="str">
        <f t="shared" ca="1" si="12"/>
        <v>--</v>
      </c>
      <c r="N102" s="53" t="str">
        <f t="shared" ca="1" si="13"/>
        <v>--</v>
      </c>
      <c r="O102" s="57" t="str">
        <f t="shared" ca="1" si="17"/>
        <v>--</v>
      </c>
      <c r="P102" s="53" t="str">
        <f t="shared" ca="1" si="11"/>
        <v>--</v>
      </c>
      <c r="Q102" s="53"/>
      <c r="R102" s="53"/>
      <c r="S102" s="58" t="str">
        <f t="shared" ca="1" si="14"/>
        <v>--</v>
      </c>
      <c r="T102" s="59" t="str">
        <f t="shared" ca="1" si="18"/>
        <v>--</v>
      </c>
      <c r="U102" s="53" t="str">
        <f t="shared" ca="1" si="15"/>
        <v>--</v>
      </c>
    </row>
    <row r="103" spans="11:21" x14ac:dyDescent="0.25">
      <c r="K103" s="51">
        <f t="shared" si="19"/>
        <v>80</v>
      </c>
      <c r="L103" s="93" t="str">
        <f t="shared" ca="1" si="16"/>
        <v>--</v>
      </c>
      <c r="M103" s="57" t="str">
        <f t="shared" ca="1" si="12"/>
        <v>--</v>
      </c>
      <c r="N103" s="53" t="str">
        <f t="shared" ca="1" si="13"/>
        <v>--</v>
      </c>
      <c r="O103" s="57" t="str">
        <f t="shared" ca="1" si="17"/>
        <v>--</v>
      </c>
      <c r="P103" s="53" t="str">
        <f t="shared" ca="1" si="11"/>
        <v>--</v>
      </c>
      <c r="Q103" s="53"/>
      <c r="R103" s="53"/>
      <c r="S103" s="58" t="str">
        <f t="shared" ca="1" si="14"/>
        <v>--</v>
      </c>
      <c r="T103" s="59" t="str">
        <f t="shared" ca="1" si="18"/>
        <v>--</v>
      </c>
      <c r="U103" s="53" t="str">
        <f t="shared" ca="1" si="15"/>
        <v>--</v>
      </c>
    </row>
    <row r="104" spans="11:21" x14ac:dyDescent="0.25">
      <c r="K104" s="51">
        <f t="shared" si="19"/>
        <v>81</v>
      </c>
      <c r="L104" s="93" t="str">
        <f t="shared" ca="1" si="16"/>
        <v>--</v>
      </c>
      <c r="M104" s="57" t="str">
        <f t="shared" ca="1" si="12"/>
        <v>--</v>
      </c>
      <c r="N104" s="53" t="str">
        <f t="shared" ca="1" si="13"/>
        <v>--</v>
      </c>
      <c r="O104" s="57" t="str">
        <f t="shared" ca="1" si="17"/>
        <v>--</v>
      </c>
      <c r="P104" s="53" t="str">
        <f t="shared" ca="1" si="11"/>
        <v>--</v>
      </c>
      <c r="Q104" s="53"/>
      <c r="R104" s="53"/>
      <c r="S104" s="58" t="str">
        <f t="shared" ca="1" si="14"/>
        <v>--</v>
      </c>
      <c r="T104" s="59" t="str">
        <f t="shared" ca="1" si="18"/>
        <v>--</v>
      </c>
      <c r="U104" s="53" t="str">
        <f t="shared" ca="1" si="15"/>
        <v>--</v>
      </c>
    </row>
    <row r="105" spans="11:21" x14ac:dyDescent="0.25">
      <c r="K105" s="51">
        <f t="shared" si="19"/>
        <v>82</v>
      </c>
      <c r="L105" s="93" t="str">
        <f t="shared" ca="1" si="16"/>
        <v>--</v>
      </c>
      <c r="M105" s="57" t="str">
        <f t="shared" ca="1" si="12"/>
        <v>--</v>
      </c>
      <c r="N105" s="53" t="str">
        <f t="shared" ca="1" si="13"/>
        <v>--</v>
      </c>
      <c r="O105" s="57" t="str">
        <f t="shared" ca="1" si="17"/>
        <v>--</v>
      </c>
      <c r="P105" s="53" t="str">
        <f t="shared" ca="1" si="11"/>
        <v>--</v>
      </c>
      <c r="Q105" s="53"/>
      <c r="R105" s="53"/>
      <c r="S105" s="58" t="str">
        <f t="shared" ca="1" si="14"/>
        <v>--</v>
      </c>
      <c r="T105" s="59" t="str">
        <f t="shared" ca="1" si="18"/>
        <v>--</v>
      </c>
      <c r="U105" s="53" t="str">
        <f t="shared" ca="1" si="15"/>
        <v>--</v>
      </c>
    </row>
    <row r="106" spans="11:21" x14ac:dyDescent="0.25">
      <c r="K106" s="51">
        <f t="shared" si="19"/>
        <v>83</v>
      </c>
      <c r="L106" s="93" t="str">
        <f t="shared" ca="1" si="16"/>
        <v>--</v>
      </c>
      <c r="M106" s="57" t="str">
        <f t="shared" ca="1" si="12"/>
        <v>--</v>
      </c>
      <c r="N106" s="53" t="str">
        <f t="shared" ca="1" si="13"/>
        <v>--</v>
      </c>
      <c r="O106" s="57" t="str">
        <f t="shared" ca="1" si="17"/>
        <v>--</v>
      </c>
      <c r="P106" s="53" t="str">
        <f t="shared" ca="1" si="11"/>
        <v>--</v>
      </c>
      <c r="Q106" s="53"/>
      <c r="R106" s="53"/>
      <c r="S106" s="58" t="str">
        <f t="shared" ca="1" si="14"/>
        <v>--</v>
      </c>
      <c r="T106" s="59" t="str">
        <f t="shared" ca="1" si="18"/>
        <v>--</v>
      </c>
      <c r="U106" s="53" t="str">
        <f t="shared" ca="1" si="15"/>
        <v>--</v>
      </c>
    </row>
    <row r="107" spans="11:21" x14ac:dyDescent="0.25">
      <c r="K107" s="51">
        <f t="shared" si="19"/>
        <v>84</v>
      </c>
      <c r="L107" s="93" t="str">
        <f t="shared" ca="1" si="16"/>
        <v>--</v>
      </c>
      <c r="M107" s="57" t="str">
        <f t="shared" ca="1" si="12"/>
        <v>--</v>
      </c>
      <c r="N107" s="53" t="str">
        <f t="shared" ca="1" si="13"/>
        <v>--</v>
      </c>
      <c r="O107" s="57" t="str">
        <f t="shared" ca="1" si="17"/>
        <v>--</v>
      </c>
      <c r="P107" s="53" t="str">
        <f t="shared" ca="1" si="11"/>
        <v>--</v>
      </c>
      <c r="Q107" s="53"/>
      <c r="R107" s="53"/>
      <c r="S107" s="58" t="str">
        <f t="shared" ca="1" si="14"/>
        <v>--</v>
      </c>
      <c r="T107" s="59" t="str">
        <f t="shared" ca="1" si="18"/>
        <v>--</v>
      </c>
      <c r="U107" s="53" t="str">
        <f t="shared" ca="1" si="15"/>
        <v>--</v>
      </c>
    </row>
    <row r="108" spans="11:21" x14ac:dyDescent="0.25">
      <c r="K108" s="51">
        <f t="shared" si="19"/>
        <v>85</v>
      </c>
      <c r="L108" s="93" t="str">
        <f t="shared" ca="1" si="16"/>
        <v>--</v>
      </c>
      <c r="M108" s="57" t="str">
        <f t="shared" ca="1" si="12"/>
        <v>--</v>
      </c>
      <c r="N108" s="53" t="str">
        <f t="shared" ca="1" si="13"/>
        <v>--</v>
      </c>
      <c r="O108" s="57" t="str">
        <f t="shared" ca="1" si="17"/>
        <v>--</v>
      </c>
      <c r="P108" s="53" t="str">
        <f t="shared" ca="1" si="11"/>
        <v>--</v>
      </c>
      <c r="Q108" s="53"/>
      <c r="R108" s="53"/>
      <c r="S108" s="58" t="str">
        <f t="shared" ca="1" si="14"/>
        <v>--</v>
      </c>
      <c r="T108" s="59" t="str">
        <f t="shared" ca="1" si="18"/>
        <v>--</v>
      </c>
      <c r="U108" s="53" t="str">
        <f t="shared" ca="1" si="15"/>
        <v>--</v>
      </c>
    </row>
    <row r="109" spans="11:21" x14ac:dyDescent="0.25">
      <c r="K109" s="51">
        <f t="shared" si="19"/>
        <v>86</v>
      </c>
      <c r="L109" s="93" t="str">
        <f t="shared" ca="1" si="16"/>
        <v>--</v>
      </c>
      <c r="M109" s="57" t="str">
        <f t="shared" ca="1" si="12"/>
        <v>--</v>
      </c>
      <c r="N109" s="53" t="str">
        <f t="shared" ca="1" si="13"/>
        <v>--</v>
      </c>
      <c r="O109" s="57" t="str">
        <f t="shared" ca="1" si="17"/>
        <v>--</v>
      </c>
      <c r="P109" s="53" t="str">
        <f t="shared" ca="1" si="11"/>
        <v>--</v>
      </c>
      <c r="Q109" s="53"/>
      <c r="R109" s="53"/>
      <c r="S109" s="58" t="str">
        <f t="shared" ca="1" si="14"/>
        <v>--</v>
      </c>
      <c r="T109" s="59" t="str">
        <f t="shared" ca="1" si="18"/>
        <v>--</v>
      </c>
      <c r="U109" s="53" t="str">
        <f t="shared" ca="1" si="15"/>
        <v>--</v>
      </c>
    </row>
    <row r="110" spans="11:21" x14ac:dyDescent="0.25">
      <c r="K110" s="51">
        <f t="shared" si="19"/>
        <v>87</v>
      </c>
      <c r="L110" s="93" t="str">
        <f t="shared" ca="1" si="16"/>
        <v>--</v>
      </c>
      <c r="M110" s="57" t="str">
        <f t="shared" ca="1" si="12"/>
        <v>--</v>
      </c>
      <c r="N110" s="53" t="str">
        <f t="shared" ca="1" si="13"/>
        <v>--</v>
      </c>
      <c r="O110" s="57" t="str">
        <f t="shared" ca="1" si="17"/>
        <v>--</v>
      </c>
      <c r="P110" s="53" t="str">
        <f t="shared" ca="1" si="11"/>
        <v>--</v>
      </c>
      <c r="Q110" s="53"/>
      <c r="R110" s="53"/>
      <c r="S110" s="58" t="str">
        <f t="shared" ca="1" si="14"/>
        <v>--</v>
      </c>
      <c r="T110" s="59" t="str">
        <f t="shared" ca="1" si="18"/>
        <v>--</v>
      </c>
      <c r="U110" s="53" t="str">
        <f t="shared" ca="1" si="15"/>
        <v>--</v>
      </c>
    </row>
    <row r="111" spans="11:21" x14ac:dyDescent="0.25">
      <c r="K111" s="51">
        <f t="shared" si="19"/>
        <v>88</v>
      </c>
      <c r="L111" s="93" t="str">
        <f t="shared" ca="1" si="16"/>
        <v>--</v>
      </c>
      <c r="M111" s="57" t="str">
        <f t="shared" ca="1" si="12"/>
        <v>--</v>
      </c>
      <c r="N111" s="53" t="str">
        <f t="shared" ca="1" si="13"/>
        <v>--</v>
      </c>
      <c r="O111" s="57" t="str">
        <f t="shared" ca="1" si="17"/>
        <v>--</v>
      </c>
      <c r="P111" s="53" t="str">
        <f t="shared" ca="1" si="11"/>
        <v>--</v>
      </c>
      <c r="Q111" s="53"/>
      <c r="R111" s="53"/>
      <c r="S111" s="58" t="str">
        <f t="shared" ca="1" si="14"/>
        <v>--</v>
      </c>
      <c r="T111" s="59" t="str">
        <f t="shared" ca="1" si="18"/>
        <v>--</v>
      </c>
      <c r="U111" s="53" t="str">
        <f t="shared" ca="1" si="15"/>
        <v>--</v>
      </c>
    </row>
    <row r="112" spans="11:21" x14ac:dyDescent="0.25">
      <c r="K112" s="51">
        <f t="shared" si="19"/>
        <v>89</v>
      </c>
      <c r="L112" s="93" t="str">
        <f t="shared" ca="1" si="16"/>
        <v>--</v>
      </c>
      <c r="M112" s="57" t="str">
        <f t="shared" ca="1" si="12"/>
        <v>--</v>
      </c>
      <c r="N112" s="53" t="str">
        <f t="shared" ca="1" si="13"/>
        <v>--</v>
      </c>
      <c r="O112" s="57" t="str">
        <f t="shared" ca="1" si="17"/>
        <v>--</v>
      </c>
      <c r="P112" s="53" t="str">
        <f t="shared" ca="1" si="11"/>
        <v>--</v>
      </c>
      <c r="Q112" s="53"/>
      <c r="R112" s="53"/>
      <c r="S112" s="58" t="str">
        <f t="shared" ca="1" si="14"/>
        <v>--</v>
      </c>
      <c r="T112" s="59" t="str">
        <f t="shared" ca="1" si="18"/>
        <v>--</v>
      </c>
      <c r="U112" s="53" t="str">
        <f t="shared" ca="1" si="15"/>
        <v>--</v>
      </c>
    </row>
    <row r="113" spans="11:21" x14ac:dyDescent="0.25">
      <c r="K113" s="51">
        <f t="shared" si="19"/>
        <v>90</v>
      </c>
      <c r="L113" s="93" t="str">
        <f t="shared" ca="1" si="16"/>
        <v>--</v>
      </c>
      <c r="M113" s="57" t="str">
        <f t="shared" ca="1" si="12"/>
        <v>--</v>
      </c>
      <c r="N113" s="53" t="str">
        <f t="shared" ca="1" si="13"/>
        <v>--</v>
      </c>
      <c r="O113" s="57" t="str">
        <f t="shared" ca="1" si="17"/>
        <v>--</v>
      </c>
      <c r="P113" s="53" t="str">
        <f t="shared" ca="1" si="11"/>
        <v>--</v>
      </c>
      <c r="Q113" s="53"/>
      <c r="R113" s="53"/>
      <c r="S113" s="58" t="str">
        <f t="shared" ca="1" si="14"/>
        <v>--</v>
      </c>
      <c r="T113" s="59" t="str">
        <f t="shared" ca="1" si="18"/>
        <v>--</v>
      </c>
      <c r="U113" s="53" t="str">
        <f t="shared" ca="1" si="15"/>
        <v>--</v>
      </c>
    </row>
    <row r="114" spans="11:21" x14ac:dyDescent="0.25">
      <c r="K114" s="51">
        <f t="shared" si="19"/>
        <v>91</v>
      </c>
      <c r="L114" s="93" t="str">
        <f t="shared" ca="1" si="16"/>
        <v>--</v>
      </c>
      <c r="M114" s="57" t="str">
        <f t="shared" ca="1" si="12"/>
        <v>--</v>
      </c>
      <c r="N114" s="53" t="str">
        <f t="shared" ca="1" si="13"/>
        <v>--</v>
      </c>
      <c r="O114" s="57" t="str">
        <f t="shared" ca="1" si="17"/>
        <v>--</v>
      </c>
      <c r="P114" s="53" t="str">
        <f t="shared" ca="1" si="11"/>
        <v>--</v>
      </c>
      <c r="Q114" s="53"/>
      <c r="R114" s="53"/>
      <c r="S114" s="58" t="str">
        <f t="shared" ca="1" si="14"/>
        <v>--</v>
      </c>
      <c r="T114" s="59" t="str">
        <f t="shared" ca="1" si="18"/>
        <v>--</v>
      </c>
      <c r="U114" s="53" t="str">
        <f t="shared" ca="1" si="15"/>
        <v>--</v>
      </c>
    </row>
    <row r="115" spans="11:21" x14ac:dyDescent="0.25">
      <c r="K115" s="51">
        <f t="shared" si="19"/>
        <v>92</v>
      </c>
      <c r="L115" s="93" t="str">
        <f t="shared" ca="1" si="16"/>
        <v>--</v>
      </c>
      <c r="M115" s="57" t="str">
        <f t="shared" ca="1" si="12"/>
        <v>--</v>
      </c>
      <c r="N115" s="53" t="str">
        <f t="shared" ca="1" si="13"/>
        <v>--</v>
      </c>
      <c r="O115" s="57" t="str">
        <f t="shared" ca="1" si="17"/>
        <v>--</v>
      </c>
      <c r="P115" s="53" t="str">
        <f t="shared" ca="1" si="11"/>
        <v>--</v>
      </c>
      <c r="Q115" s="53"/>
      <c r="R115" s="53"/>
      <c r="S115" s="58" t="str">
        <f t="shared" ca="1" si="14"/>
        <v>--</v>
      </c>
      <c r="T115" s="59" t="str">
        <f t="shared" ca="1" si="18"/>
        <v>--</v>
      </c>
      <c r="U115" s="53" t="str">
        <f t="shared" ca="1" si="15"/>
        <v>--</v>
      </c>
    </row>
    <row r="116" spans="11:21" x14ac:dyDescent="0.25">
      <c r="K116" s="51">
        <f t="shared" si="19"/>
        <v>93</v>
      </c>
      <c r="L116" s="93" t="str">
        <f t="shared" ca="1" si="16"/>
        <v>--</v>
      </c>
      <c r="M116" s="57" t="str">
        <f t="shared" ca="1" si="12"/>
        <v>--</v>
      </c>
      <c r="N116" s="53" t="str">
        <f t="shared" ca="1" si="13"/>
        <v>--</v>
      </c>
      <c r="O116" s="57" t="str">
        <f t="shared" ca="1" si="17"/>
        <v>--</v>
      </c>
      <c r="P116" s="53" t="str">
        <f t="shared" ca="1" si="11"/>
        <v>--</v>
      </c>
      <c r="Q116" s="53"/>
      <c r="R116" s="53"/>
      <c r="S116" s="58" t="str">
        <f t="shared" ca="1" si="14"/>
        <v>--</v>
      </c>
      <c r="T116" s="59" t="str">
        <f t="shared" ca="1" si="18"/>
        <v>--</v>
      </c>
      <c r="U116" s="53" t="str">
        <f t="shared" ca="1" si="15"/>
        <v>--</v>
      </c>
    </row>
    <row r="117" spans="11:21" x14ac:dyDescent="0.25">
      <c r="K117" s="51">
        <f t="shared" si="19"/>
        <v>94</v>
      </c>
      <c r="L117" s="93" t="str">
        <f t="shared" ca="1" si="16"/>
        <v>--</v>
      </c>
      <c r="M117" s="57" t="str">
        <f t="shared" ca="1" si="12"/>
        <v>--</v>
      </c>
      <c r="N117" s="53" t="str">
        <f t="shared" ca="1" si="13"/>
        <v>--</v>
      </c>
      <c r="O117" s="57" t="str">
        <f t="shared" ca="1" si="17"/>
        <v>--</v>
      </c>
      <c r="P117" s="53" t="str">
        <f t="shared" ca="1" si="11"/>
        <v>--</v>
      </c>
      <c r="Q117" s="53"/>
      <c r="R117" s="53"/>
      <c r="S117" s="58" t="str">
        <f t="shared" ca="1" si="14"/>
        <v>--</v>
      </c>
      <c r="T117" s="59" t="str">
        <f t="shared" ca="1" si="18"/>
        <v>--</v>
      </c>
      <c r="U117" s="53" t="str">
        <f t="shared" ca="1" si="15"/>
        <v>--</v>
      </c>
    </row>
    <row r="118" spans="11:21" x14ac:dyDescent="0.25">
      <c r="K118" s="51">
        <f t="shared" si="19"/>
        <v>95</v>
      </c>
      <c r="L118" s="93" t="str">
        <f t="shared" ca="1" si="16"/>
        <v>--</v>
      </c>
      <c r="M118" s="57" t="str">
        <f t="shared" ca="1" si="12"/>
        <v>--</v>
      </c>
      <c r="N118" s="53" t="str">
        <f t="shared" ca="1" si="13"/>
        <v>--</v>
      </c>
      <c r="O118" s="57" t="str">
        <f t="shared" ca="1" si="17"/>
        <v>--</v>
      </c>
      <c r="P118" s="53" t="str">
        <f t="shared" ca="1" si="11"/>
        <v>--</v>
      </c>
      <c r="Q118" s="53"/>
      <c r="R118" s="53"/>
      <c r="S118" s="58" t="str">
        <f t="shared" ca="1" si="14"/>
        <v>--</v>
      </c>
      <c r="T118" s="59" t="str">
        <f t="shared" ca="1" si="18"/>
        <v>--</v>
      </c>
      <c r="U118" s="53" t="str">
        <f t="shared" ca="1" si="15"/>
        <v>--</v>
      </c>
    </row>
    <row r="119" spans="11:21" x14ac:dyDescent="0.25">
      <c r="K119" s="51">
        <f t="shared" si="19"/>
        <v>96</v>
      </c>
      <c r="L119" s="93" t="str">
        <f t="shared" ca="1" si="16"/>
        <v>--</v>
      </c>
      <c r="M119" s="57" t="str">
        <f t="shared" ca="1" si="12"/>
        <v>--</v>
      </c>
      <c r="N119" s="53" t="str">
        <f t="shared" ca="1" si="13"/>
        <v>--</v>
      </c>
      <c r="O119" s="57" t="str">
        <f t="shared" ca="1" si="17"/>
        <v>--</v>
      </c>
      <c r="P119" s="53" t="str">
        <f t="shared" ca="1" si="11"/>
        <v>--</v>
      </c>
      <c r="Q119" s="53"/>
      <c r="R119" s="53"/>
      <c r="S119" s="58" t="str">
        <f t="shared" ca="1" si="14"/>
        <v>--</v>
      </c>
      <c r="T119" s="59" t="str">
        <f t="shared" ca="1" si="18"/>
        <v>--</v>
      </c>
      <c r="U119" s="53" t="str">
        <f t="shared" ca="1" si="15"/>
        <v>--</v>
      </c>
    </row>
    <row r="120" spans="11:21" x14ac:dyDescent="0.25">
      <c r="K120" s="51">
        <f t="shared" si="19"/>
        <v>97</v>
      </c>
      <c r="L120" s="93" t="str">
        <f t="shared" ca="1" si="16"/>
        <v>--</v>
      </c>
      <c r="M120" s="57" t="str">
        <f t="shared" ca="1" si="12"/>
        <v>--</v>
      </c>
      <c r="N120" s="53" t="str">
        <f t="shared" ca="1" si="13"/>
        <v>--</v>
      </c>
      <c r="O120" s="57" t="str">
        <f t="shared" ca="1" si="17"/>
        <v>--</v>
      </c>
      <c r="P120" s="53" t="str">
        <f t="shared" ca="1" si="11"/>
        <v>--</v>
      </c>
      <c r="Q120" s="53"/>
      <c r="R120" s="53"/>
      <c r="S120" s="58" t="str">
        <f t="shared" ca="1" si="14"/>
        <v>--</v>
      </c>
      <c r="T120" s="59" t="str">
        <f t="shared" ca="1" si="18"/>
        <v>--</v>
      </c>
      <c r="U120" s="53" t="str">
        <f t="shared" ca="1" si="15"/>
        <v>--</v>
      </c>
    </row>
    <row r="121" spans="11:21" x14ac:dyDescent="0.25">
      <c r="K121" s="51">
        <f t="shared" si="19"/>
        <v>98</v>
      </c>
      <c r="L121" s="93" t="str">
        <f t="shared" ca="1" si="16"/>
        <v>--</v>
      </c>
      <c r="M121" s="57" t="str">
        <f t="shared" ca="1" si="12"/>
        <v>--</v>
      </c>
      <c r="N121" s="53" t="str">
        <f t="shared" ca="1" si="13"/>
        <v>--</v>
      </c>
      <c r="O121" s="57" t="str">
        <f t="shared" ca="1" si="17"/>
        <v>--</v>
      </c>
      <c r="P121" s="53" t="str">
        <f t="shared" ca="1" si="11"/>
        <v>--</v>
      </c>
      <c r="Q121" s="53"/>
      <c r="R121" s="53"/>
      <c r="S121" s="58" t="str">
        <f t="shared" ca="1" si="14"/>
        <v>--</v>
      </c>
      <c r="T121" s="59" t="str">
        <f t="shared" ca="1" si="18"/>
        <v>--</v>
      </c>
      <c r="U121" s="53" t="str">
        <f t="shared" ca="1" si="15"/>
        <v>--</v>
      </c>
    </row>
    <row r="122" spans="11:21" x14ac:dyDescent="0.25">
      <c r="K122" s="51">
        <f t="shared" si="19"/>
        <v>99</v>
      </c>
      <c r="L122" s="93" t="str">
        <f t="shared" ca="1" si="16"/>
        <v>--</v>
      </c>
      <c r="M122" s="57" t="str">
        <f t="shared" ca="1" si="12"/>
        <v>--</v>
      </c>
      <c r="N122" s="53" t="str">
        <f t="shared" ca="1" si="13"/>
        <v>--</v>
      </c>
      <c r="O122" s="57" t="str">
        <f t="shared" ca="1" si="17"/>
        <v>--</v>
      </c>
      <c r="P122" s="53" t="str">
        <f t="shared" ca="1" si="11"/>
        <v>--</v>
      </c>
      <c r="Q122" s="53"/>
      <c r="R122" s="53"/>
      <c r="S122" s="58" t="str">
        <f t="shared" ca="1" si="14"/>
        <v>--</v>
      </c>
      <c r="T122" s="59" t="str">
        <f t="shared" ca="1" si="18"/>
        <v>--</v>
      </c>
      <c r="U122" s="53" t="str">
        <f t="shared" ca="1" si="15"/>
        <v>--</v>
      </c>
    </row>
    <row r="123" spans="11:21" x14ac:dyDescent="0.25">
      <c r="K123" s="51">
        <f t="shared" si="19"/>
        <v>100</v>
      </c>
      <c r="L123" s="93" t="str">
        <f t="shared" ca="1" si="16"/>
        <v>--</v>
      </c>
      <c r="M123" s="57" t="str">
        <f t="shared" ca="1" si="12"/>
        <v>--</v>
      </c>
      <c r="N123" s="53" t="str">
        <f t="shared" ca="1" si="13"/>
        <v>--</v>
      </c>
      <c r="O123" s="57" t="str">
        <f t="shared" ca="1" si="17"/>
        <v>--</v>
      </c>
      <c r="P123" s="53" t="str">
        <f t="shared" ca="1" si="11"/>
        <v>--</v>
      </c>
      <c r="Q123" s="53"/>
      <c r="R123" s="53"/>
      <c r="S123" s="58" t="str">
        <f t="shared" ca="1" si="14"/>
        <v>--</v>
      </c>
      <c r="T123" s="59" t="str">
        <f t="shared" ca="1" si="18"/>
        <v>--</v>
      </c>
      <c r="U123" s="53" t="str">
        <f t="shared" ca="1" si="15"/>
        <v>--</v>
      </c>
    </row>
    <row r="124" spans="11:21" x14ac:dyDescent="0.25">
      <c r="K124" s="51">
        <f t="shared" si="19"/>
        <v>101</v>
      </c>
      <c r="L124" s="93" t="str">
        <f t="shared" ca="1" si="16"/>
        <v>--</v>
      </c>
      <c r="M124" s="57" t="str">
        <f t="shared" ca="1" si="12"/>
        <v>--</v>
      </c>
      <c r="N124" s="53" t="str">
        <f t="shared" ca="1" si="13"/>
        <v>--</v>
      </c>
      <c r="O124" s="57" t="str">
        <f t="shared" ca="1" si="17"/>
        <v>--</v>
      </c>
      <c r="P124" s="53" t="str">
        <f t="shared" ca="1" si="11"/>
        <v>--</v>
      </c>
      <c r="Q124" s="53"/>
      <c r="R124" s="53"/>
      <c r="S124" s="58" t="str">
        <f t="shared" ca="1" si="14"/>
        <v>--</v>
      </c>
      <c r="T124" s="59" t="str">
        <f t="shared" ca="1" si="18"/>
        <v>--</v>
      </c>
      <c r="U124" s="53" t="str">
        <f t="shared" ca="1" si="15"/>
        <v>--</v>
      </c>
    </row>
    <row r="125" spans="11:21" x14ac:dyDescent="0.25">
      <c r="K125" s="51">
        <f t="shared" si="19"/>
        <v>102</v>
      </c>
      <c r="L125" s="93" t="str">
        <f t="shared" ca="1" si="16"/>
        <v>--</v>
      </c>
      <c r="M125" s="57" t="str">
        <f t="shared" ca="1" si="12"/>
        <v>--</v>
      </c>
      <c r="N125" s="53" t="str">
        <f t="shared" ca="1" si="13"/>
        <v>--</v>
      </c>
      <c r="O125" s="57" t="str">
        <f t="shared" ca="1" si="17"/>
        <v>--</v>
      </c>
      <c r="P125" s="53" t="str">
        <f t="shared" ca="1" si="11"/>
        <v>--</v>
      </c>
      <c r="Q125" s="53"/>
      <c r="R125" s="53"/>
      <c r="S125" s="58" t="str">
        <f t="shared" ca="1" si="14"/>
        <v>--</v>
      </c>
      <c r="T125" s="59" t="str">
        <f t="shared" ca="1" si="18"/>
        <v>--</v>
      </c>
      <c r="U125" s="53" t="str">
        <f t="shared" ca="1" si="15"/>
        <v>--</v>
      </c>
    </row>
    <row r="126" spans="11:21" x14ac:dyDescent="0.25">
      <c r="K126" s="51">
        <f t="shared" si="19"/>
        <v>103</v>
      </c>
      <c r="L126" s="93" t="str">
        <f t="shared" ca="1" si="16"/>
        <v>--</v>
      </c>
      <c r="M126" s="57" t="str">
        <f t="shared" ca="1" si="12"/>
        <v>--</v>
      </c>
      <c r="N126" s="53" t="str">
        <f t="shared" ca="1" si="13"/>
        <v>--</v>
      </c>
      <c r="O126" s="57" t="str">
        <f t="shared" ca="1" si="17"/>
        <v>--</v>
      </c>
      <c r="P126" s="53" t="str">
        <f t="shared" ca="1" si="11"/>
        <v>--</v>
      </c>
      <c r="Q126" s="53"/>
      <c r="R126" s="53"/>
      <c r="S126" s="58" t="str">
        <f t="shared" ca="1" si="14"/>
        <v>--</v>
      </c>
      <c r="T126" s="59" t="str">
        <f t="shared" ca="1" si="18"/>
        <v>--</v>
      </c>
      <c r="U126" s="53" t="str">
        <f t="shared" ca="1" si="15"/>
        <v>--</v>
      </c>
    </row>
    <row r="127" spans="11:21" x14ac:dyDescent="0.25">
      <c r="K127" s="51">
        <f t="shared" si="19"/>
        <v>104</v>
      </c>
      <c r="L127" s="93" t="str">
        <f t="shared" ca="1" si="16"/>
        <v>--</v>
      </c>
      <c r="M127" s="57" t="str">
        <f t="shared" ca="1" si="12"/>
        <v>--</v>
      </c>
      <c r="N127" s="53" t="str">
        <f t="shared" ca="1" si="13"/>
        <v>--</v>
      </c>
      <c r="O127" s="57" t="str">
        <f t="shared" ca="1" si="17"/>
        <v>--</v>
      </c>
      <c r="P127" s="53" t="str">
        <f t="shared" ca="1" si="11"/>
        <v>--</v>
      </c>
      <c r="Q127" s="53"/>
      <c r="R127" s="53"/>
      <c r="S127" s="58" t="str">
        <f t="shared" ca="1" si="14"/>
        <v>--</v>
      </c>
      <c r="T127" s="59" t="str">
        <f t="shared" ca="1" si="18"/>
        <v>--</v>
      </c>
      <c r="U127" s="53" t="str">
        <f t="shared" ca="1" si="15"/>
        <v>--</v>
      </c>
    </row>
    <row r="128" spans="11:21" x14ac:dyDescent="0.25">
      <c r="K128" s="51">
        <f t="shared" si="19"/>
        <v>105</v>
      </c>
      <c r="L128" s="93" t="str">
        <f t="shared" ca="1" si="16"/>
        <v>--</v>
      </c>
      <c r="M128" s="57" t="str">
        <f t="shared" ca="1" si="12"/>
        <v>--</v>
      </c>
      <c r="N128" s="53" t="str">
        <f t="shared" ca="1" si="13"/>
        <v>--</v>
      </c>
      <c r="O128" s="57" t="str">
        <f t="shared" ca="1" si="17"/>
        <v>--</v>
      </c>
      <c r="P128" s="53" t="str">
        <f t="shared" ca="1" si="11"/>
        <v>--</v>
      </c>
      <c r="Q128" s="53"/>
      <c r="R128" s="53"/>
      <c r="S128" s="58" t="str">
        <f t="shared" ca="1" si="14"/>
        <v>--</v>
      </c>
      <c r="T128" s="59" t="str">
        <f t="shared" ca="1" si="18"/>
        <v>--</v>
      </c>
      <c r="U128" s="53" t="str">
        <f t="shared" ca="1" si="15"/>
        <v>--</v>
      </c>
    </row>
    <row r="129" spans="11:21" x14ac:dyDescent="0.25">
      <c r="K129" s="51">
        <f t="shared" si="19"/>
        <v>106</v>
      </c>
      <c r="L129" s="93" t="str">
        <f t="shared" ca="1" si="16"/>
        <v>--</v>
      </c>
      <c r="M129" s="57" t="str">
        <f t="shared" ca="1" si="12"/>
        <v>--</v>
      </c>
      <c r="N129" s="53" t="str">
        <f t="shared" ca="1" si="13"/>
        <v>--</v>
      </c>
      <c r="O129" s="57" t="str">
        <f t="shared" ca="1" si="17"/>
        <v>--</v>
      </c>
      <c r="P129" s="53" t="str">
        <f t="shared" ca="1" si="11"/>
        <v>--</v>
      </c>
      <c r="Q129" s="53"/>
      <c r="R129" s="53"/>
      <c r="S129" s="58" t="str">
        <f t="shared" ca="1" si="14"/>
        <v>--</v>
      </c>
      <c r="T129" s="59" t="str">
        <f t="shared" ca="1" si="18"/>
        <v>--</v>
      </c>
      <c r="U129" s="53" t="str">
        <f t="shared" ca="1" si="15"/>
        <v>--</v>
      </c>
    </row>
    <row r="130" spans="11:21" x14ac:dyDescent="0.25">
      <c r="K130" s="51">
        <f t="shared" si="19"/>
        <v>107</v>
      </c>
      <c r="L130" s="93" t="str">
        <f t="shared" ca="1" si="16"/>
        <v>--</v>
      </c>
      <c r="M130" s="57" t="str">
        <f t="shared" ca="1" si="12"/>
        <v>--</v>
      </c>
      <c r="N130" s="53" t="str">
        <f t="shared" ca="1" si="13"/>
        <v>--</v>
      </c>
      <c r="O130" s="57" t="str">
        <f t="shared" ca="1" si="17"/>
        <v>--</v>
      </c>
      <c r="P130" s="53" t="str">
        <f t="shared" ca="1" si="11"/>
        <v>--</v>
      </c>
      <c r="Q130" s="53"/>
      <c r="R130" s="53"/>
      <c r="S130" s="58" t="str">
        <f t="shared" ca="1" si="14"/>
        <v>--</v>
      </c>
      <c r="T130" s="59" t="str">
        <f t="shared" ca="1" si="18"/>
        <v>--</v>
      </c>
      <c r="U130" s="53" t="str">
        <f t="shared" ca="1" si="15"/>
        <v>--</v>
      </c>
    </row>
    <row r="131" spans="11:21" x14ac:dyDescent="0.25">
      <c r="K131" s="51">
        <f t="shared" si="19"/>
        <v>108</v>
      </c>
      <c r="L131" s="93" t="str">
        <f t="shared" ca="1" si="16"/>
        <v>--</v>
      </c>
      <c r="M131" s="57" t="str">
        <f t="shared" ca="1" si="12"/>
        <v>--</v>
      </c>
      <c r="N131" s="53" t="str">
        <f t="shared" ca="1" si="13"/>
        <v>--</v>
      </c>
      <c r="O131" s="57" t="str">
        <f t="shared" ca="1" si="17"/>
        <v>--</v>
      </c>
      <c r="P131" s="53" t="str">
        <f t="shared" ca="1" si="11"/>
        <v>--</v>
      </c>
      <c r="Q131" s="53"/>
      <c r="R131" s="53"/>
      <c r="S131" s="58" t="str">
        <f t="shared" ca="1" si="14"/>
        <v>--</v>
      </c>
      <c r="T131" s="59" t="str">
        <f t="shared" ca="1" si="18"/>
        <v>--</v>
      </c>
      <c r="U131" s="53" t="str">
        <f t="shared" ca="1" si="15"/>
        <v>--</v>
      </c>
    </row>
    <row r="132" spans="11:21" x14ac:dyDescent="0.25">
      <c r="K132" s="51">
        <f t="shared" si="19"/>
        <v>109</v>
      </c>
      <c r="L132" s="93" t="str">
        <f t="shared" ca="1" si="16"/>
        <v>--</v>
      </c>
      <c r="M132" s="57" t="str">
        <f t="shared" ca="1" si="12"/>
        <v>--</v>
      </c>
      <c r="N132" s="53" t="str">
        <f t="shared" ca="1" si="13"/>
        <v>--</v>
      </c>
      <c r="O132" s="57" t="str">
        <f t="shared" ca="1" si="17"/>
        <v>--</v>
      </c>
      <c r="P132" s="53" t="str">
        <f t="shared" ca="1" si="11"/>
        <v>--</v>
      </c>
      <c r="Q132" s="53"/>
      <c r="R132" s="53"/>
      <c r="S132" s="58" t="str">
        <f t="shared" ca="1" si="14"/>
        <v>--</v>
      </c>
      <c r="T132" s="59" t="str">
        <f t="shared" ca="1" si="18"/>
        <v>--</v>
      </c>
      <c r="U132" s="53" t="str">
        <f t="shared" ca="1" si="15"/>
        <v>--</v>
      </c>
    </row>
    <row r="133" spans="11:21" x14ac:dyDescent="0.25">
      <c r="K133" s="51">
        <f t="shared" si="19"/>
        <v>110</v>
      </c>
      <c r="L133" s="93" t="str">
        <f t="shared" ca="1" si="16"/>
        <v>--</v>
      </c>
      <c r="M133" s="57" t="str">
        <f t="shared" ca="1" si="12"/>
        <v>--</v>
      </c>
      <c r="N133" s="53" t="str">
        <f t="shared" ca="1" si="13"/>
        <v>--</v>
      </c>
      <c r="O133" s="57" t="str">
        <f t="shared" ca="1" si="17"/>
        <v>--</v>
      </c>
      <c r="P133" s="53" t="str">
        <f t="shared" ca="1" si="11"/>
        <v>--</v>
      </c>
      <c r="Q133" s="53"/>
      <c r="R133" s="53"/>
      <c r="S133" s="58" t="str">
        <f t="shared" ca="1" si="14"/>
        <v>--</v>
      </c>
      <c r="T133" s="59" t="str">
        <f t="shared" ca="1" si="18"/>
        <v>--</v>
      </c>
      <c r="U133" s="53" t="str">
        <f t="shared" ca="1" si="15"/>
        <v>--</v>
      </c>
    </row>
    <row r="134" spans="11:21" x14ac:dyDescent="0.25">
      <c r="K134" s="51">
        <f t="shared" si="19"/>
        <v>111</v>
      </c>
      <c r="L134" s="93" t="str">
        <f t="shared" ca="1" si="16"/>
        <v>--</v>
      </c>
      <c r="M134" s="57" t="str">
        <f t="shared" ca="1" si="12"/>
        <v>--</v>
      </c>
      <c r="N134" s="53" t="str">
        <f t="shared" ca="1" si="13"/>
        <v>--</v>
      </c>
      <c r="O134" s="57" t="str">
        <f t="shared" ca="1" si="17"/>
        <v>--</v>
      </c>
      <c r="P134" s="53" t="str">
        <f t="shared" ca="1" si="11"/>
        <v>--</v>
      </c>
      <c r="Q134" s="53"/>
      <c r="R134" s="53"/>
      <c r="S134" s="58" t="str">
        <f t="shared" ca="1" si="14"/>
        <v>--</v>
      </c>
      <c r="T134" s="59" t="str">
        <f t="shared" ca="1" si="18"/>
        <v>--</v>
      </c>
      <c r="U134" s="53" t="str">
        <f t="shared" ca="1" si="15"/>
        <v>--</v>
      </c>
    </row>
    <row r="135" spans="11:21" x14ac:dyDescent="0.25">
      <c r="K135" s="51">
        <f t="shared" si="19"/>
        <v>112</v>
      </c>
      <c r="L135" s="93" t="str">
        <f t="shared" ca="1" si="16"/>
        <v>--</v>
      </c>
      <c r="M135" s="57" t="str">
        <f t="shared" ca="1" si="12"/>
        <v>--</v>
      </c>
      <c r="N135" s="53" t="str">
        <f t="shared" ca="1" si="13"/>
        <v>--</v>
      </c>
      <c r="O135" s="57" t="str">
        <f t="shared" ca="1" si="17"/>
        <v>--</v>
      </c>
      <c r="P135" s="53" t="str">
        <f t="shared" ca="1" si="11"/>
        <v>--</v>
      </c>
      <c r="Q135" s="53"/>
      <c r="R135" s="53"/>
      <c r="S135" s="58" t="str">
        <f t="shared" ca="1" si="14"/>
        <v>--</v>
      </c>
      <c r="T135" s="59" t="str">
        <f t="shared" ca="1" si="18"/>
        <v>--</v>
      </c>
      <c r="U135" s="53" t="str">
        <f t="shared" ca="1" si="15"/>
        <v>--</v>
      </c>
    </row>
    <row r="136" spans="11:21" x14ac:dyDescent="0.25">
      <c r="K136" s="51"/>
    </row>
    <row r="137" spans="11:21" x14ac:dyDescent="0.25">
      <c r="K137" s="51"/>
    </row>
    <row r="138" spans="11:21" x14ac:dyDescent="0.25">
      <c r="K138" s="51"/>
    </row>
    <row r="139" spans="11:21" x14ac:dyDescent="0.25">
      <c r="K139" s="51"/>
    </row>
    <row r="140" spans="11:21" x14ac:dyDescent="0.25">
      <c r="K140" s="51"/>
    </row>
    <row r="141" spans="11:21" x14ac:dyDescent="0.25">
      <c r="K141" s="51"/>
    </row>
    <row r="142" spans="11:21" x14ac:dyDescent="0.25">
      <c r="K142" s="51"/>
    </row>
    <row r="143" spans="11:21" x14ac:dyDescent="0.25">
      <c r="K143" s="51"/>
    </row>
    <row r="144" spans="11:21" x14ac:dyDescent="0.25">
      <c r="K144" s="51"/>
    </row>
    <row r="145" spans="11:11" x14ac:dyDescent="0.25">
      <c r="K145" s="51"/>
    </row>
    <row r="146" spans="11:11" x14ac:dyDescent="0.25">
      <c r="K146" s="51"/>
    </row>
    <row r="147" spans="11:11" x14ac:dyDescent="0.25">
      <c r="K147" s="51"/>
    </row>
    <row r="148" spans="11:11" x14ac:dyDescent="0.25">
      <c r="K148" s="51"/>
    </row>
    <row r="149" spans="11:11" x14ac:dyDescent="0.25">
      <c r="K149" s="51"/>
    </row>
    <row r="150" spans="11:11" x14ac:dyDescent="0.25">
      <c r="K150" s="51"/>
    </row>
    <row r="151" spans="11:11" x14ac:dyDescent="0.25">
      <c r="K151" s="51"/>
    </row>
    <row r="152" spans="11:11" x14ac:dyDescent="0.25">
      <c r="K152" s="51"/>
    </row>
    <row r="153" spans="11:11" x14ac:dyDescent="0.25">
      <c r="K153" s="51"/>
    </row>
    <row r="154" spans="11:11" x14ac:dyDescent="0.25">
      <c r="K154" s="51"/>
    </row>
    <row r="155" spans="11:11" x14ac:dyDescent="0.25">
      <c r="K155" s="51"/>
    </row>
    <row r="156" spans="11:11" x14ac:dyDescent="0.25">
      <c r="K156" s="51"/>
    </row>
    <row r="157" spans="11:11" x14ac:dyDescent="0.25">
      <c r="K157" s="51"/>
    </row>
    <row r="158" spans="11:11" x14ac:dyDescent="0.25">
      <c r="K158" s="51"/>
    </row>
    <row r="159" spans="11:11" x14ac:dyDescent="0.25">
      <c r="K159" s="51"/>
    </row>
    <row r="160" spans="11:11" x14ac:dyDescent="0.25">
      <c r="K160" s="51"/>
    </row>
    <row r="161" spans="11:11" x14ac:dyDescent="0.25">
      <c r="K161" s="51"/>
    </row>
    <row r="162" spans="11:11" x14ac:dyDescent="0.25">
      <c r="K162" s="51"/>
    </row>
    <row r="163" spans="11:11" x14ac:dyDescent="0.25">
      <c r="K163" s="51"/>
    </row>
    <row r="164" spans="11:11" x14ac:dyDescent="0.25">
      <c r="K164" s="51"/>
    </row>
    <row r="165" spans="11:11" x14ac:dyDescent="0.25">
      <c r="K165" s="51"/>
    </row>
    <row r="166" spans="11:11" x14ac:dyDescent="0.25">
      <c r="K166" s="51"/>
    </row>
  </sheetData>
  <sheetProtection selectLockedCells="1"/>
  <pageMargins left="0.75" right="0.75" top="1" bottom="1" header="0.3" footer="0.3"/>
  <pageSetup orientation="portrait" r:id="rId1"/>
  <headerFooter>
    <oddHeader>&amp;L&amp;"Arial"&amp;9&amp;KA80000CONFIDENTIAL&amp;1#</oddHeader>
    <oddFooter>&amp;LPUBLIC</oddFooter>
    <evenFooter>&amp;LPUBLIC</evenFooter>
    <firstFooter>&amp;LPUBLIC</first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957B53-F7DC-4F16-BDE4-9F8CE340972F}">
  <dimension ref="A1:P65"/>
  <sheetViews>
    <sheetView showGridLines="0" topLeftCell="A6" zoomScale="85" zoomScaleNormal="85" workbookViewId="0">
      <selection activeCell="D48" sqref="D48"/>
    </sheetView>
  </sheetViews>
  <sheetFormatPr defaultRowHeight="15" x14ac:dyDescent="0.25"/>
  <cols>
    <col min="1" max="1" width="3.42578125" style="102" customWidth="1"/>
    <col min="2" max="2" width="96.85546875" customWidth="1"/>
    <col min="3" max="3" width="24.5703125" customWidth="1"/>
    <col min="4" max="12" width="27.42578125" customWidth="1"/>
  </cols>
  <sheetData>
    <row r="1" spans="1:12" ht="80.45" customHeight="1" x14ac:dyDescent="0.25"/>
    <row r="2" spans="1:12" ht="23.25" x14ac:dyDescent="0.35">
      <c r="B2" s="22" t="s">
        <v>210</v>
      </c>
    </row>
    <row r="3" spans="1:12" ht="5.45" customHeight="1" x14ac:dyDescent="0.25"/>
    <row r="4" spans="1:12" ht="14.45" customHeight="1" thickBot="1" x14ac:dyDescent="0.3">
      <c r="C4" s="1"/>
      <c r="D4" s="1"/>
      <c r="E4" s="1"/>
      <c r="F4" s="1"/>
      <c r="G4" s="1"/>
      <c r="H4" s="1"/>
      <c r="I4" s="1"/>
      <c r="L4" s="2"/>
    </row>
    <row r="5" spans="1:12" ht="32.25" thickBot="1" x14ac:dyDescent="0.4">
      <c r="B5" s="3" t="s">
        <v>0</v>
      </c>
      <c r="C5" s="116" t="s">
        <v>140</v>
      </c>
      <c r="D5" s="100" t="s">
        <v>128</v>
      </c>
      <c r="E5" s="4"/>
      <c r="F5" s="4"/>
      <c r="G5" s="137" t="s">
        <v>188</v>
      </c>
      <c r="H5" s="4"/>
      <c r="J5" s="5"/>
      <c r="K5" s="5"/>
      <c r="L5" s="2"/>
    </row>
    <row r="6" spans="1:12" ht="15.75" x14ac:dyDescent="0.25">
      <c r="A6" s="102">
        <v>3</v>
      </c>
      <c r="B6" s="6" t="s">
        <v>178</v>
      </c>
      <c r="C6" s="108">
        <f>IF($C$5="Other - Manual Input",H6,VLOOKUP($C$5,'Timetable &amp; Tables'!$N$5:$Q$34,A6,FALSE))</f>
        <v>0.01</v>
      </c>
      <c r="D6" s="4"/>
      <c r="E6" s="4"/>
      <c r="F6" s="4"/>
      <c r="G6" s="111" t="s">
        <v>182</v>
      </c>
      <c r="H6" s="113">
        <v>0.01</v>
      </c>
      <c r="I6" s="110" t="s">
        <v>189</v>
      </c>
      <c r="K6" s="5"/>
      <c r="L6" s="2"/>
    </row>
    <row r="7" spans="1:12" x14ac:dyDescent="0.25">
      <c r="A7" s="102">
        <v>2</v>
      </c>
      <c r="B7" s="6" t="s">
        <v>179</v>
      </c>
      <c r="C7" s="108">
        <f>IF($C$5="Other - Manual Input",H7,VLOOKUP($C$5,'Timetable &amp; Tables'!$N$5:$Q$34,A7,FALSE))</f>
        <v>0.01</v>
      </c>
      <c r="D7" s="4"/>
      <c r="E7" s="4"/>
      <c r="F7" s="4"/>
      <c r="G7" s="111" t="s">
        <v>181</v>
      </c>
      <c r="H7" s="114">
        <v>0.15</v>
      </c>
      <c r="J7" s="5"/>
      <c r="K7" s="5"/>
      <c r="L7" s="2"/>
    </row>
    <row r="8" spans="1:12" ht="15.75" thickBot="1" x14ac:dyDescent="0.3">
      <c r="A8" s="102">
        <v>4</v>
      </c>
      <c r="B8" s="6" t="s">
        <v>180</v>
      </c>
      <c r="C8" s="108">
        <f>IF($C$5="Other - Manual Input",H8,VLOOKUP($C$5,'Timetable &amp; Tables'!$N$5:$Q$34,A8,FALSE))</f>
        <v>0.01</v>
      </c>
      <c r="D8" s="4"/>
      <c r="E8" s="4"/>
      <c r="F8" s="4"/>
      <c r="G8" s="112" t="s">
        <v>174</v>
      </c>
      <c r="H8" s="115">
        <v>0.01</v>
      </c>
      <c r="J8" s="5"/>
      <c r="K8" s="5"/>
      <c r="L8" s="2"/>
    </row>
    <row r="9" spans="1:12" x14ac:dyDescent="0.25">
      <c r="B9" s="7" t="s">
        <v>1</v>
      </c>
      <c r="C9" s="109">
        <v>44071</v>
      </c>
      <c r="D9" s="4"/>
      <c r="E9" s="4"/>
      <c r="F9" s="4"/>
      <c r="G9" s="4"/>
      <c r="H9" s="4"/>
      <c r="I9" s="4"/>
      <c r="J9" s="5"/>
      <c r="K9" s="5"/>
      <c r="L9" s="2"/>
    </row>
    <row r="10" spans="1:12" x14ac:dyDescent="0.25">
      <c r="B10" s="222"/>
      <c r="C10" s="180"/>
      <c r="D10" s="4"/>
      <c r="E10" s="4"/>
      <c r="F10" s="4"/>
      <c r="G10" s="4"/>
      <c r="H10" s="4"/>
      <c r="I10" s="4"/>
      <c r="J10" s="5"/>
      <c r="K10" s="5"/>
      <c r="L10" s="2"/>
    </row>
    <row r="11" spans="1:12" x14ac:dyDescent="0.25">
      <c r="B11" s="222"/>
      <c r="C11" s="180"/>
      <c r="D11" s="298" t="s">
        <v>211</v>
      </c>
      <c r="E11" s="298"/>
      <c r="F11" s="298"/>
      <c r="G11" s="4"/>
      <c r="H11" s="4"/>
      <c r="I11" s="4"/>
      <c r="J11" s="5"/>
      <c r="K11" s="5"/>
      <c r="L11" s="2"/>
    </row>
    <row r="12" spans="1:12" ht="15.75" thickBot="1" x14ac:dyDescent="0.3">
      <c r="B12" s="5"/>
      <c r="C12" s="4"/>
      <c r="G12" s="93"/>
      <c r="H12" s="4"/>
      <c r="I12" s="4"/>
      <c r="J12" s="5"/>
      <c r="K12" s="5"/>
      <c r="L12" s="2"/>
    </row>
    <row r="13" spans="1:12" ht="31.5" thickTop="1" thickBot="1" x14ac:dyDescent="0.3">
      <c r="B13" s="8" t="s">
        <v>2</v>
      </c>
      <c r="C13" s="4"/>
      <c r="D13" s="225" t="s">
        <v>229</v>
      </c>
      <c r="E13" s="239"/>
      <c r="F13" s="243"/>
      <c r="G13" s="138"/>
      <c r="H13" s="4"/>
      <c r="I13" s="4"/>
      <c r="J13" s="5"/>
      <c r="K13" s="5"/>
      <c r="L13" s="2"/>
    </row>
    <row r="14" spans="1:12" ht="15.75" thickTop="1" x14ac:dyDescent="0.25">
      <c r="B14" s="7" t="s">
        <v>3</v>
      </c>
      <c r="C14" s="95" t="s">
        <v>4</v>
      </c>
      <c r="D14" s="167" t="s">
        <v>38</v>
      </c>
      <c r="E14" s="244"/>
      <c r="F14" s="244"/>
      <c r="G14" s="244"/>
      <c r="I14" s="5"/>
      <c r="J14" s="5"/>
      <c r="K14" s="2"/>
    </row>
    <row r="15" spans="1:12" x14ac:dyDescent="0.25">
      <c r="A15" s="102" t="s">
        <v>117</v>
      </c>
      <c r="B15" s="9" t="s">
        <v>5</v>
      </c>
      <c r="C15" s="96"/>
      <c r="D15" s="168">
        <f ca="1">INDIRECT(D$14&amp;"!"&amp;$A15)</f>
        <v>44391</v>
      </c>
      <c r="E15" s="245"/>
      <c r="F15" s="245"/>
      <c r="G15" s="245"/>
      <c r="I15" s="5"/>
      <c r="J15" s="5"/>
      <c r="K15" s="2"/>
    </row>
    <row r="16" spans="1:12" x14ac:dyDescent="0.25">
      <c r="A16" s="102" t="s">
        <v>118</v>
      </c>
      <c r="B16" s="6" t="s">
        <v>6</v>
      </c>
      <c r="C16" s="91"/>
      <c r="D16" s="169">
        <f ca="1">INDIRECT(D$14&amp;"!"&amp;$A16)</f>
        <v>1.2E-2</v>
      </c>
      <c r="E16" s="246"/>
      <c r="F16" s="246"/>
      <c r="G16" s="246"/>
      <c r="I16" s="5"/>
      <c r="J16" s="5"/>
      <c r="K16" s="2"/>
    </row>
    <row r="17" spans="1:11" ht="15.75" thickBot="1" x14ac:dyDescent="0.3">
      <c r="A17" s="102" t="s">
        <v>119</v>
      </c>
      <c r="B17" s="6" t="s">
        <v>132</v>
      </c>
      <c r="C17" s="91"/>
      <c r="D17" s="170">
        <f ca="1">INDIRECT(D$14&amp;"!"&amp;$A17)</f>
        <v>2</v>
      </c>
      <c r="E17" s="247"/>
      <c r="F17" s="247"/>
      <c r="G17" s="247"/>
      <c r="I17" s="5"/>
      <c r="J17" s="5"/>
      <c r="K17" s="2"/>
    </row>
    <row r="18" spans="1:11" ht="21" customHeight="1" x14ac:dyDescent="0.35">
      <c r="B18" s="12" t="s">
        <v>7</v>
      </c>
      <c r="C18" s="106">
        <f>SUM(D18:J18)</f>
        <v>1000000</v>
      </c>
      <c r="D18" s="171">
        <v>1000000</v>
      </c>
      <c r="E18" s="100" t="s">
        <v>199</v>
      </c>
      <c r="G18" s="248"/>
    </row>
    <row r="19" spans="1:11" ht="21" customHeight="1" thickBot="1" x14ac:dyDescent="0.4">
      <c r="B19" s="13" t="s">
        <v>8</v>
      </c>
      <c r="C19" s="14"/>
      <c r="D19" s="172">
        <f>D18*1000</f>
        <v>1000000000</v>
      </c>
      <c r="E19" s="100" t="s">
        <v>200</v>
      </c>
      <c r="G19" s="249"/>
    </row>
    <row r="20" spans="1:11" ht="21.75" thickBot="1" x14ac:dyDescent="0.4">
      <c r="B20" s="6" t="s">
        <v>216</v>
      </c>
      <c r="C20" s="91"/>
      <c r="D20" s="173">
        <v>1.7000000000000001E-2</v>
      </c>
      <c r="E20" s="100" t="s">
        <v>201</v>
      </c>
      <c r="G20" s="250"/>
    </row>
    <row r="21" spans="1:11" x14ac:dyDescent="0.25">
      <c r="A21" s="102" t="s">
        <v>124</v>
      </c>
      <c r="B21" s="6" t="s">
        <v>22</v>
      </c>
      <c r="C21" s="91"/>
      <c r="D21" s="174">
        <f t="shared" ref="D21:D23" ca="1" si="0">INDIRECT(D$14&amp;"!"&amp;$A21)</f>
        <v>44026</v>
      </c>
      <c r="E21" s="245"/>
      <c r="F21" s="245"/>
      <c r="G21" s="245"/>
      <c r="I21" s="5"/>
      <c r="J21" s="5"/>
      <c r="K21" s="2"/>
    </row>
    <row r="22" spans="1:11" x14ac:dyDescent="0.25">
      <c r="A22" s="102" t="s">
        <v>122</v>
      </c>
      <c r="B22" s="6" t="s">
        <v>120</v>
      </c>
      <c r="C22" s="91"/>
      <c r="D22" s="175">
        <f t="shared" ca="1" si="0"/>
        <v>139</v>
      </c>
      <c r="E22" s="247"/>
      <c r="F22" s="247"/>
      <c r="G22" s="247"/>
      <c r="I22" s="5"/>
      <c r="J22" s="5"/>
      <c r="K22" s="2"/>
    </row>
    <row r="23" spans="1:11" x14ac:dyDescent="0.25">
      <c r="A23" s="102" t="s">
        <v>123</v>
      </c>
      <c r="B23" s="6" t="s">
        <v>121</v>
      </c>
      <c r="C23" s="91"/>
      <c r="D23" s="175">
        <f t="shared" ca="1" si="0"/>
        <v>45</v>
      </c>
      <c r="E23" s="247"/>
      <c r="F23" s="247"/>
      <c r="G23" s="247"/>
      <c r="I23" s="5"/>
      <c r="J23" s="5"/>
      <c r="K23" s="2"/>
    </row>
    <row r="24" spans="1:11" x14ac:dyDescent="0.25">
      <c r="A24" s="102" t="s">
        <v>126</v>
      </c>
      <c r="B24" s="6" t="s">
        <v>202</v>
      </c>
      <c r="C24" s="91"/>
      <c r="D24" s="169">
        <f ca="1">ROUND(INDIRECT(D$14&amp;"!"&amp;$A24),8)</f>
        <v>0.99559312</v>
      </c>
      <c r="E24" s="246"/>
      <c r="F24" s="246"/>
      <c r="G24" s="246"/>
      <c r="I24" s="5"/>
      <c r="J24" s="5"/>
      <c r="K24" s="2"/>
    </row>
    <row r="25" spans="1:11" x14ac:dyDescent="0.25">
      <c r="A25" s="102" t="s">
        <v>125</v>
      </c>
      <c r="B25" s="6" t="s">
        <v>203</v>
      </c>
      <c r="C25" s="91"/>
      <c r="D25" s="169">
        <f ca="1">ROUND(INDIRECT(D$14&amp;"!"&amp;$A25),8)</f>
        <v>1.47945E-3</v>
      </c>
      <c r="E25" s="246"/>
      <c r="F25" s="246"/>
      <c r="G25" s="246"/>
      <c r="I25" s="5"/>
      <c r="J25" s="5"/>
      <c r="K25" s="2"/>
    </row>
    <row r="26" spans="1:11" x14ac:dyDescent="0.25">
      <c r="A26" s="102" t="s">
        <v>127</v>
      </c>
      <c r="B26" s="6" t="s">
        <v>204</v>
      </c>
      <c r="C26" s="91"/>
      <c r="D26" s="169">
        <f ca="1">ROUND(INDIRECT(D$14&amp;"!"&amp;$A26),8)</f>
        <v>0.99707257000000005</v>
      </c>
      <c r="E26" s="246"/>
      <c r="F26" s="246"/>
      <c r="G26" s="246"/>
      <c r="I26" s="5"/>
      <c r="J26" s="5"/>
      <c r="K26" s="2"/>
    </row>
    <row r="27" spans="1:11" x14ac:dyDescent="0.25">
      <c r="B27" s="9" t="s">
        <v>223</v>
      </c>
      <c r="C27" s="96"/>
      <c r="D27" s="176">
        <v>1.07386</v>
      </c>
      <c r="E27" s="251"/>
      <c r="F27" s="251"/>
      <c r="G27" s="251"/>
      <c r="I27" s="5"/>
      <c r="J27" s="5"/>
      <c r="K27" s="2"/>
    </row>
    <row r="28" spans="1:11" x14ac:dyDescent="0.25">
      <c r="B28" s="6" t="s">
        <v>205</v>
      </c>
      <c r="C28" s="91"/>
      <c r="D28" s="169">
        <f ca="1">ROUND(D24*$D$27,8)</f>
        <v>1.0691276300000001</v>
      </c>
      <c r="E28" s="246"/>
      <c r="F28" s="246"/>
      <c r="G28" s="246"/>
      <c r="I28" s="5"/>
      <c r="J28" s="5"/>
      <c r="K28" s="2"/>
    </row>
    <row r="29" spans="1:11" x14ac:dyDescent="0.25">
      <c r="B29" s="6" t="s">
        <v>206</v>
      </c>
      <c r="C29" s="91"/>
      <c r="D29" s="169">
        <f ca="1">ROUND(D25*$D$27,8)</f>
        <v>1.5887200000000001E-3</v>
      </c>
      <c r="E29" s="246"/>
      <c r="F29" s="246"/>
      <c r="G29" s="246"/>
      <c r="I29" s="5"/>
      <c r="J29" s="5"/>
      <c r="K29" s="2"/>
    </row>
    <row r="30" spans="1:11" x14ac:dyDescent="0.25">
      <c r="B30" s="7" t="s">
        <v>207</v>
      </c>
      <c r="C30" s="14"/>
      <c r="D30" s="177">
        <f ca="1">ROUND(D28+D29,8)</f>
        <v>1.0707163500000001</v>
      </c>
      <c r="E30" s="246"/>
      <c r="F30" s="246"/>
      <c r="G30" s="246"/>
      <c r="I30" s="5"/>
      <c r="J30" s="5"/>
      <c r="K30" s="2"/>
    </row>
    <row r="31" spans="1:11" x14ac:dyDescent="0.25">
      <c r="B31" s="235" t="s">
        <v>224</v>
      </c>
      <c r="C31" s="236">
        <f ca="1">SUM(D31:G31)</f>
        <v>995593120</v>
      </c>
      <c r="D31" s="237">
        <f ca="1">ROUND( D18*D24*1000, 2)</f>
        <v>995593120</v>
      </c>
      <c r="E31" s="252"/>
      <c r="F31" s="252"/>
      <c r="G31" s="252"/>
      <c r="I31" s="5"/>
      <c r="J31" s="5"/>
      <c r="K31" s="2"/>
    </row>
    <row r="32" spans="1:11" x14ac:dyDescent="0.25">
      <c r="B32" s="6" t="s">
        <v>208</v>
      </c>
      <c r="C32" s="150">
        <f ca="1">SUM(D32:G32)</f>
        <v>1069127630</v>
      </c>
      <c r="D32" s="178">
        <f ca="1">ROUND( D18*D28*1000, 2)</f>
        <v>1069127630</v>
      </c>
      <c r="E32" s="252"/>
      <c r="F32" s="252"/>
      <c r="G32" s="252"/>
      <c r="I32" s="5"/>
      <c r="J32" s="5"/>
      <c r="K32" s="2"/>
    </row>
    <row r="33" spans="1:16" x14ac:dyDescent="0.25">
      <c r="B33" s="6" t="s">
        <v>209</v>
      </c>
      <c r="C33" s="150">
        <f t="shared" ref="C33:C37" ca="1" si="1">SUM(D33:G33)</f>
        <v>1070716350</v>
      </c>
      <c r="D33" s="178">
        <f ca="1">ROUND( D18*D30*1000, 2)</f>
        <v>1070716350</v>
      </c>
      <c r="E33" s="252"/>
      <c r="F33" s="252"/>
      <c r="G33" s="252"/>
      <c r="I33" s="5"/>
      <c r="J33" s="5"/>
      <c r="K33" s="2"/>
    </row>
    <row r="34" spans="1:16" x14ac:dyDescent="0.25">
      <c r="B34" s="6" t="s">
        <v>21</v>
      </c>
      <c r="C34" s="150">
        <f t="shared" ca="1" si="1"/>
        <v>0</v>
      </c>
      <c r="D34" s="178">
        <f ca="1">MAX(0, ROUND(D31-D19,2) )</f>
        <v>0</v>
      </c>
      <c r="E34" s="252"/>
      <c r="F34" s="252"/>
      <c r="G34" s="252"/>
      <c r="I34" s="5"/>
      <c r="J34" s="5"/>
      <c r="K34" s="2"/>
    </row>
    <row r="35" spans="1:16" x14ac:dyDescent="0.25">
      <c r="B35" s="143" t="s">
        <v>226</v>
      </c>
      <c r="C35" s="150">
        <f t="shared" ca="1" si="1"/>
        <v>1588720</v>
      </c>
      <c r="D35" s="178">
        <f ca="1">ROUND(D29*D18*1000,2)</f>
        <v>1588720</v>
      </c>
      <c r="E35" s="252"/>
      <c r="F35" s="252"/>
      <c r="G35" s="252"/>
      <c r="I35" s="5"/>
      <c r="J35" s="5"/>
      <c r="K35" s="2"/>
    </row>
    <row r="36" spans="1:16" s="239" customFormat="1" x14ac:dyDescent="0.25">
      <c r="A36" s="238"/>
      <c r="B36" s="17" t="s">
        <v>12</v>
      </c>
      <c r="C36" s="150">
        <f ca="1">SUM(D36:G36)</f>
        <v>0</v>
      </c>
      <c r="D36" s="178">
        <f ca="1">MAX(0, ROUND(D34*$C$6,2) )</f>
        <v>0</v>
      </c>
      <c r="E36" s="252"/>
      <c r="F36" s="252"/>
      <c r="G36" s="252"/>
      <c r="J36" s="240"/>
      <c r="K36" s="241"/>
    </row>
    <row r="37" spans="1:16" x14ac:dyDescent="0.25">
      <c r="B37" s="6" t="s">
        <v>131</v>
      </c>
      <c r="C37" s="150">
        <f t="shared" ca="1" si="1"/>
        <v>15887.2</v>
      </c>
      <c r="D37" s="178">
        <f ca="1">ROUND( D35*$C$7, 2 )</f>
        <v>15887.2</v>
      </c>
      <c r="E37" s="252"/>
      <c r="F37" s="252"/>
      <c r="G37" s="252"/>
      <c r="I37" s="5"/>
      <c r="J37" s="5"/>
      <c r="K37" s="2"/>
    </row>
    <row r="38" spans="1:16" x14ac:dyDescent="0.25">
      <c r="B38" s="235" t="s">
        <v>225</v>
      </c>
      <c r="C38" s="236">
        <f>SUM(D38:G38)</f>
        <v>738600</v>
      </c>
      <c r="D38" s="242">
        <f>ROUND(((D27-1) * D18*1000 * $C$7),2)</f>
        <v>738600</v>
      </c>
      <c r="E38" s="252"/>
      <c r="F38" s="252"/>
      <c r="G38" s="252"/>
      <c r="I38" s="5"/>
      <c r="J38" s="5"/>
      <c r="K38" s="2"/>
    </row>
    <row r="39" spans="1:16" ht="19.5" thickBot="1" x14ac:dyDescent="0.3">
      <c r="B39" s="18" t="s">
        <v>13</v>
      </c>
      <c r="C39" s="151">
        <f ca="1">SUM(D39:G39)</f>
        <v>1069961862.8</v>
      </c>
      <c r="D39" s="179">
        <f ca="1">D33-D37-D36-D38</f>
        <v>1069961862.8</v>
      </c>
      <c r="E39" s="252"/>
      <c r="F39" s="252"/>
      <c r="G39" s="252"/>
      <c r="I39" s="5"/>
      <c r="J39" s="5"/>
      <c r="K39" s="2"/>
    </row>
    <row r="40" spans="1:16" ht="15.75" thickTop="1" x14ac:dyDescent="0.25">
      <c r="B40" s="5"/>
      <c r="C40" s="4"/>
      <c r="D40" s="4"/>
      <c r="I40" s="4"/>
      <c r="J40" s="5"/>
      <c r="K40" s="5"/>
      <c r="L40" s="2"/>
    </row>
    <row r="41" spans="1:16" x14ac:dyDescent="0.25">
      <c r="B41" s="5"/>
      <c r="C41" s="4"/>
      <c r="D41" s="138" t="s">
        <v>227</v>
      </c>
      <c r="I41" s="4"/>
      <c r="J41" s="5"/>
      <c r="K41" s="5"/>
      <c r="L41" s="2"/>
    </row>
    <row r="42" spans="1:16" ht="15.75" thickBot="1" x14ac:dyDescent="0.3">
      <c r="B42" s="5"/>
      <c r="C42" s="4"/>
      <c r="D42" s="138"/>
      <c r="I42" s="4"/>
      <c r="J42" s="5"/>
      <c r="K42" s="5"/>
      <c r="L42" s="2"/>
    </row>
    <row r="43" spans="1:16" ht="31.5" thickTop="1" thickBot="1" x14ac:dyDescent="0.3">
      <c r="B43" s="133" t="s">
        <v>14</v>
      </c>
      <c r="C43" s="4"/>
      <c r="D43" s="226"/>
      <c r="E43" s="227" t="s">
        <v>230</v>
      </c>
      <c r="F43" s="228"/>
      <c r="G43" s="253"/>
      <c r="H43" s="254"/>
      <c r="I43" s="255"/>
      <c r="J43" s="256"/>
      <c r="K43" s="257"/>
      <c r="L43" s="258"/>
    </row>
    <row r="44" spans="1:16" ht="15.75" thickTop="1" x14ac:dyDescent="0.25">
      <c r="B44" s="7" t="s">
        <v>3</v>
      </c>
      <c r="C44" s="134" t="s">
        <v>4</v>
      </c>
      <c r="D44" s="181" t="s">
        <v>58</v>
      </c>
      <c r="E44" s="182" t="s">
        <v>191</v>
      </c>
      <c r="F44" s="183" t="s">
        <v>70</v>
      </c>
      <c r="G44" s="259"/>
      <c r="H44" s="244"/>
      <c r="I44" s="244"/>
      <c r="J44" s="244"/>
      <c r="K44" s="244"/>
      <c r="L44" s="244"/>
      <c r="P44" s="128"/>
    </row>
    <row r="45" spans="1:16" x14ac:dyDescent="0.25">
      <c r="A45" s="102" t="s">
        <v>117</v>
      </c>
      <c r="B45" s="9" t="s">
        <v>5</v>
      </c>
      <c r="C45" s="96"/>
      <c r="D45" s="184">
        <f ca="1">INDIRECT(D$44&amp;"!"&amp;$A45)</f>
        <v>46373</v>
      </c>
      <c r="E45" s="10">
        <f ca="1">INDIRECT(E$44&amp;"!"&amp;$A45)</f>
        <v>47104</v>
      </c>
      <c r="F45" s="185">
        <f ca="1">INDIRECT(F$44&amp;"!"&amp;$A45)</f>
        <v>48390</v>
      </c>
      <c r="G45" s="260"/>
      <c r="H45" s="245"/>
      <c r="I45" s="245"/>
      <c r="J45" s="245"/>
      <c r="K45" s="245"/>
      <c r="L45" s="245"/>
      <c r="P45" s="2"/>
    </row>
    <row r="46" spans="1:16" x14ac:dyDescent="0.25">
      <c r="A46" s="102" t="s">
        <v>118</v>
      </c>
      <c r="B46" s="6" t="s">
        <v>6</v>
      </c>
      <c r="C46" s="91"/>
      <c r="D46" s="186">
        <f t="shared" ref="D46:F47" ca="1" si="2">INDIRECT(D$44&amp;"!"&amp;$A46)</f>
        <v>2.1250000000000002E-2</v>
      </c>
      <c r="E46" s="11">
        <f t="shared" ca="1" si="2"/>
        <v>2.8750000000000001E-2</v>
      </c>
      <c r="F46" s="187">
        <f t="shared" ca="1" si="2"/>
        <v>3.7749999999999999E-2</v>
      </c>
      <c r="G46" s="261"/>
      <c r="H46" s="246"/>
      <c r="I46" s="246"/>
      <c r="J46" s="246"/>
      <c r="K46" s="246"/>
      <c r="L46" s="246"/>
      <c r="P46" s="2"/>
    </row>
    <row r="47" spans="1:16" ht="15.75" thickBot="1" x14ac:dyDescent="0.3">
      <c r="A47" s="102" t="s">
        <v>119</v>
      </c>
      <c r="B47" s="103" t="s">
        <v>132</v>
      </c>
      <c r="C47" s="14"/>
      <c r="D47" s="188">
        <f t="shared" ca="1" si="2"/>
        <v>2</v>
      </c>
      <c r="E47" s="99">
        <f t="shared" ca="1" si="2"/>
        <v>2</v>
      </c>
      <c r="F47" s="189">
        <f t="shared" ca="1" si="2"/>
        <v>2</v>
      </c>
      <c r="G47" s="262"/>
      <c r="H47" s="247"/>
      <c r="I47" s="247"/>
      <c r="J47" s="247"/>
      <c r="K47" s="247"/>
      <c r="L47" s="247"/>
      <c r="P47" s="2"/>
    </row>
    <row r="48" spans="1:16" ht="21" customHeight="1" thickBot="1" x14ac:dyDescent="0.4">
      <c r="B48" s="19" t="s">
        <v>15</v>
      </c>
      <c r="C48" s="107">
        <f>SUM(D48:L48)</f>
        <v>10336000</v>
      </c>
      <c r="D48" s="190">
        <v>10000000</v>
      </c>
      <c r="E48" s="118">
        <v>168000</v>
      </c>
      <c r="F48" s="191">
        <v>168000</v>
      </c>
      <c r="G48" s="100" t="s">
        <v>129</v>
      </c>
      <c r="H48" s="248"/>
      <c r="I48" s="248"/>
      <c r="J48" s="248"/>
      <c r="K48" s="248"/>
      <c r="L48" s="248"/>
    </row>
    <row r="49" spans="1:16" ht="21" customHeight="1" thickBot="1" x14ac:dyDescent="0.4">
      <c r="B49" s="6" t="s">
        <v>116</v>
      </c>
      <c r="C49" s="91"/>
      <c r="D49" s="192">
        <v>0.01</v>
      </c>
      <c r="E49" s="140">
        <v>1.23E-2</v>
      </c>
      <c r="F49" s="193">
        <v>1.52E-2</v>
      </c>
      <c r="G49" s="100" t="s">
        <v>198</v>
      </c>
      <c r="H49" s="250"/>
      <c r="I49" s="250"/>
      <c r="J49" s="250"/>
      <c r="K49" s="250"/>
      <c r="L49" s="250"/>
    </row>
    <row r="50" spans="1:16" x14ac:dyDescent="0.25">
      <c r="A50" s="102" t="s">
        <v>124</v>
      </c>
      <c r="B50" s="6" t="s">
        <v>22</v>
      </c>
      <c r="C50" s="91"/>
      <c r="D50" s="194">
        <f ca="1">INDIRECT(D$44&amp;"!"&amp;$A50)</f>
        <v>43999</v>
      </c>
      <c r="E50" s="98">
        <f ca="1">INDIRECT(E$44&amp;"!"&amp;$A50)</f>
        <v>43999</v>
      </c>
      <c r="F50" s="195">
        <f ca="1">INDIRECT(F$44&amp;"!"&amp;$A50)</f>
        <v>44007</v>
      </c>
      <c r="G50" s="260"/>
      <c r="H50" s="245"/>
      <c r="I50" s="245"/>
      <c r="J50" s="245"/>
      <c r="K50" s="245"/>
      <c r="L50" s="245"/>
      <c r="P50" s="2"/>
    </row>
    <row r="51" spans="1:16" x14ac:dyDescent="0.25">
      <c r="A51" s="102" t="s">
        <v>122</v>
      </c>
      <c r="B51" s="6" t="s">
        <v>120</v>
      </c>
      <c r="C51" s="91"/>
      <c r="D51" s="196">
        <f t="shared" ref="D51:F52" ca="1" si="3">INDIRECT(D$44&amp;"!"&amp;$A51)</f>
        <v>111</v>
      </c>
      <c r="E51" s="97">
        <f t="shared" ca="1" si="3"/>
        <v>111</v>
      </c>
      <c r="F51" s="197">
        <f t="shared" ca="1" si="3"/>
        <v>119</v>
      </c>
      <c r="G51" s="262"/>
      <c r="H51" s="247"/>
      <c r="I51" s="247"/>
      <c r="J51" s="247"/>
      <c r="K51" s="247"/>
      <c r="L51" s="247"/>
      <c r="P51" s="2"/>
    </row>
    <row r="52" spans="1:16" x14ac:dyDescent="0.25">
      <c r="A52" s="102" t="s">
        <v>123</v>
      </c>
      <c r="B52" s="6" t="s">
        <v>121</v>
      </c>
      <c r="C52" s="91"/>
      <c r="D52" s="196">
        <f t="shared" ca="1" si="3"/>
        <v>72</v>
      </c>
      <c r="E52" s="97">
        <f t="shared" ca="1" si="3"/>
        <v>72</v>
      </c>
      <c r="F52" s="197">
        <f t="shared" ca="1" si="3"/>
        <v>64</v>
      </c>
      <c r="G52" s="262"/>
      <c r="H52" s="247"/>
      <c r="I52" s="247"/>
      <c r="J52" s="247"/>
      <c r="K52" s="247"/>
      <c r="L52" s="247"/>
      <c r="P52" s="2"/>
    </row>
    <row r="53" spans="1:16" x14ac:dyDescent="0.25">
      <c r="A53" s="102" t="s">
        <v>126</v>
      </c>
      <c r="B53" s="6" t="s">
        <v>9</v>
      </c>
      <c r="C53" s="91"/>
      <c r="D53" s="186">
        <f ca="1">ROUND(INDIRECT(D$44&amp;"!"&amp;$A53),8)</f>
        <v>1.06853065</v>
      </c>
      <c r="E53" s="11">
        <f t="shared" ref="E53:F54" ca="1" si="4">ROUND(INDIRECT(E$44&amp;"!"&amp;$A53),8)</f>
        <v>1.1294301899999999</v>
      </c>
      <c r="F53" s="187">
        <f t="shared" ca="1" si="4"/>
        <v>1.2431718599999999</v>
      </c>
      <c r="G53" s="261"/>
      <c r="H53" s="246"/>
      <c r="I53" s="246"/>
      <c r="J53" s="246"/>
      <c r="K53" s="246"/>
      <c r="L53" s="246"/>
      <c r="P53" s="2"/>
    </row>
    <row r="54" spans="1:16" x14ac:dyDescent="0.25">
      <c r="A54" s="102" t="s">
        <v>125</v>
      </c>
      <c r="B54" s="6" t="s">
        <v>10</v>
      </c>
      <c r="C54" s="91"/>
      <c r="D54" s="186">
        <f ca="1">ROUND(INDIRECT(D$44&amp;"!"&amp;$A54),8)</f>
        <v>4.19178E-3</v>
      </c>
      <c r="E54" s="11">
        <f t="shared" ca="1" si="4"/>
        <v>5.6712300000000002E-3</v>
      </c>
      <c r="F54" s="187">
        <f t="shared" ca="1" si="4"/>
        <v>6.6191799999999997E-3</v>
      </c>
      <c r="G54" s="261"/>
      <c r="H54" s="246"/>
      <c r="I54" s="246"/>
      <c r="J54" s="246"/>
      <c r="K54" s="246"/>
      <c r="L54" s="246"/>
      <c r="P54" s="2"/>
    </row>
    <row r="55" spans="1:16" x14ac:dyDescent="0.25">
      <c r="A55" s="102" t="s">
        <v>127</v>
      </c>
      <c r="B55" s="7" t="s">
        <v>11</v>
      </c>
      <c r="C55" s="14"/>
      <c r="D55" s="186">
        <f ca="1">ROUND(INDIRECT(D$44&amp;"!"&amp;$A55),8)</f>
        <v>1.07272243</v>
      </c>
      <c r="E55" s="11">
        <f t="shared" ref="E55:F55" ca="1" si="5">ROUND(INDIRECT(E$44&amp;"!"&amp;$A55),8)</f>
        <v>1.13510142</v>
      </c>
      <c r="F55" s="187">
        <f t="shared" ca="1" si="5"/>
        <v>1.2497910400000001</v>
      </c>
      <c r="G55" s="261"/>
      <c r="H55" s="246"/>
      <c r="I55" s="246"/>
      <c r="J55" s="246"/>
      <c r="K55" s="246"/>
      <c r="L55" s="246"/>
      <c r="P55" s="2"/>
    </row>
    <row r="56" spans="1:16" x14ac:dyDescent="0.25">
      <c r="B56" s="9" t="s">
        <v>16</v>
      </c>
      <c r="C56" s="150">
        <f ca="1">SUM(D56:F56)</f>
        <v>11127886233.279999</v>
      </c>
      <c r="D56" s="198">
        <f t="shared" ref="D56:F56" ca="1" si="6">ROUND( D55*D48*1000, 2 )</f>
        <v>10727224300</v>
      </c>
      <c r="E56" s="15">
        <f t="shared" ca="1" si="6"/>
        <v>190697038.56</v>
      </c>
      <c r="F56" s="199">
        <f t="shared" ca="1" si="6"/>
        <v>209964894.72</v>
      </c>
      <c r="G56" s="263"/>
      <c r="H56" s="252"/>
      <c r="I56" s="252"/>
      <c r="J56" s="252"/>
      <c r="K56" s="252"/>
      <c r="L56" s="252"/>
      <c r="P56" s="2"/>
    </row>
    <row r="57" spans="1:16" x14ac:dyDescent="0.25">
      <c r="B57" s="6" t="s">
        <v>133</v>
      </c>
      <c r="C57" s="150">
        <f ca="1">SUM(D57:L57)</f>
        <v>0</v>
      </c>
      <c r="D57" s="200">
        <f t="shared" ref="D57:F57" ca="1" si="7">MAX(0, ROUND( (1-D55)*D48*1000, 2) )</f>
        <v>0</v>
      </c>
      <c r="E57" s="16">
        <f t="shared" ca="1" si="7"/>
        <v>0</v>
      </c>
      <c r="F57" s="201">
        <f t="shared" ca="1" si="7"/>
        <v>0</v>
      </c>
      <c r="G57" s="263"/>
      <c r="H57" s="252"/>
      <c r="I57" s="252"/>
      <c r="J57" s="252"/>
      <c r="K57" s="252"/>
      <c r="L57" s="252"/>
      <c r="P57" s="2"/>
    </row>
    <row r="58" spans="1:16" x14ac:dyDescent="0.25">
      <c r="B58" s="17" t="s">
        <v>17</v>
      </c>
      <c r="C58" s="150">
        <f ca="1">SUM(D58:L58)</f>
        <v>0</v>
      </c>
      <c r="D58" s="202">
        <f ca="1">ROUND( D57*$C$8, 2 )</f>
        <v>0</v>
      </c>
      <c r="E58" s="94">
        <f ca="1">ROUND( E57*$C$8, 2 )</f>
        <v>0</v>
      </c>
      <c r="F58" s="203">
        <f ca="1">ROUND( F57*$C$8, 2 )</f>
        <v>0</v>
      </c>
      <c r="G58" s="264"/>
      <c r="H58" s="265"/>
      <c r="I58" s="265"/>
      <c r="J58" s="265"/>
      <c r="K58" s="265"/>
      <c r="L58" s="265"/>
      <c r="P58" s="2"/>
    </row>
    <row r="59" spans="1:16" ht="19.5" thickBot="1" x14ac:dyDescent="0.3">
      <c r="B59" s="135" t="s">
        <v>18</v>
      </c>
      <c r="C59" s="152">
        <f ca="1">SUM(D59:F59)</f>
        <v>11127886233.279999</v>
      </c>
      <c r="D59" s="204">
        <f ca="1">D56+D58</f>
        <v>10727224300</v>
      </c>
      <c r="E59" s="205">
        <f ca="1">E56+E58</f>
        <v>190697038.56</v>
      </c>
      <c r="F59" s="206">
        <f ca="1">F56+F58</f>
        <v>209964894.72</v>
      </c>
      <c r="G59" s="263"/>
      <c r="H59" s="252"/>
      <c r="I59" s="252"/>
      <c r="J59" s="252"/>
      <c r="K59" s="252"/>
      <c r="L59" s="252"/>
      <c r="P59" s="2"/>
    </row>
    <row r="60" spans="1:16" ht="16.5" thickTop="1" thickBot="1" x14ac:dyDescent="0.3">
      <c r="B60" s="5"/>
      <c r="C60" s="4"/>
      <c r="D60" s="4"/>
      <c r="E60" s="4"/>
      <c r="F60" s="4"/>
      <c r="G60" s="4"/>
      <c r="H60" s="4"/>
      <c r="I60" s="4"/>
      <c r="J60" s="5"/>
      <c r="K60" s="5"/>
      <c r="L60" s="2"/>
    </row>
    <row r="61" spans="1:16" ht="21.75" thickBot="1" x14ac:dyDescent="0.4">
      <c r="B61" s="20" t="s">
        <v>19</v>
      </c>
      <c r="C61" s="104">
        <f ca="1">C36+C37+C58+C38</f>
        <v>754487.2</v>
      </c>
      <c r="D61" s="101"/>
      <c r="E61" s="4"/>
      <c r="F61" s="25"/>
      <c r="G61" s="25"/>
      <c r="H61" s="23"/>
      <c r="I61" s="23"/>
      <c r="J61" s="5"/>
      <c r="K61" s="5"/>
      <c r="L61" s="2"/>
    </row>
    <row r="62" spans="1:16" ht="15.75" thickBot="1" x14ac:dyDescent="0.3">
      <c r="B62" s="5"/>
      <c r="C62" s="4"/>
      <c r="D62" s="4"/>
      <c r="E62" s="4"/>
      <c r="F62" s="4"/>
      <c r="G62" s="4"/>
      <c r="J62" s="5"/>
      <c r="K62" s="5"/>
      <c r="L62" s="2"/>
    </row>
    <row r="63" spans="1:16" ht="21.75" thickBot="1" x14ac:dyDescent="0.4">
      <c r="B63" s="21" t="s">
        <v>20</v>
      </c>
      <c r="C63" s="105">
        <f ca="1">C39-C59</f>
        <v>-10057924370.48</v>
      </c>
      <c r="D63" s="101" t="s">
        <v>130</v>
      </c>
      <c r="E63" s="4"/>
      <c r="F63" s="4"/>
      <c r="G63" s="4"/>
      <c r="H63" s="4"/>
      <c r="I63" s="4"/>
      <c r="J63" s="5"/>
      <c r="K63" s="5"/>
      <c r="L63" s="2"/>
    </row>
    <row r="64" spans="1:16" x14ac:dyDescent="0.25">
      <c r="C64" s="1"/>
      <c r="D64" s="1"/>
      <c r="E64" s="1"/>
      <c r="F64" s="1"/>
      <c r="G64" s="1"/>
      <c r="H64" s="24"/>
      <c r="I64" s="24"/>
      <c r="L64" s="2"/>
    </row>
    <row r="65" spans="2:12" x14ac:dyDescent="0.25">
      <c r="B65" s="5" t="s">
        <v>115</v>
      </c>
      <c r="C65" s="92">
        <f>C18-C48</f>
        <v>-9336000</v>
      </c>
      <c r="D65" s="139">
        <f ca="1">C56-C33</f>
        <v>10057169883.279999</v>
      </c>
      <c r="E65" s="1"/>
      <c r="F65" s="1"/>
      <c r="G65" s="1"/>
      <c r="H65" s="1"/>
      <c r="I65" s="1"/>
      <c r="L65" s="2"/>
    </row>
  </sheetData>
  <sheetProtection password="AA7C" sheet="1" selectLockedCells="1"/>
  <mergeCells count="1">
    <mergeCell ref="D11:F11"/>
  </mergeCells>
  <conditionalFormatting sqref="H6:H8">
    <cfRule type="expression" dxfId="2" priority="1">
      <formula>$C$5="Other - Manual Input"</formula>
    </cfRule>
  </conditionalFormatting>
  <dataValidations count="2">
    <dataValidation type="list" allowBlank="1" showInputMessage="1" showErrorMessage="1" sqref="C5" xr:uid="{C80300AE-4D19-4FDF-86D3-A30142D1BA6F}">
      <formula1>WHT_LIST</formula1>
    </dataValidation>
    <dataValidation allowBlank="1" showInputMessage="1" showErrorMessage="1" errorTitle="Critical Error" error="Source Bonds Tendered Units are less than Frozen Units_x000a_ " sqref="D18:G18" xr:uid="{7D3281ED-9F2F-414C-9A22-E55129573CBF}"/>
  </dataValidations>
  <pageMargins left="0.7" right="0.7" top="0.75" bottom="0.75" header="0.3" footer="0.3"/>
  <pageSetup paperSize="9" orientation="portrait" r:id="rId1"/>
  <headerFooter>
    <oddHeader>&amp;L&amp;"Arial"&amp;9&amp;KA80000CONFIDENTIAL&amp;1#</oddHeader>
  </headerFooter>
  <drawing r:id="rId2"/>
  <legacyDrawing r:id="rId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A3A0E8-8E59-415A-A8B1-B3F83CE6518E}">
  <sheetPr>
    <tabColor rgb="FF92D050"/>
  </sheetPr>
  <dimension ref="B12:AB166"/>
  <sheetViews>
    <sheetView showGridLines="0" zoomScale="70" zoomScaleNormal="70" workbookViewId="0">
      <selection activeCell="H23" sqref="H23"/>
    </sheetView>
  </sheetViews>
  <sheetFormatPr defaultColWidth="11.42578125" defaultRowHeight="15" x14ac:dyDescent="0.25"/>
  <cols>
    <col min="1" max="1" width="4.140625" style="5" customWidth="1"/>
    <col min="2" max="2" width="35.5703125" style="5" customWidth="1"/>
    <col min="3" max="3" width="18.42578125" style="5" bestFit="1" customWidth="1"/>
    <col min="4" max="7" width="10.42578125" style="5" customWidth="1"/>
    <col min="8" max="8" width="12.85546875" style="4" bestFit="1" customWidth="1"/>
    <col min="9" max="9" width="20.42578125" style="5" bestFit="1" customWidth="1"/>
    <col min="10" max="11" width="11.42578125" style="5" customWidth="1"/>
    <col min="12" max="12" width="10.42578125" style="5" bestFit="1" customWidth="1"/>
    <col min="13" max="13" width="11.42578125" style="5" bestFit="1" customWidth="1"/>
    <col min="14" max="14" width="18.85546875" style="5" customWidth="1"/>
    <col min="15" max="15" width="18.85546875" style="5" bestFit="1" customWidth="1"/>
    <col min="16" max="16" width="20.42578125" style="5" bestFit="1" customWidth="1"/>
    <col min="17" max="18" width="20.42578125" style="5" hidden="1" customWidth="1"/>
    <col min="19" max="19" width="15.42578125" style="5" bestFit="1" customWidth="1"/>
    <col min="20" max="20" width="28.42578125" style="5" bestFit="1" customWidth="1"/>
    <col min="21" max="21" width="13.5703125" style="5" bestFit="1" customWidth="1"/>
    <col min="22" max="22" width="11.42578125" style="5" customWidth="1"/>
    <col min="23" max="23" width="13.5703125" style="5" hidden="1" customWidth="1"/>
    <col min="24" max="24" width="18.42578125" style="5" hidden="1" customWidth="1"/>
    <col min="25" max="27" width="11.42578125" style="5" customWidth="1"/>
    <col min="28" max="28" width="13.140625" style="5" bestFit="1" customWidth="1"/>
    <col min="29" max="256" width="11.42578125" style="5"/>
    <col min="257" max="257" width="4.140625" style="5" customWidth="1"/>
    <col min="258" max="258" width="35.5703125" style="5" customWidth="1"/>
    <col min="259" max="259" width="18.42578125" style="5" bestFit="1" customWidth="1"/>
    <col min="260" max="263" width="10.42578125" style="5" customWidth="1"/>
    <col min="264" max="264" width="12.85546875" style="5" bestFit="1" customWidth="1"/>
    <col min="265" max="265" width="20.42578125" style="5" bestFit="1" customWidth="1"/>
    <col min="266" max="267" width="11.42578125" style="5" customWidth="1"/>
    <col min="268" max="268" width="10.42578125" style="5" bestFit="1" customWidth="1"/>
    <col min="269" max="269" width="11.42578125" style="5" bestFit="1" customWidth="1"/>
    <col min="270" max="270" width="18.85546875" style="5" customWidth="1"/>
    <col min="271" max="271" width="18.85546875" style="5" bestFit="1" customWidth="1"/>
    <col min="272" max="272" width="20.42578125" style="5" bestFit="1" customWidth="1"/>
    <col min="273" max="274" width="0" style="5" hidden="1" customWidth="1"/>
    <col min="275" max="275" width="15.42578125" style="5" bestFit="1" customWidth="1"/>
    <col min="276" max="276" width="28.42578125" style="5" bestFit="1" customWidth="1"/>
    <col min="277" max="277" width="13.5703125" style="5" bestFit="1" customWidth="1"/>
    <col min="278" max="278" width="11.42578125" style="5" customWidth="1"/>
    <col min="279" max="280" width="0" style="5" hidden="1" customWidth="1"/>
    <col min="281" max="283" width="11.42578125" style="5" customWidth="1"/>
    <col min="284" max="284" width="13.140625" style="5" bestFit="1" customWidth="1"/>
    <col min="285" max="512" width="11.42578125" style="5"/>
    <col min="513" max="513" width="4.140625" style="5" customWidth="1"/>
    <col min="514" max="514" width="35.5703125" style="5" customWidth="1"/>
    <col min="515" max="515" width="18.42578125" style="5" bestFit="1" customWidth="1"/>
    <col min="516" max="519" width="10.42578125" style="5" customWidth="1"/>
    <col min="520" max="520" width="12.85546875" style="5" bestFit="1" customWidth="1"/>
    <col min="521" max="521" width="20.42578125" style="5" bestFit="1" customWidth="1"/>
    <col min="522" max="523" width="11.42578125" style="5" customWidth="1"/>
    <col min="524" max="524" width="10.42578125" style="5" bestFit="1" customWidth="1"/>
    <col min="525" max="525" width="11.42578125" style="5" bestFit="1" customWidth="1"/>
    <col min="526" max="526" width="18.85546875" style="5" customWidth="1"/>
    <col min="527" max="527" width="18.85546875" style="5" bestFit="1" customWidth="1"/>
    <col min="528" max="528" width="20.42578125" style="5" bestFit="1" customWidth="1"/>
    <col min="529" max="530" width="0" style="5" hidden="1" customWidth="1"/>
    <col min="531" max="531" width="15.42578125" style="5" bestFit="1" customWidth="1"/>
    <col min="532" max="532" width="28.42578125" style="5" bestFit="1" customWidth="1"/>
    <col min="533" max="533" width="13.5703125" style="5" bestFit="1" customWidth="1"/>
    <col min="534" max="534" width="11.42578125" style="5" customWidth="1"/>
    <col min="535" max="536" width="0" style="5" hidden="1" customWidth="1"/>
    <col min="537" max="539" width="11.42578125" style="5" customWidth="1"/>
    <col min="540" max="540" width="13.140625" style="5" bestFit="1" customWidth="1"/>
    <col min="541" max="768" width="11.42578125" style="5"/>
    <col min="769" max="769" width="4.140625" style="5" customWidth="1"/>
    <col min="770" max="770" width="35.5703125" style="5" customWidth="1"/>
    <col min="771" max="771" width="18.42578125" style="5" bestFit="1" customWidth="1"/>
    <col min="772" max="775" width="10.42578125" style="5" customWidth="1"/>
    <col min="776" max="776" width="12.85546875" style="5" bestFit="1" customWidth="1"/>
    <col min="777" max="777" width="20.42578125" style="5" bestFit="1" customWidth="1"/>
    <col min="778" max="779" width="11.42578125" style="5" customWidth="1"/>
    <col min="780" max="780" width="10.42578125" style="5" bestFit="1" customWidth="1"/>
    <col min="781" max="781" width="11.42578125" style="5" bestFit="1" customWidth="1"/>
    <col min="782" max="782" width="18.85546875" style="5" customWidth="1"/>
    <col min="783" max="783" width="18.85546875" style="5" bestFit="1" customWidth="1"/>
    <col min="784" max="784" width="20.42578125" style="5" bestFit="1" customWidth="1"/>
    <col min="785" max="786" width="0" style="5" hidden="1" customWidth="1"/>
    <col min="787" max="787" width="15.42578125" style="5" bestFit="1" customWidth="1"/>
    <col min="788" max="788" width="28.42578125" style="5" bestFit="1" customWidth="1"/>
    <col min="789" max="789" width="13.5703125" style="5" bestFit="1" customWidth="1"/>
    <col min="790" max="790" width="11.42578125" style="5" customWidth="1"/>
    <col min="791" max="792" width="0" style="5" hidden="1" customWidth="1"/>
    <col min="793" max="795" width="11.42578125" style="5" customWidth="1"/>
    <col min="796" max="796" width="13.140625" style="5" bestFit="1" customWidth="1"/>
    <col min="797" max="1024" width="11.42578125" style="5"/>
    <col min="1025" max="1025" width="4.140625" style="5" customWidth="1"/>
    <col min="1026" max="1026" width="35.5703125" style="5" customWidth="1"/>
    <col min="1027" max="1027" width="18.42578125" style="5" bestFit="1" customWidth="1"/>
    <col min="1028" max="1031" width="10.42578125" style="5" customWidth="1"/>
    <col min="1032" max="1032" width="12.85546875" style="5" bestFit="1" customWidth="1"/>
    <col min="1033" max="1033" width="20.42578125" style="5" bestFit="1" customWidth="1"/>
    <col min="1034" max="1035" width="11.42578125" style="5" customWidth="1"/>
    <col min="1036" max="1036" width="10.42578125" style="5" bestFit="1" customWidth="1"/>
    <col min="1037" max="1037" width="11.42578125" style="5" bestFit="1" customWidth="1"/>
    <col min="1038" max="1038" width="18.85546875" style="5" customWidth="1"/>
    <col min="1039" max="1039" width="18.85546875" style="5" bestFit="1" customWidth="1"/>
    <col min="1040" max="1040" width="20.42578125" style="5" bestFit="1" customWidth="1"/>
    <col min="1041" max="1042" width="0" style="5" hidden="1" customWidth="1"/>
    <col min="1043" max="1043" width="15.42578125" style="5" bestFit="1" customWidth="1"/>
    <col min="1044" max="1044" width="28.42578125" style="5" bestFit="1" customWidth="1"/>
    <col min="1045" max="1045" width="13.5703125" style="5" bestFit="1" customWidth="1"/>
    <col min="1046" max="1046" width="11.42578125" style="5" customWidth="1"/>
    <col min="1047" max="1048" width="0" style="5" hidden="1" customWidth="1"/>
    <col min="1049" max="1051" width="11.42578125" style="5" customWidth="1"/>
    <col min="1052" max="1052" width="13.140625" style="5" bestFit="1" customWidth="1"/>
    <col min="1053" max="1280" width="11.42578125" style="5"/>
    <col min="1281" max="1281" width="4.140625" style="5" customWidth="1"/>
    <col min="1282" max="1282" width="35.5703125" style="5" customWidth="1"/>
    <col min="1283" max="1283" width="18.42578125" style="5" bestFit="1" customWidth="1"/>
    <col min="1284" max="1287" width="10.42578125" style="5" customWidth="1"/>
    <col min="1288" max="1288" width="12.85546875" style="5" bestFit="1" customWidth="1"/>
    <col min="1289" max="1289" width="20.42578125" style="5" bestFit="1" customWidth="1"/>
    <col min="1290" max="1291" width="11.42578125" style="5" customWidth="1"/>
    <col min="1292" max="1292" width="10.42578125" style="5" bestFit="1" customWidth="1"/>
    <col min="1293" max="1293" width="11.42578125" style="5" bestFit="1" customWidth="1"/>
    <col min="1294" max="1294" width="18.85546875" style="5" customWidth="1"/>
    <col min="1295" max="1295" width="18.85546875" style="5" bestFit="1" customWidth="1"/>
    <col min="1296" max="1296" width="20.42578125" style="5" bestFit="1" customWidth="1"/>
    <col min="1297" max="1298" width="0" style="5" hidden="1" customWidth="1"/>
    <col min="1299" max="1299" width="15.42578125" style="5" bestFit="1" customWidth="1"/>
    <col min="1300" max="1300" width="28.42578125" style="5" bestFit="1" customWidth="1"/>
    <col min="1301" max="1301" width="13.5703125" style="5" bestFit="1" customWidth="1"/>
    <col min="1302" max="1302" width="11.42578125" style="5" customWidth="1"/>
    <col min="1303" max="1304" width="0" style="5" hidden="1" customWidth="1"/>
    <col min="1305" max="1307" width="11.42578125" style="5" customWidth="1"/>
    <col min="1308" max="1308" width="13.140625" style="5" bestFit="1" customWidth="1"/>
    <col min="1309" max="1536" width="11.42578125" style="5"/>
    <col min="1537" max="1537" width="4.140625" style="5" customWidth="1"/>
    <col min="1538" max="1538" width="35.5703125" style="5" customWidth="1"/>
    <col min="1539" max="1539" width="18.42578125" style="5" bestFit="1" customWidth="1"/>
    <col min="1540" max="1543" width="10.42578125" style="5" customWidth="1"/>
    <col min="1544" max="1544" width="12.85546875" style="5" bestFit="1" customWidth="1"/>
    <col min="1545" max="1545" width="20.42578125" style="5" bestFit="1" customWidth="1"/>
    <col min="1546" max="1547" width="11.42578125" style="5" customWidth="1"/>
    <col min="1548" max="1548" width="10.42578125" style="5" bestFit="1" customWidth="1"/>
    <col min="1549" max="1549" width="11.42578125" style="5" bestFit="1" customWidth="1"/>
    <col min="1550" max="1550" width="18.85546875" style="5" customWidth="1"/>
    <col min="1551" max="1551" width="18.85546875" style="5" bestFit="1" customWidth="1"/>
    <col min="1552" max="1552" width="20.42578125" style="5" bestFit="1" customWidth="1"/>
    <col min="1553" max="1554" width="0" style="5" hidden="1" customWidth="1"/>
    <col min="1555" max="1555" width="15.42578125" style="5" bestFit="1" customWidth="1"/>
    <col min="1556" max="1556" width="28.42578125" style="5" bestFit="1" customWidth="1"/>
    <col min="1557" max="1557" width="13.5703125" style="5" bestFit="1" customWidth="1"/>
    <col min="1558" max="1558" width="11.42578125" style="5" customWidth="1"/>
    <col min="1559" max="1560" width="0" style="5" hidden="1" customWidth="1"/>
    <col min="1561" max="1563" width="11.42578125" style="5" customWidth="1"/>
    <col min="1564" max="1564" width="13.140625" style="5" bestFit="1" customWidth="1"/>
    <col min="1565" max="1792" width="11.42578125" style="5"/>
    <col min="1793" max="1793" width="4.140625" style="5" customWidth="1"/>
    <col min="1794" max="1794" width="35.5703125" style="5" customWidth="1"/>
    <col min="1795" max="1795" width="18.42578125" style="5" bestFit="1" customWidth="1"/>
    <col min="1796" max="1799" width="10.42578125" style="5" customWidth="1"/>
    <col min="1800" max="1800" width="12.85546875" style="5" bestFit="1" customWidth="1"/>
    <col min="1801" max="1801" width="20.42578125" style="5" bestFit="1" customWidth="1"/>
    <col min="1802" max="1803" width="11.42578125" style="5" customWidth="1"/>
    <col min="1804" max="1804" width="10.42578125" style="5" bestFit="1" customWidth="1"/>
    <col min="1805" max="1805" width="11.42578125" style="5" bestFit="1" customWidth="1"/>
    <col min="1806" max="1806" width="18.85546875" style="5" customWidth="1"/>
    <col min="1807" max="1807" width="18.85546875" style="5" bestFit="1" customWidth="1"/>
    <col min="1808" max="1808" width="20.42578125" style="5" bestFit="1" customWidth="1"/>
    <col min="1809" max="1810" width="0" style="5" hidden="1" customWidth="1"/>
    <col min="1811" max="1811" width="15.42578125" style="5" bestFit="1" customWidth="1"/>
    <col min="1812" max="1812" width="28.42578125" style="5" bestFit="1" customWidth="1"/>
    <col min="1813" max="1813" width="13.5703125" style="5" bestFit="1" customWidth="1"/>
    <col min="1814" max="1814" width="11.42578125" style="5" customWidth="1"/>
    <col min="1815" max="1816" width="0" style="5" hidden="1" customWidth="1"/>
    <col min="1817" max="1819" width="11.42578125" style="5" customWidth="1"/>
    <col min="1820" max="1820" width="13.140625" style="5" bestFit="1" customWidth="1"/>
    <col min="1821" max="2048" width="11.42578125" style="5"/>
    <col min="2049" max="2049" width="4.140625" style="5" customWidth="1"/>
    <col min="2050" max="2050" width="35.5703125" style="5" customWidth="1"/>
    <col min="2051" max="2051" width="18.42578125" style="5" bestFit="1" customWidth="1"/>
    <col min="2052" max="2055" width="10.42578125" style="5" customWidth="1"/>
    <col min="2056" max="2056" width="12.85546875" style="5" bestFit="1" customWidth="1"/>
    <col min="2057" max="2057" width="20.42578125" style="5" bestFit="1" customWidth="1"/>
    <col min="2058" max="2059" width="11.42578125" style="5" customWidth="1"/>
    <col min="2060" max="2060" width="10.42578125" style="5" bestFit="1" customWidth="1"/>
    <col min="2061" max="2061" width="11.42578125" style="5" bestFit="1" customWidth="1"/>
    <col min="2062" max="2062" width="18.85546875" style="5" customWidth="1"/>
    <col min="2063" max="2063" width="18.85546875" style="5" bestFit="1" customWidth="1"/>
    <col min="2064" max="2064" width="20.42578125" style="5" bestFit="1" customWidth="1"/>
    <col min="2065" max="2066" width="0" style="5" hidden="1" customWidth="1"/>
    <col min="2067" max="2067" width="15.42578125" style="5" bestFit="1" customWidth="1"/>
    <col min="2068" max="2068" width="28.42578125" style="5" bestFit="1" customWidth="1"/>
    <col min="2069" max="2069" width="13.5703125" style="5" bestFit="1" customWidth="1"/>
    <col min="2070" max="2070" width="11.42578125" style="5" customWidth="1"/>
    <col min="2071" max="2072" width="0" style="5" hidden="1" customWidth="1"/>
    <col min="2073" max="2075" width="11.42578125" style="5" customWidth="1"/>
    <col min="2076" max="2076" width="13.140625" style="5" bestFit="1" customWidth="1"/>
    <col min="2077" max="2304" width="11.42578125" style="5"/>
    <col min="2305" max="2305" width="4.140625" style="5" customWidth="1"/>
    <col min="2306" max="2306" width="35.5703125" style="5" customWidth="1"/>
    <col min="2307" max="2307" width="18.42578125" style="5" bestFit="1" customWidth="1"/>
    <col min="2308" max="2311" width="10.42578125" style="5" customWidth="1"/>
    <col min="2312" max="2312" width="12.85546875" style="5" bestFit="1" customWidth="1"/>
    <col min="2313" max="2313" width="20.42578125" style="5" bestFit="1" customWidth="1"/>
    <col min="2314" max="2315" width="11.42578125" style="5" customWidth="1"/>
    <col min="2316" max="2316" width="10.42578125" style="5" bestFit="1" customWidth="1"/>
    <col min="2317" max="2317" width="11.42578125" style="5" bestFit="1" customWidth="1"/>
    <col min="2318" max="2318" width="18.85546875" style="5" customWidth="1"/>
    <col min="2319" max="2319" width="18.85546875" style="5" bestFit="1" customWidth="1"/>
    <col min="2320" max="2320" width="20.42578125" style="5" bestFit="1" customWidth="1"/>
    <col min="2321" max="2322" width="0" style="5" hidden="1" customWidth="1"/>
    <col min="2323" max="2323" width="15.42578125" style="5" bestFit="1" customWidth="1"/>
    <col min="2324" max="2324" width="28.42578125" style="5" bestFit="1" customWidth="1"/>
    <col min="2325" max="2325" width="13.5703125" style="5" bestFit="1" customWidth="1"/>
    <col min="2326" max="2326" width="11.42578125" style="5" customWidth="1"/>
    <col min="2327" max="2328" width="0" style="5" hidden="1" customWidth="1"/>
    <col min="2329" max="2331" width="11.42578125" style="5" customWidth="1"/>
    <col min="2332" max="2332" width="13.140625" style="5" bestFit="1" customWidth="1"/>
    <col min="2333" max="2560" width="11.42578125" style="5"/>
    <col min="2561" max="2561" width="4.140625" style="5" customWidth="1"/>
    <col min="2562" max="2562" width="35.5703125" style="5" customWidth="1"/>
    <col min="2563" max="2563" width="18.42578125" style="5" bestFit="1" customWidth="1"/>
    <col min="2564" max="2567" width="10.42578125" style="5" customWidth="1"/>
    <col min="2568" max="2568" width="12.85546875" style="5" bestFit="1" customWidth="1"/>
    <col min="2569" max="2569" width="20.42578125" style="5" bestFit="1" customWidth="1"/>
    <col min="2570" max="2571" width="11.42578125" style="5" customWidth="1"/>
    <col min="2572" max="2572" width="10.42578125" style="5" bestFit="1" customWidth="1"/>
    <col min="2573" max="2573" width="11.42578125" style="5" bestFit="1" customWidth="1"/>
    <col min="2574" max="2574" width="18.85546875" style="5" customWidth="1"/>
    <col min="2575" max="2575" width="18.85546875" style="5" bestFit="1" customWidth="1"/>
    <col min="2576" max="2576" width="20.42578125" style="5" bestFit="1" customWidth="1"/>
    <col min="2577" max="2578" width="0" style="5" hidden="1" customWidth="1"/>
    <col min="2579" max="2579" width="15.42578125" style="5" bestFit="1" customWidth="1"/>
    <col min="2580" max="2580" width="28.42578125" style="5" bestFit="1" customWidth="1"/>
    <col min="2581" max="2581" width="13.5703125" style="5" bestFit="1" customWidth="1"/>
    <col min="2582" max="2582" width="11.42578125" style="5" customWidth="1"/>
    <col min="2583" max="2584" width="0" style="5" hidden="1" customWidth="1"/>
    <col min="2585" max="2587" width="11.42578125" style="5" customWidth="1"/>
    <col min="2588" max="2588" width="13.140625" style="5" bestFit="1" customWidth="1"/>
    <col min="2589" max="2816" width="11.42578125" style="5"/>
    <col min="2817" max="2817" width="4.140625" style="5" customWidth="1"/>
    <col min="2818" max="2818" width="35.5703125" style="5" customWidth="1"/>
    <col min="2819" max="2819" width="18.42578125" style="5" bestFit="1" customWidth="1"/>
    <col min="2820" max="2823" width="10.42578125" style="5" customWidth="1"/>
    <col min="2824" max="2824" width="12.85546875" style="5" bestFit="1" customWidth="1"/>
    <col min="2825" max="2825" width="20.42578125" style="5" bestFit="1" customWidth="1"/>
    <col min="2826" max="2827" width="11.42578125" style="5" customWidth="1"/>
    <col min="2828" max="2828" width="10.42578125" style="5" bestFit="1" customWidth="1"/>
    <col min="2829" max="2829" width="11.42578125" style="5" bestFit="1" customWidth="1"/>
    <col min="2830" max="2830" width="18.85546875" style="5" customWidth="1"/>
    <col min="2831" max="2831" width="18.85546875" style="5" bestFit="1" customWidth="1"/>
    <col min="2832" max="2832" width="20.42578125" style="5" bestFit="1" customWidth="1"/>
    <col min="2833" max="2834" width="0" style="5" hidden="1" customWidth="1"/>
    <col min="2835" max="2835" width="15.42578125" style="5" bestFit="1" customWidth="1"/>
    <col min="2836" max="2836" width="28.42578125" style="5" bestFit="1" customWidth="1"/>
    <col min="2837" max="2837" width="13.5703125" style="5" bestFit="1" customWidth="1"/>
    <col min="2838" max="2838" width="11.42578125" style="5" customWidth="1"/>
    <col min="2839" max="2840" width="0" style="5" hidden="1" customWidth="1"/>
    <col min="2841" max="2843" width="11.42578125" style="5" customWidth="1"/>
    <col min="2844" max="2844" width="13.140625" style="5" bestFit="1" customWidth="1"/>
    <col min="2845" max="3072" width="11.42578125" style="5"/>
    <col min="3073" max="3073" width="4.140625" style="5" customWidth="1"/>
    <col min="3074" max="3074" width="35.5703125" style="5" customWidth="1"/>
    <col min="3075" max="3075" width="18.42578125" style="5" bestFit="1" customWidth="1"/>
    <col min="3076" max="3079" width="10.42578125" style="5" customWidth="1"/>
    <col min="3080" max="3080" width="12.85546875" style="5" bestFit="1" customWidth="1"/>
    <col min="3081" max="3081" width="20.42578125" style="5" bestFit="1" customWidth="1"/>
    <col min="3082" max="3083" width="11.42578125" style="5" customWidth="1"/>
    <col min="3084" max="3084" width="10.42578125" style="5" bestFit="1" customWidth="1"/>
    <col min="3085" max="3085" width="11.42578125" style="5" bestFit="1" customWidth="1"/>
    <col min="3086" max="3086" width="18.85546875" style="5" customWidth="1"/>
    <col min="3087" max="3087" width="18.85546875" style="5" bestFit="1" customWidth="1"/>
    <col min="3088" max="3088" width="20.42578125" style="5" bestFit="1" customWidth="1"/>
    <col min="3089" max="3090" width="0" style="5" hidden="1" customWidth="1"/>
    <col min="3091" max="3091" width="15.42578125" style="5" bestFit="1" customWidth="1"/>
    <col min="3092" max="3092" width="28.42578125" style="5" bestFit="1" customWidth="1"/>
    <col min="3093" max="3093" width="13.5703125" style="5" bestFit="1" customWidth="1"/>
    <col min="3094" max="3094" width="11.42578125" style="5" customWidth="1"/>
    <col min="3095" max="3096" width="0" style="5" hidden="1" customWidth="1"/>
    <col min="3097" max="3099" width="11.42578125" style="5" customWidth="1"/>
    <col min="3100" max="3100" width="13.140625" style="5" bestFit="1" customWidth="1"/>
    <col min="3101" max="3328" width="11.42578125" style="5"/>
    <col min="3329" max="3329" width="4.140625" style="5" customWidth="1"/>
    <col min="3330" max="3330" width="35.5703125" style="5" customWidth="1"/>
    <col min="3331" max="3331" width="18.42578125" style="5" bestFit="1" customWidth="1"/>
    <col min="3332" max="3335" width="10.42578125" style="5" customWidth="1"/>
    <col min="3336" max="3336" width="12.85546875" style="5" bestFit="1" customWidth="1"/>
    <col min="3337" max="3337" width="20.42578125" style="5" bestFit="1" customWidth="1"/>
    <col min="3338" max="3339" width="11.42578125" style="5" customWidth="1"/>
    <col min="3340" max="3340" width="10.42578125" style="5" bestFit="1" customWidth="1"/>
    <col min="3341" max="3341" width="11.42578125" style="5" bestFit="1" customWidth="1"/>
    <col min="3342" max="3342" width="18.85546875" style="5" customWidth="1"/>
    <col min="3343" max="3343" width="18.85546875" style="5" bestFit="1" customWidth="1"/>
    <col min="3344" max="3344" width="20.42578125" style="5" bestFit="1" customWidth="1"/>
    <col min="3345" max="3346" width="0" style="5" hidden="1" customWidth="1"/>
    <col min="3347" max="3347" width="15.42578125" style="5" bestFit="1" customWidth="1"/>
    <col min="3348" max="3348" width="28.42578125" style="5" bestFit="1" customWidth="1"/>
    <col min="3349" max="3349" width="13.5703125" style="5" bestFit="1" customWidth="1"/>
    <col min="3350" max="3350" width="11.42578125" style="5" customWidth="1"/>
    <col min="3351" max="3352" width="0" style="5" hidden="1" customWidth="1"/>
    <col min="3353" max="3355" width="11.42578125" style="5" customWidth="1"/>
    <col min="3356" max="3356" width="13.140625" style="5" bestFit="1" customWidth="1"/>
    <col min="3357" max="3584" width="11.42578125" style="5"/>
    <col min="3585" max="3585" width="4.140625" style="5" customWidth="1"/>
    <col min="3586" max="3586" width="35.5703125" style="5" customWidth="1"/>
    <col min="3587" max="3587" width="18.42578125" style="5" bestFit="1" customWidth="1"/>
    <col min="3588" max="3591" width="10.42578125" style="5" customWidth="1"/>
    <col min="3592" max="3592" width="12.85546875" style="5" bestFit="1" customWidth="1"/>
    <col min="3593" max="3593" width="20.42578125" style="5" bestFit="1" customWidth="1"/>
    <col min="3594" max="3595" width="11.42578125" style="5" customWidth="1"/>
    <col min="3596" max="3596" width="10.42578125" style="5" bestFit="1" customWidth="1"/>
    <col min="3597" max="3597" width="11.42578125" style="5" bestFit="1" customWidth="1"/>
    <col min="3598" max="3598" width="18.85546875" style="5" customWidth="1"/>
    <col min="3599" max="3599" width="18.85546875" style="5" bestFit="1" customWidth="1"/>
    <col min="3600" max="3600" width="20.42578125" style="5" bestFit="1" customWidth="1"/>
    <col min="3601" max="3602" width="0" style="5" hidden="1" customWidth="1"/>
    <col min="3603" max="3603" width="15.42578125" style="5" bestFit="1" customWidth="1"/>
    <col min="3604" max="3604" width="28.42578125" style="5" bestFit="1" customWidth="1"/>
    <col min="3605" max="3605" width="13.5703125" style="5" bestFit="1" customWidth="1"/>
    <col min="3606" max="3606" width="11.42578125" style="5" customWidth="1"/>
    <col min="3607" max="3608" width="0" style="5" hidden="1" customWidth="1"/>
    <col min="3609" max="3611" width="11.42578125" style="5" customWidth="1"/>
    <col min="3612" max="3612" width="13.140625" style="5" bestFit="1" customWidth="1"/>
    <col min="3613" max="3840" width="11.42578125" style="5"/>
    <col min="3841" max="3841" width="4.140625" style="5" customWidth="1"/>
    <col min="3842" max="3842" width="35.5703125" style="5" customWidth="1"/>
    <col min="3843" max="3843" width="18.42578125" style="5" bestFit="1" customWidth="1"/>
    <col min="3844" max="3847" width="10.42578125" style="5" customWidth="1"/>
    <col min="3848" max="3848" width="12.85546875" style="5" bestFit="1" customWidth="1"/>
    <col min="3849" max="3849" width="20.42578125" style="5" bestFit="1" customWidth="1"/>
    <col min="3850" max="3851" width="11.42578125" style="5" customWidth="1"/>
    <col min="3852" max="3852" width="10.42578125" style="5" bestFit="1" customWidth="1"/>
    <col min="3853" max="3853" width="11.42578125" style="5" bestFit="1" customWidth="1"/>
    <col min="3854" max="3854" width="18.85546875" style="5" customWidth="1"/>
    <col min="3855" max="3855" width="18.85546875" style="5" bestFit="1" customWidth="1"/>
    <col min="3856" max="3856" width="20.42578125" style="5" bestFit="1" customWidth="1"/>
    <col min="3857" max="3858" width="0" style="5" hidden="1" customWidth="1"/>
    <col min="3859" max="3859" width="15.42578125" style="5" bestFit="1" customWidth="1"/>
    <col min="3860" max="3860" width="28.42578125" style="5" bestFit="1" customWidth="1"/>
    <col min="3861" max="3861" width="13.5703125" style="5" bestFit="1" customWidth="1"/>
    <col min="3862" max="3862" width="11.42578125" style="5" customWidth="1"/>
    <col min="3863" max="3864" width="0" style="5" hidden="1" customWidth="1"/>
    <col min="3865" max="3867" width="11.42578125" style="5" customWidth="1"/>
    <col min="3868" max="3868" width="13.140625" style="5" bestFit="1" customWidth="1"/>
    <col min="3869" max="4096" width="11.42578125" style="5"/>
    <col min="4097" max="4097" width="4.140625" style="5" customWidth="1"/>
    <col min="4098" max="4098" width="35.5703125" style="5" customWidth="1"/>
    <col min="4099" max="4099" width="18.42578125" style="5" bestFit="1" customWidth="1"/>
    <col min="4100" max="4103" width="10.42578125" style="5" customWidth="1"/>
    <col min="4104" max="4104" width="12.85546875" style="5" bestFit="1" customWidth="1"/>
    <col min="4105" max="4105" width="20.42578125" style="5" bestFit="1" customWidth="1"/>
    <col min="4106" max="4107" width="11.42578125" style="5" customWidth="1"/>
    <col min="4108" max="4108" width="10.42578125" style="5" bestFit="1" customWidth="1"/>
    <col min="4109" max="4109" width="11.42578125" style="5" bestFit="1" customWidth="1"/>
    <col min="4110" max="4110" width="18.85546875" style="5" customWidth="1"/>
    <col min="4111" max="4111" width="18.85546875" style="5" bestFit="1" customWidth="1"/>
    <col min="4112" max="4112" width="20.42578125" style="5" bestFit="1" customWidth="1"/>
    <col min="4113" max="4114" width="0" style="5" hidden="1" customWidth="1"/>
    <col min="4115" max="4115" width="15.42578125" style="5" bestFit="1" customWidth="1"/>
    <col min="4116" max="4116" width="28.42578125" style="5" bestFit="1" customWidth="1"/>
    <col min="4117" max="4117" width="13.5703125" style="5" bestFit="1" customWidth="1"/>
    <col min="4118" max="4118" width="11.42578125" style="5" customWidth="1"/>
    <col min="4119" max="4120" width="0" style="5" hidden="1" customWidth="1"/>
    <col min="4121" max="4123" width="11.42578125" style="5" customWidth="1"/>
    <col min="4124" max="4124" width="13.140625" style="5" bestFit="1" customWidth="1"/>
    <col min="4125" max="4352" width="11.42578125" style="5"/>
    <col min="4353" max="4353" width="4.140625" style="5" customWidth="1"/>
    <col min="4354" max="4354" width="35.5703125" style="5" customWidth="1"/>
    <col min="4355" max="4355" width="18.42578125" style="5" bestFit="1" customWidth="1"/>
    <col min="4356" max="4359" width="10.42578125" style="5" customWidth="1"/>
    <col min="4360" max="4360" width="12.85546875" style="5" bestFit="1" customWidth="1"/>
    <col min="4361" max="4361" width="20.42578125" style="5" bestFit="1" customWidth="1"/>
    <col min="4362" max="4363" width="11.42578125" style="5" customWidth="1"/>
    <col min="4364" max="4364" width="10.42578125" style="5" bestFit="1" customWidth="1"/>
    <col min="4365" max="4365" width="11.42578125" style="5" bestFit="1" customWidth="1"/>
    <col min="4366" max="4366" width="18.85546875" style="5" customWidth="1"/>
    <col min="4367" max="4367" width="18.85546875" style="5" bestFit="1" customWidth="1"/>
    <col min="4368" max="4368" width="20.42578125" style="5" bestFit="1" customWidth="1"/>
    <col min="4369" max="4370" width="0" style="5" hidden="1" customWidth="1"/>
    <col min="4371" max="4371" width="15.42578125" style="5" bestFit="1" customWidth="1"/>
    <col min="4372" max="4372" width="28.42578125" style="5" bestFit="1" customWidth="1"/>
    <col min="4373" max="4373" width="13.5703125" style="5" bestFit="1" customWidth="1"/>
    <col min="4374" max="4374" width="11.42578125" style="5" customWidth="1"/>
    <col min="4375" max="4376" width="0" style="5" hidden="1" customWidth="1"/>
    <col min="4377" max="4379" width="11.42578125" style="5" customWidth="1"/>
    <col min="4380" max="4380" width="13.140625" style="5" bestFit="1" customWidth="1"/>
    <col min="4381" max="4608" width="11.42578125" style="5"/>
    <col min="4609" max="4609" width="4.140625" style="5" customWidth="1"/>
    <col min="4610" max="4610" width="35.5703125" style="5" customWidth="1"/>
    <col min="4611" max="4611" width="18.42578125" style="5" bestFit="1" customWidth="1"/>
    <col min="4612" max="4615" width="10.42578125" style="5" customWidth="1"/>
    <col min="4616" max="4616" width="12.85546875" style="5" bestFit="1" customWidth="1"/>
    <col min="4617" max="4617" width="20.42578125" style="5" bestFit="1" customWidth="1"/>
    <col min="4618" max="4619" width="11.42578125" style="5" customWidth="1"/>
    <col min="4620" max="4620" width="10.42578125" style="5" bestFit="1" customWidth="1"/>
    <col min="4621" max="4621" width="11.42578125" style="5" bestFit="1" customWidth="1"/>
    <col min="4622" max="4622" width="18.85546875" style="5" customWidth="1"/>
    <col min="4623" max="4623" width="18.85546875" style="5" bestFit="1" customWidth="1"/>
    <col min="4624" max="4624" width="20.42578125" style="5" bestFit="1" customWidth="1"/>
    <col min="4625" max="4626" width="0" style="5" hidden="1" customWidth="1"/>
    <col min="4627" max="4627" width="15.42578125" style="5" bestFit="1" customWidth="1"/>
    <col min="4628" max="4628" width="28.42578125" style="5" bestFit="1" customWidth="1"/>
    <col min="4629" max="4629" width="13.5703125" style="5" bestFit="1" customWidth="1"/>
    <col min="4630" max="4630" width="11.42578125" style="5" customWidth="1"/>
    <col min="4631" max="4632" width="0" style="5" hidden="1" customWidth="1"/>
    <col min="4633" max="4635" width="11.42578125" style="5" customWidth="1"/>
    <col min="4636" max="4636" width="13.140625" style="5" bestFit="1" customWidth="1"/>
    <col min="4637" max="4864" width="11.42578125" style="5"/>
    <col min="4865" max="4865" width="4.140625" style="5" customWidth="1"/>
    <col min="4866" max="4866" width="35.5703125" style="5" customWidth="1"/>
    <col min="4867" max="4867" width="18.42578125" style="5" bestFit="1" customWidth="1"/>
    <col min="4868" max="4871" width="10.42578125" style="5" customWidth="1"/>
    <col min="4872" max="4872" width="12.85546875" style="5" bestFit="1" customWidth="1"/>
    <col min="4873" max="4873" width="20.42578125" style="5" bestFit="1" customWidth="1"/>
    <col min="4874" max="4875" width="11.42578125" style="5" customWidth="1"/>
    <col min="4876" max="4876" width="10.42578125" style="5" bestFit="1" customWidth="1"/>
    <col min="4877" max="4877" width="11.42578125" style="5" bestFit="1" customWidth="1"/>
    <col min="4878" max="4878" width="18.85546875" style="5" customWidth="1"/>
    <col min="4879" max="4879" width="18.85546875" style="5" bestFit="1" customWidth="1"/>
    <col min="4880" max="4880" width="20.42578125" style="5" bestFit="1" customWidth="1"/>
    <col min="4881" max="4882" width="0" style="5" hidden="1" customWidth="1"/>
    <col min="4883" max="4883" width="15.42578125" style="5" bestFit="1" customWidth="1"/>
    <col min="4884" max="4884" width="28.42578125" style="5" bestFit="1" customWidth="1"/>
    <col min="4885" max="4885" width="13.5703125" style="5" bestFit="1" customWidth="1"/>
    <col min="4886" max="4886" width="11.42578125" style="5" customWidth="1"/>
    <col min="4887" max="4888" width="0" style="5" hidden="1" customWidth="1"/>
    <col min="4889" max="4891" width="11.42578125" style="5" customWidth="1"/>
    <col min="4892" max="4892" width="13.140625" style="5" bestFit="1" customWidth="1"/>
    <col min="4893" max="5120" width="11.42578125" style="5"/>
    <col min="5121" max="5121" width="4.140625" style="5" customWidth="1"/>
    <col min="5122" max="5122" width="35.5703125" style="5" customWidth="1"/>
    <col min="5123" max="5123" width="18.42578125" style="5" bestFit="1" customWidth="1"/>
    <col min="5124" max="5127" width="10.42578125" style="5" customWidth="1"/>
    <col min="5128" max="5128" width="12.85546875" style="5" bestFit="1" customWidth="1"/>
    <col min="5129" max="5129" width="20.42578125" style="5" bestFit="1" customWidth="1"/>
    <col min="5130" max="5131" width="11.42578125" style="5" customWidth="1"/>
    <col min="5132" max="5132" width="10.42578125" style="5" bestFit="1" customWidth="1"/>
    <col min="5133" max="5133" width="11.42578125" style="5" bestFit="1" customWidth="1"/>
    <col min="5134" max="5134" width="18.85546875" style="5" customWidth="1"/>
    <col min="5135" max="5135" width="18.85546875" style="5" bestFit="1" customWidth="1"/>
    <col min="5136" max="5136" width="20.42578125" style="5" bestFit="1" customWidth="1"/>
    <col min="5137" max="5138" width="0" style="5" hidden="1" customWidth="1"/>
    <col min="5139" max="5139" width="15.42578125" style="5" bestFit="1" customWidth="1"/>
    <col min="5140" max="5140" width="28.42578125" style="5" bestFit="1" customWidth="1"/>
    <col min="5141" max="5141" width="13.5703125" style="5" bestFit="1" customWidth="1"/>
    <col min="5142" max="5142" width="11.42578125" style="5" customWidth="1"/>
    <col min="5143" max="5144" width="0" style="5" hidden="1" customWidth="1"/>
    <col min="5145" max="5147" width="11.42578125" style="5" customWidth="1"/>
    <col min="5148" max="5148" width="13.140625" style="5" bestFit="1" customWidth="1"/>
    <col min="5149" max="5376" width="11.42578125" style="5"/>
    <col min="5377" max="5377" width="4.140625" style="5" customWidth="1"/>
    <col min="5378" max="5378" width="35.5703125" style="5" customWidth="1"/>
    <col min="5379" max="5379" width="18.42578125" style="5" bestFit="1" customWidth="1"/>
    <col min="5380" max="5383" width="10.42578125" style="5" customWidth="1"/>
    <col min="5384" max="5384" width="12.85546875" style="5" bestFit="1" customWidth="1"/>
    <col min="5385" max="5385" width="20.42578125" style="5" bestFit="1" customWidth="1"/>
    <col min="5386" max="5387" width="11.42578125" style="5" customWidth="1"/>
    <col min="5388" max="5388" width="10.42578125" style="5" bestFit="1" customWidth="1"/>
    <col min="5389" max="5389" width="11.42578125" style="5" bestFit="1" customWidth="1"/>
    <col min="5390" max="5390" width="18.85546875" style="5" customWidth="1"/>
    <col min="5391" max="5391" width="18.85546875" style="5" bestFit="1" customWidth="1"/>
    <col min="5392" max="5392" width="20.42578125" style="5" bestFit="1" customWidth="1"/>
    <col min="5393" max="5394" width="0" style="5" hidden="1" customWidth="1"/>
    <col min="5395" max="5395" width="15.42578125" style="5" bestFit="1" customWidth="1"/>
    <col min="5396" max="5396" width="28.42578125" style="5" bestFit="1" customWidth="1"/>
    <col min="5397" max="5397" width="13.5703125" style="5" bestFit="1" customWidth="1"/>
    <col min="5398" max="5398" width="11.42578125" style="5" customWidth="1"/>
    <col min="5399" max="5400" width="0" style="5" hidden="1" customWidth="1"/>
    <col min="5401" max="5403" width="11.42578125" style="5" customWidth="1"/>
    <col min="5404" max="5404" width="13.140625" style="5" bestFit="1" customWidth="1"/>
    <col min="5405" max="5632" width="11.42578125" style="5"/>
    <col min="5633" max="5633" width="4.140625" style="5" customWidth="1"/>
    <col min="5634" max="5634" width="35.5703125" style="5" customWidth="1"/>
    <col min="5635" max="5635" width="18.42578125" style="5" bestFit="1" customWidth="1"/>
    <col min="5636" max="5639" width="10.42578125" style="5" customWidth="1"/>
    <col min="5640" max="5640" width="12.85546875" style="5" bestFit="1" customWidth="1"/>
    <col min="5641" max="5641" width="20.42578125" style="5" bestFit="1" customWidth="1"/>
    <col min="5642" max="5643" width="11.42578125" style="5" customWidth="1"/>
    <col min="5644" max="5644" width="10.42578125" style="5" bestFit="1" customWidth="1"/>
    <col min="5645" max="5645" width="11.42578125" style="5" bestFit="1" customWidth="1"/>
    <col min="5646" max="5646" width="18.85546875" style="5" customWidth="1"/>
    <col min="5647" max="5647" width="18.85546875" style="5" bestFit="1" customWidth="1"/>
    <col min="5648" max="5648" width="20.42578125" style="5" bestFit="1" customWidth="1"/>
    <col min="5649" max="5650" width="0" style="5" hidden="1" customWidth="1"/>
    <col min="5651" max="5651" width="15.42578125" style="5" bestFit="1" customWidth="1"/>
    <col min="5652" max="5652" width="28.42578125" style="5" bestFit="1" customWidth="1"/>
    <col min="5653" max="5653" width="13.5703125" style="5" bestFit="1" customWidth="1"/>
    <col min="5654" max="5654" width="11.42578125" style="5" customWidth="1"/>
    <col min="5655" max="5656" width="0" style="5" hidden="1" customWidth="1"/>
    <col min="5657" max="5659" width="11.42578125" style="5" customWidth="1"/>
    <col min="5660" max="5660" width="13.140625" style="5" bestFit="1" customWidth="1"/>
    <col min="5661" max="5888" width="11.42578125" style="5"/>
    <col min="5889" max="5889" width="4.140625" style="5" customWidth="1"/>
    <col min="5890" max="5890" width="35.5703125" style="5" customWidth="1"/>
    <col min="5891" max="5891" width="18.42578125" style="5" bestFit="1" customWidth="1"/>
    <col min="5892" max="5895" width="10.42578125" style="5" customWidth="1"/>
    <col min="5896" max="5896" width="12.85546875" style="5" bestFit="1" customWidth="1"/>
    <col min="5897" max="5897" width="20.42578125" style="5" bestFit="1" customWidth="1"/>
    <col min="5898" max="5899" width="11.42578125" style="5" customWidth="1"/>
    <col min="5900" max="5900" width="10.42578125" style="5" bestFit="1" customWidth="1"/>
    <col min="5901" max="5901" width="11.42578125" style="5" bestFit="1" customWidth="1"/>
    <col min="5902" max="5902" width="18.85546875" style="5" customWidth="1"/>
    <col min="5903" max="5903" width="18.85546875" style="5" bestFit="1" customWidth="1"/>
    <col min="5904" max="5904" width="20.42578125" style="5" bestFit="1" customWidth="1"/>
    <col min="5905" max="5906" width="0" style="5" hidden="1" customWidth="1"/>
    <col min="5907" max="5907" width="15.42578125" style="5" bestFit="1" customWidth="1"/>
    <col min="5908" max="5908" width="28.42578125" style="5" bestFit="1" customWidth="1"/>
    <col min="5909" max="5909" width="13.5703125" style="5" bestFit="1" customWidth="1"/>
    <col min="5910" max="5910" width="11.42578125" style="5" customWidth="1"/>
    <col min="5911" max="5912" width="0" style="5" hidden="1" customWidth="1"/>
    <col min="5913" max="5915" width="11.42578125" style="5" customWidth="1"/>
    <col min="5916" max="5916" width="13.140625" style="5" bestFit="1" customWidth="1"/>
    <col min="5917" max="6144" width="11.42578125" style="5"/>
    <col min="6145" max="6145" width="4.140625" style="5" customWidth="1"/>
    <col min="6146" max="6146" width="35.5703125" style="5" customWidth="1"/>
    <col min="6147" max="6147" width="18.42578125" style="5" bestFit="1" customWidth="1"/>
    <col min="6148" max="6151" width="10.42578125" style="5" customWidth="1"/>
    <col min="6152" max="6152" width="12.85546875" style="5" bestFit="1" customWidth="1"/>
    <col min="6153" max="6153" width="20.42578125" style="5" bestFit="1" customWidth="1"/>
    <col min="6154" max="6155" width="11.42578125" style="5" customWidth="1"/>
    <col min="6156" max="6156" width="10.42578125" style="5" bestFit="1" customWidth="1"/>
    <col min="6157" max="6157" width="11.42578125" style="5" bestFit="1" customWidth="1"/>
    <col min="6158" max="6158" width="18.85546875" style="5" customWidth="1"/>
    <col min="6159" max="6159" width="18.85546875" style="5" bestFit="1" customWidth="1"/>
    <col min="6160" max="6160" width="20.42578125" style="5" bestFit="1" customWidth="1"/>
    <col min="6161" max="6162" width="0" style="5" hidden="1" customWidth="1"/>
    <col min="6163" max="6163" width="15.42578125" style="5" bestFit="1" customWidth="1"/>
    <col min="6164" max="6164" width="28.42578125" style="5" bestFit="1" customWidth="1"/>
    <col min="6165" max="6165" width="13.5703125" style="5" bestFit="1" customWidth="1"/>
    <col min="6166" max="6166" width="11.42578125" style="5" customWidth="1"/>
    <col min="6167" max="6168" width="0" style="5" hidden="1" customWidth="1"/>
    <col min="6169" max="6171" width="11.42578125" style="5" customWidth="1"/>
    <col min="6172" max="6172" width="13.140625" style="5" bestFit="1" customWidth="1"/>
    <col min="6173" max="6400" width="11.42578125" style="5"/>
    <col min="6401" max="6401" width="4.140625" style="5" customWidth="1"/>
    <col min="6402" max="6402" width="35.5703125" style="5" customWidth="1"/>
    <col min="6403" max="6403" width="18.42578125" style="5" bestFit="1" customWidth="1"/>
    <col min="6404" max="6407" width="10.42578125" style="5" customWidth="1"/>
    <col min="6408" max="6408" width="12.85546875" style="5" bestFit="1" customWidth="1"/>
    <col min="6409" max="6409" width="20.42578125" style="5" bestFit="1" customWidth="1"/>
    <col min="6410" max="6411" width="11.42578125" style="5" customWidth="1"/>
    <col min="6412" max="6412" width="10.42578125" style="5" bestFit="1" customWidth="1"/>
    <col min="6413" max="6413" width="11.42578125" style="5" bestFit="1" customWidth="1"/>
    <col min="6414" max="6414" width="18.85546875" style="5" customWidth="1"/>
    <col min="6415" max="6415" width="18.85546875" style="5" bestFit="1" customWidth="1"/>
    <col min="6416" max="6416" width="20.42578125" style="5" bestFit="1" customWidth="1"/>
    <col min="6417" max="6418" width="0" style="5" hidden="1" customWidth="1"/>
    <col min="6419" max="6419" width="15.42578125" style="5" bestFit="1" customWidth="1"/>
    <col min="6420" max="6420" width="28.42578125" style="5" bestFit="1" customWidth="1"/>
    <col min="6421" max="6421" width="13.5703125" style="5" bestFit="1" customWidth="1"/>
    <col min="6422" max="6422" width="11.42578125" style="5" customWidth="1"/>
    <col min="6423" max="6424" width="0" style="5" hidden="1" customWidth="1"/>
    <col min="6425" max="6427" width="11.42578125" style="5" customWidth="1"/>
    <col min="6428" max="6428" width="13.140625" style="5" bestFit="1" customWidth="1"/>
    <col min="6429" max="6656" width="11.42578125" style="5"/>
    <col min="6657" max="6657" width="4.140625" style="5" customWidth="1"/>
    <col min="6658" max="6658" width="35.5703125" style="5" customWidth="1"/>
    <col min="6659" max="6659" width="18.42578125" style="5" bestFit="1" customWidth="1"/>
    <col min="6660" max="6663" width="10.42578125" style="5" customWidth="1"/>
    <col min="6664" max="6664" width="12.85546875" style="5" bestFit="1" customWidth="1"/>
    <col min="6665" max="6665" width="20.42578125" style="5" bestFit="1" customWidth="1"/>
    <col min="6666" max="6667" width="11.42578125" style="5" customWidth="1"/>
    <col min="6668" max="6668" width="10.42578125" style="5" bestFit="1" customWidth="1"/>
    <col min="6669" max="6669" width="11.42578125" style="5" bestFit="1" customWidth="1"/>
    <col min="6670" max="6670" width="18.85546875" style="5" customWidth="1"/>
    <col min="6671" max="6671" width="18.85546875" style="5" bestFit="1" customWidth="1"/>
    <col min="6672" max="6672" width="20.42578125" style="5" bestFit="1" customWidth="1"/>
    <col min="6673" max="6674" width="0" style="5" hidden="1" customWidth="1"/>
    <col min="6675" max="6675" width="15.42578125" style="5" bestFit="1" customWidth="1"/>
    <col min="6676" max="6676" width="28.42578125" style="5" bestFit="1" customWidth="1"/>
    <col min="6677" max="6677" width="13.5703125" style="5" bestFit="1" customWidth="1"/>
    <col min="6678" max="6678" width="11.42578125" style="5" customWidth="1"/>
    <col min="6679" max="6680" width="0" style="5" hidden="1" customWidth="1"/>
    <col min="6681" max="6683" width="11.42578125" style="5" customWidth="1"/>
    <col min="6684" max="6684" width="13.140625" style="5" bestFit="1" customWidth="1"/>
    <col min="6685" max="6912" width="11.42578125" style="5"/>
    <col min="6913" max="6913" width="4.140625" style="5" customWidth="1"/>
    <col min="6914" max="6914" width="35.5703125" style="5" customWidth="1"/>
    <col min="6915" max="6915" width="18.42578125" style="5" bestFit="1" customWidth="1"/>
    <col min="6916" max="6919" width="10.42578125" style="5" customWidth="1"/>
    <col min="6920" max="6920" width="12.85546875" style="5" bestFit="1" customWidth="1"/>
    <col min="6921" max="6921" width="20.42578125" style="5" bestFit="1" customWidth="1"/>
    <col min="6922" max="6923" width="11.42578125" style="5" customWidth="1"/>
    <col min="6924" max="6924" width="10.42578125" style="5" bestFit="1" customWidth="1"/>
    <col min="6925" max="6925" width="11.42578125" style="5" bestFit="1" customWidth="1"/>
    <col min="6926" max="6926" width="18.85546875" style="5" customWidth="1"/>
    <col min="6927" max="6927" width="18.85546875" style="5" bestFit="1" customWidth="1"/>
    <col min="6928" max="6928" width="20.42578125" style="5" bestFit="1" customWidth="1"/>
    <col min="6929" max="6930" width="0" style="5" hidden="1" customWidth="1"/>
    <col min="6931" max="6931" width="15.42578125" style="5" bestFit="1" customWidth="1"/>
    <col min="6932" max="6932" width="28.42578125" style="5" bestFit="1" customWidth="1"/>
    <col min="6933" max="6933" width="13.5703125" style="5" bestFit="1" customWidth="1"/>
    <col min="6934" max="6934" width="11.42578125" style="5" customWidth="1"/>
    <col min="6935" max="6936" width="0" style="5" hidden="1" customWidth="1"/>
    <col min="6937" max="6939" width="11.42578125" style="5" customWidth="1"/>
    <col min="6940" max="6940" width="13.140625" style="5" bestFit="1" customWidth="1"/>
    <col min="6941" max="7168" width="11.42578125" style="5"/>
    <col min="7169" max="7169" width="4.140625" style="5" customWidth="1"/>
    <col min="7170" max="7170" width="35.5703125" style="5" customWidth="1"/>
    <col min="7171" max="7171" width="18.42578125" style="5" bestFit="1" customWidth="1"/>
    <col min="7172" max="7175" width="10.42578125" style="5" customWidth="1"/>
    <col min="7176" max="7176" width="12.85546875" style="5" bestFit="1" customWidth="1"/>
    <col min="7177" max="7177" width="20.42578125" style="5" bestFit="1" customWidth="1"/>
    <col min="7178" max="7179" width="11.42578125" style="5" customWidth="1"/>
    <col min="7180" max="7180" width="10.42578125" style="5" bestFit="1" customWidth="1"/>
    <col min="7181" max="7181" width="11.42578125" style="5" bestFit="1" customWidth="1"/>
    <col min="7182" max="7182" width="18.85546875" style="5" customWidth="1"/>
    <col min="7183" max="7183" width="18.85546875" style="5" bestFit="1" customWidth="1"/>
    <col min="7184" max="7184" width="20.42578125" style="5" bestFit="1" customWidth="1"/>
    <col min="7185" max="7186" width="0" style="5" hidden="1" customWidth="1"/>
    <col min="7187" max="7187" width="15.42578125" style="5" bestFit="1" customWidth="1"/>
    <col min="7188" max="7188" width="28.42578125" style="5" bestFit="1" customWidth="1"/>
    <col min="7189" max="7189" width="13.5703125" style="5" bestFit="1" customWidth="1"/>
    <col min="7190" max="7190" width="11.42578125" style="5" customWidth="1"/>
    <col min="7191" max="7192" width="0" style="5" hidden="1" customWidth="1"/>
    <col min="7193" max="7195" width="11.42578125" style="5" customWidth="1"/>
    <col min="7196" max="7196" width="13.140625" style="5" bestFit="1" customWidth="1"/>
    <col min="7197" max="7424" width="11.42578125" style="5"/>
    <col min="7425" max="7425" width="4.140625" style="5" customWidth="1"/>
    <col min="7426" max="7426" width="35.5703125" style="5" customWidth="1"/>
    <col min="7427" max="7427" width="18.42578125" style="5" bestFit="1" customWidth="1"/>
    <col min="7428" max="7431" width="10.42578125" style="5" customWidth="1"/>
    <col min="7432" max="7432" width="12.85546875" style="5" bestFit="1" customWidth="1"/>
    <col min="7433" max="7433" width="20.42578125" style="5" bestFit="1" customWidth="1"/>
    <col min="7434" max="7435" width="11.42578125" style="5" customWidth="1"/>
    <col min="7436" max="7436" width="10.42578125" style="5" bestFit="1" customWidth="1"/>
    <col min="7437" max="7437" width="11.42578125" style="5" bestFit="1" customWidth="1"/>
    <col min="7438" max="7438" width="18.85546875" style="5" customWidth="1"/>
    <col min="7439" max="7439" width="18.85546875" style="5" bestFit="1" customWidth="1"/>
    <col min="7440" max="7440" width="20.42578125" style="5" bestFit="1" customWidth="1"/>
    <col min="7441" max="7442" width="0" style="5" hidden="1" customWidth="1"/>
    <col min="7443" max="7443" width="15.42578125" style="5" bestFit="1" customWidth="1"/>
    <col min="7444" max="7444" width="28.42578125" style="5" bestFit="1" customWidth="1"/>
    <col min="7445" max="7445" width="13.5703125" style="5" bestFit="1" customWidth="1"/>
    <col min="7446" max="7446" width="11.42578125" style="5" customWidth="1"/>
    <col min="7447" max="7448" width="0" style="5" hidden="1" customWidth="1"/>
    <col min="7449" max="7451" width="11.42578125" style="5" customWidth="1"/>
    <col min="7452" max="7452" width="13.140625" style="5" bestFit="1" customWidth="1"/>
    <col min="7453" max="7680" width="11.42578125" style="5"/>
    <col min="7681" max="7681" width="4.140625" style="5" customWidth="1"/>
    <col min="7682" max="7682" width="35.5703125" style="5" customWidth="1"/>
    <col min="7683" max="7683" width="18.42578125" style="5" bestFit="1" customWidth="1"/>
    <col min="7684" max="7687" width="10.42578125" style="5" customWidth="1"/>
    <col min="7688" max="7688" width="12.85546875" style="5" bestFit="1" customWidth="1"/>
    <col min="7689" max="7689" width="20.42578125" style="5" bestFit="1" customWidth="1"/>
    <col min="7690" max="7691" width="11.42578125" style="5" customWidth="1"/>
    <col min="7692" max="7692" width="10.42578125" style="5" bestFit="1" customWidth="1"/>
    <col min="7693" max="7693" width="11.42578125" style="5" bestFit="1" customWidth="1"/>
    <col min="7694" max="7694" width="18.85546875" style="5" customWidth="1"/>
    <col min="7695" max="7695" width="18.85546875" style="5" bestFit="1" customWidth="1"/>
    <col min="7696" max="7696" width="20.42578125" style="5" bestFit="1" customWidth="1"/>
    <col min="7697" max="7698" width="0" style="5" hidden="1" customWidth="1"/>
    <col min="7699" max="7699" width="15.42578125" style="5" bestFit="1" customWidth="1"/>
    <col min="7700" max="7700" width="28.42578125" style="5" bestFit="1" customWidth="1"/>
    <col min="7701" max="7701" width="13.5703125" style="5" bestFit="1" customWidth="1"/>
    <col min="7702" max="7702" width="11.42578125" style="5" customWidth="1"/>
    <col min="7703" max="7704" width="0" style="5" hidden="1" customWidth="1"/>
    <col min="7705" max="7707" width="11.42578125" style="5" customWidth="1"/>
    <col min="7708" max="7708" width="13.140625" style="5" bestFit="1" customWidth="1"/>
    <col min="7709" max="7936" width="11.42578125" style="5"/>
    <col min="7937" max="7937" width="4.140625" style="5" customWidth="1"/>
    <col min="7938" max="7938" width="35.5703125" style="5" customWidth="1"/>
    <col min="7939" max="7939" width="18.42578125" style="5" bestFit="1" customWidth="1"/>
    <col min="7940" max="7943" width="10.42578125" style="5" customWidth="1"/>
    <col min="7944" max="7944" width="12.85546875" style="5" bestFit="1" customWidth="1"/>
    <col min="7945" max="7945" width="20.42578125" style="5" bestFit="1" customWidth="1"/>
    <col min="7946" max="7947" width="11.42578125" style="5" customWidth="1"/>
    <col min="7948" max="7948" width="10.42578125" style="5" bestFit="1" customWidth="1"/>
    <col min="7949" max="7949" width="11.42578125" style="5" bestFit="1" customWidth="1"/>
    <col min="7950" max="7950" width="18.85546875" style="5" customWidth="1"/>
    <col min="7951" max="7951" width="18.85546875" style="5" bestFit="1" customWidth="1"/>
    <col min="7952" max="7952" width="20.42578125" style="5" bestFit="1" customWidth="1"/>
    <col min="7953" max="7954" width="0" style="5" hidden="1" customWidth="1"/>
    <col min="7955" max="7955" width="15.42578125" style="5" bestFit="1" customWidth="1"/>
    <col min="7956" max="7956" width="28.42578125" style="5" bestFit="1" customWidth="1"/>
    <col min="7957" max="7957" width="13.5703125" style="5" bestFit="1" customWidth="1"/>
    <col min="7958" max="7958" width="11.42578125" style="5" customWidth="1"/>
    <col min="7959" max="7960" width="0" style="5" hidden="1" customWidth="1"/>
    <col min="7961" max="7963" width="11.42578125" style="5" customWidth="1"/>
    <col min="7964" max="7964" width="13.140625" style="5" bestFit="1" customWidth="1"/>
    <col min="7965" max="8192" width="11.42578125" style="5"/>
    <col min="8193" max="8193" width="4.140625" style="5" customWidth="1"/>
    <col min="8194" max="8194" width="35.5703125" style="5" customWidth="1"/>
    <col min="8195" max="8195" width="18.42578125" style="5" bestFit="1" customWidth="1"/>
    <col min="8196" max="8199" width="10.42578125" style="5" customWidth="1"/>
    <col min="8200" max="8200" width="12.85546875" style="5" bestFit="1" customWidth="1"/>
    <col min="8201" max="8201" width="20.42578125" style="5" bestFit="1" customWidth="1"/>
    <col min="8202" max="8203" width="11.42578125" style="5" customWidth="1"/>
    <col min="8204" max="8204" width="10.42578125" style="5" bestFit="1" customWidth="1"/>
    <col min="8205" max="8205" width="11.42578125" style="5" bestFit="1" customWidth="1"/>
    <col min="8206" max="8206" width="18.85546875" style="5" customWidth="1"/>
    <col min="8207" max="8207" width="18.85546875" style="5" bestFit="1" customWidth="1"/>
    <col min="8208" max="8208" width="20.42578125" style="5" bestFit="1" customWidth="1"/>
    <col min="8209" max="8210" width="0" style="5" hidden="1" customWidth="1"/>
    <col min="8211" max="8211" width="15.42578125" style="5" bestFit="1" customWidth="1"/>
    <col min="8212" max="8212" width="28.42578125" style="5" bestFit="1" customWidth="1"/>
    <col min="8213" max="8213" width="13.5703125" style="5" bestFit="1" customWidth="1"/>
    <col min="8214" max="8214" width="11.42578125" style="5" customWidth="1"/>
    <col min="8215" max="8216" width="0" style="5" hidden="1" customWidth="1"/>
    <col min="8217" max="8219" width="11.42578125" style="5" customWidth="1"/>
    <col min="8220" max="8220" width="13.140625" style="5" bestFit="1" customWidth="1"/>
    <col min="8221" max="8448" width="11.42578125" style="5"/>
    <col min="8449" max="8449" width="4.140625" style="5" customWidth="1"/>
    <col min="8450" max="8450" width="35.5703125" style="5" customWidth="1"/>
    <col min="8451" max="8451" width="18.42578125" style="5" bestFit="1" customWidth="1"/>
    <col min="8452" max="8455" width="10.42578125" style="5" customWidth="1"/>
    <col min="8456" max="8456" width="12.85546875" style="5" bestFit="1" customWidth="1"/>
    <col min="8457" max="8457" width="20.42578125" style="5" bestFit="1" customWidth="1"/>
    <col min="8458" max="8459" width="11.42578125" style="5" customWidth="1"/>
    <col min="8460" max="8460" width="10.42578125" style="5" bestFit="1" customWidth="1"/>
    <col min="8461" max="8461" width="11.42578125" style="5" bestFit="1" customWidth="1"/>
    <col min="8462" max="8462" width="18.85546875" style="5" customWidth="1"/>
    <col min="8463" max="8463" width="18.85546875" style="5" bestFit="1" customWidth="1"/>
    <col min="8464" max="8464" width="20.42578125" style="5" bestFit="1" customWidth="1"/>
    <col min="8465" max="8466" width="0" style="5" hidden="1" customWidth="1"/>
    <col min="8467" max="8467" width="15.42578125" style="5" bestFit="1" customWidth="1"/>
    <col min="8468" max="8468" width="28.42578125" style="5" bestFit="1" customWidth="1"/>
    <col min="8469" max="8469" width="13.5703125" style="5" bestFit="1" customWidth="1"/>
    <col min="8470" max="8470" width="11.42578125" style="5" customWidth="1"/>
    <col min="8471" max="8472" width="0" style="5" hidden="1" customWidth="1"/>
    <col min="8473" max="8475" width="11.42578125" style="5" customWidth="1"/>
    <col min="8476" max="8476" width="13.140625" style="5" bestFit="1" customWidth="1"/>
    <col min="8477" max="8704" width="11.42578125" style="5"/>
    <col min="8705" max="8705" width="4.140625" style="5" customWidth="1"/>
    <col min="8706" max="8706" width="35.5703125" style="5" customWidth="1"/>
    <col min="8707" max="8707" width="18.42578125" style="5" bestFit="1" customWidth="1"/>
    <col min="8708" max="8711" width="10.42578125" style="5" customWidth="1"/>
    <col min="8712" max="8712" width="12.85546875" style="5" bestFit="1" customWidth="1"/>
    <col min="8713" max="8713" width="20.42578125" style="5" bestFit="1" customWidth="1"/>
    <col min="8714" max="8715" width="11.42578125" style="5" customWidth="1"/>
    <col min="8716" max="8716" width="10.42578125" style="5" bestFit="1" customWidth="1"/>
    <col min="8717" max="8717" width="11.42578125" style="5" bestFit="1" customWidth="1"/>
    <col min="8718" max="8718" width="18.85546875" style="5" customWidth="1"/>
    <col min="8719" max="8719" width="18.85546875" style="5" bestFit="1" customWidth="1"/>
    <col min="8720" max="8720" width="20.42578125" style="5" bestFit="1" customWidth="1"/>
    <col min="8721" max="8722" width="0" style="5" hidden="1" customWidth="1"/>
    <col min="8723" max="8723" width="15.42578125" style="5" bestFit="1" customWidth="1"/>
    <col min="8724" max="8724" width="28.42578125" style="5" bestFit="1" customWidth="1"/>
    <col min="8725" max="8725" width="13.5703125" style="5" bestFit="1" customWidth="1"/>
    <col min="8726" max="8726" width="11.42578125" style="5" customWidth="1"/>
    <col min="8727" max="8728" width="0" style="5" hidden="1" customWidth="1"/>
    <col min="8729" max="8731" width="11.42578125" style="5" customWidth="1"/>
    <col min="8732" max="8732" width="13.140625" style="5" bestFit="1" customWidth="1"/>
    <col min="8733" max="8960" width="11.42578125" style="5"/>
    <col min="8961" max="8961" width="4.140625" style="5" customWidth="1"/>
    <col min="8962" max="8962" width="35.5703125" style="5" customWidth="1"/>
    <col min="8963" max="8963" width="18.42578125" style="5" bestFit="1" customWidth="1"/>
    <col min="8964" max="8967" width="10.42578125" style="5" customWidth="1"/>
    <col min="8968" max="8968" width="12.85546875" style="5" bestFit="1" customWidth="1"/>
    <col min="8969" max="8969" width="20.42578125" style="5" bestFit="1" customWidth="1"/>
    <col min="8970" max="8971" width="11.42578125" style="5" customWidth="1"/>
    <col min="8972" max="8972" width="10.42578125" style="5" bestFit="1" customWidth="1"/>
    <col min="8973" max="8973" width="11.42578125" style="5" bestFit="1" customWidth="1"/>
    <col min="8974" max="8974" width="18.85546875" style="5" customWidth="1"/>
    <col min="8975" max="8975" width="18.85546875" style="5" bestFit="1" customWidth="1"/>
    <col min="8976" max="8976" width="20.42578125" style="5" bestFit="1" customWidth="1"/>
    <col min="8977" max="8978" width="0" style="5" hidden="1" customWidth="1"/>
    <col min="8979" max="8979" width="15.42578125" style="5" bestFit="1" customWidth="1"/>
    <col min="8980" max="8980" width="28.42578125" style="5" bestFit="1" customWidth="1"/>
    <col min="8981" max="8981" width="13.5703125" style="5" bestFit="1" customWidth="1"/>
    <col min="8982" max="8982" width="11.42578125" style="5" customWidth="1"/>
    <col min="8983" max="8984" width="0" style="5" hidden="1" customWidth="1"/>
    <col min="8985" max="8987" width="11.42578125" style="5" customWidth="1"/>
    <col min="8988" max="8988" width="13.140625" style="5" bestFit="1" customWidth="1"/>
    <col min="8989" max="9216" width="11.42578125" style="5"/>
    <col min="9217" max="9217" width="4.140625" style="5" customWidth="1"/>
    <col min="9218" max="9218" width="35.5703125" style="5" customWidth="1"/>
    <col min="9219" max="9219" width="18.42578125" style="5" bestFit="1" customWidth="1"/>
    <col min="9220" max="9223" width="10.42578125" style="5" customWidth="1"/>
    <col min="9224" max="9224" width="12.85546875" style="5" bestFit="1" customWidth="1"/>
    <col min="9225" max="9225" width="20.42578125" style="5" bestFit="1" customWidth="1"/>
    <col min="9226" max="9227" width="11.42578125" style="5" customWidth="1"/>
    <col min="9228" max="9228" width="10.42578125" style="5" bestFit="1" customWidth="1"/>
    <col min="9229" max="9229" width="11.42578125" style="5" bestFit="1" customWidth="1"/>
    <col min="9230" max="9230" width="18.85546875" style="5" customWidth="1"/>
    <col min="9231" max="9231" width="18.85546875" style="5" bestFit="1" customWidth="1"/>
    <col min="9232" max="9232" width="20.42578125" style="5" bestFit="1" customWidth="1"/>
    <col min="9233" max="9234" width="0" style="5" hidden="1" customWidth="1"/>
    <col min="9235" max="9235" width="15.42578125" style="5" bestFit="1" customWidth="1"/>
    <col min="9236" max="9236" width="28.42578125" style="5" bestFit="1" customWidth="1"/>
    <col min="9237" max="9237" width="13.5703125" style="5" bestFit="1" customWidth="1"/>
    <col min="9238" max="9238" width="11.42578125" style="5" customWidth="1"/>
    <col min="9239" max="9240" width="0" style="5" hidden="1" customWidth="1"/>
    <col min="9241" max="9243" width="11.42578125" style="5" customWidth="1"/>
    <col min="9244" max="9244" width="13.140625" style="5" bestFit="1" customWidth="1"/>
    <col min="9245" max="9472" width="11.42578125" style="5"/>
    <col min="9473" max="9473" width="4.140625" style="5" customWidth="1"/>
    <col min="9474" max="9474" width="35.5703125" style="5" customWidth="1"/>
    <col min="9475" max="9475" width="18.42578125" style="5" bestFit="1" customWidth="1"/>
    <col min="9476" max="9479" width="10.42578125" style="5" customWidth="1"/>
    <col min="9480" max="9480" width="12.85546875" style="5" bestFit="1" customWidth="1"/>
    <col min="9481" max="9481" width="20.42578125" style="5" bestFit="1" customWidth="1"/>
    <col min="9482" max="9483" width="11.42578125" style="5" customWidth="1"/>
    <col min="9484" max="9484" width="10.42578125" style="5" bestFit="1" customWidth="1"/>
    <col min="9485" max="9485" width="11.42578125" style="5" bestFit="1" customWidth="1"/>
    <col min="9486" max="9486" width="18.85546875" style="5" customWidth="1"/>
    <col min="9487" max="9487" width="18.85546875" style="5" bestFit="1" customWidth="1"/>
    <col min="9488" max="9488" width="20.42578125" style="5" bestFit="1" customWidth="1"/>
    <col min="9489" max="9490" width="0" style="5" hidden="1" customWidth="1"/>
    <col min="9491" max="9491" width="15.42578125" style="5" bestFit="1" customWidth="1"/>
    <col min="9492" max="9492" width="28.42578125" style="5" bestFit="1" customWidth="1"/>
    <col min="9493" max="9493" width="13.5703125" style="5" bestFit="1" customWidth="1"/>
    <col min="9494" max="9494" width="11.42578125" style="5" customWidth="1"/>
    <col min="9495" max="9496" width="0" style="5" hidden="1" customWidth="1"/>
    <col min="9497" max="9499" width="11.42578125" style="5" customWidth="1"/>
    <col min="9500" max="9500" width="13.140625" style="5" bestFit="1" customWidth="1"/>
    <col min="9501" max="9728" width="11.42578125" style="5"/>
    <col min="9729" max="9729" width="4.140625" style="5" customWidth="1"/>
    <col min="9730" max="9730" width="35.5703125" style="5" customWidth="1"/>
    <col min="9731" max="9731" width="18.42578125" style="5" bestFit="1" customWidth="1"/>
    <col min="9732" max="9735" width="10.42578125" style="5" customWidth="1"/>
    <col min="9736" max="9736" width="12.85546875" style="5" bestFit="1" customWidth="1"/>
    <col min="9737" max="9737" width="20.42578125" style="5" bestFit="1" customWidth="1"/>
    <col min="9738" max="9739" width="11.42578125" style="5" customWidth="1"/>
    <col min="9740" max="9740" width="10.42578125" style="5" bestFit="1" customWidth="1"/>
    <col min="9741" max="9741" width="11.42578125" style="5" bestFit="1" customWidth="1"/>
    <col min="9742" max="9742" width="18.85546875" style="5" customWidth="1"/>
    <col min="9743" max="9743" width="18.85546875" style="5" bestFit="1" customWidth="1"/>
    <col min="9744" max="9744" width="20.42578125" style="5" bestFit="1" customWidth="1"/>
    <col min="9745" max="9746" width="0" style="5" hidden="1" customWidth="1"/>
    <col min="9747" max="9747" width="15.42578125" style="5" bestFit="1" customWidth="1"/>
    <col min="9748" max="9748" width="28.42578125" style="5" bestFit="1" customWidth="1"/>
    <col min="9749" max="9749" width="13.5703125" style="5" bestFit="1" customWidth="1"/>
    <col min="9750" max="9750" width="11.42578125" style="5" customWidth="1"/>
    <col min="9751" max="9752" width="0" style="5" hidden="1" customWidth="1"/>
    <col min="9753" max="9755" width="11.42578125" style="5" customWidth="1"/>
    <col min="9756" max="9756" width="13.140625" style="5" bestFit="1" customWidth="1"/>
    <col min="9757" max="9984" width="11.42578125" style="5"/>
    <col min="9985" max="9985" width="4.140625" style="5" customWidth="1"/>
    <col min="9986" max="9986" width="35.5703125" style="5" customWidth="1"/>
    <col min="9987" max="9987" width="18.42578125" style="5" bestFit="1" customWidth="1"/>
    <col min="9988" max="9991" width="10.42578125" style="5" customWidth="1"/>
    <col min="9992" max="9992" width="12.85546875" style="5" bestFit="1" customWidth="1"/>
    <col min="9993" max="9993" width="20.42578125" style="5" bestFit="1" customWidth="1"/>
    <col min="9994" max="9995" width="11.42578125" style="5" customWidth="1"/>
    <col min="9996" max="9996" width="10.42578125" style="5" bestFit="1" customWidth="1"/>
    <col min="9997" max="9997" width="11.42578125" style="5" bestFit="1" customWidth="1"/>
    <col min="9998" max="9998" width="18.85546875" style="5" customWidth="1"/>
    <col min="9999" max="9999" width="18.85546875" style="5" bestFit="1" customWidth="1"/>
    <col min="10000" max="10000" width="20.42578125" style="5" bestFit="1" customWidth="1"/>
    <col min="10001" max="10002" width="0" style="5" hidden="1" customWidth="1"/>
    <col min="10003" max="10003" width="15.42578125" style="5" bestFit="1" customWidth="1"/>
    <col min="10004" max="10004" width="28.42578125" style="5" bestFit="1" customWidth="1"/>
    <col min="10005" max="10005" width="13.5703125" style="5" bestFit="1" customWidth="1"/>
    <col min="10006" max="10006" width="11.42578125" style="5" customWidth="1"/>
    <col min="10007" max="10008" width="0" style="5" hidden="1" customWidth="1"/>
    <col min="10009" max="10011" width="11.42578125" style="5" customWidth="1"/>
    <col min="10012" max="10012" width="13.140625" style="5" bestFit="1" customWidth="1"/>
    <col min="10013" max="10240" width="11.42578125" style="5"/>
    <col min="10241" max="10241" width="4.140625" style="5" customWidth="1"/>
    <col min="10242" max="10242" width="35.5703125" style="5" customWidth="1"/>
    <col min="10243" max="10243" width="18.42578125" style="5" bestFit="1" customWidth="1"/>
    <col min="10244" max="10247" width="10.42578125" style="5" customWidth="1"/>
    <col min="10248" max="10248" width="12.85546875" style="5" bestFit="1" customWidth="1"/>
    <col min="10249" max="10249" width="20.42578125" style="5" bestFit="1" customWidth="1"/>
    <col min="10250" max="10251" width="11.42578125" style="5" customWidth="1"/>
    <col min="10252" max="10252" width="10.42578125" style="5" bestFit="1" customWidth="1"/>
    <col min="10253" max="10253" width="11.42578125" style="5" bestFit="1" customWidth="1"/>
    <col min="10254" max="10254" width="18.85546875" style="5" customWidth="1"/>
    <col min="10255" max="10255" width="18.85546875" style="5" bestFit="1" customWidth="1"/>
    <col min="10256" max="10256" width="20.42578125" style="5" bestFit="1" customWidth="1"/>
    <col min="10257" max="10258" width="0" style="5" hidden="1" customWidth="1"/>
    <col min="10259" max="10259" width="15.42578125" style="5" bestFit="1" customWidth="1"/>
    <col min="10260" max="10260" width="28.42578125" style="5" bestFit="1" customWidth="1"/>
    <col min="10261" max="10261" width="13.5703125" style="5" bestFit="1" customWidth="1"/>
    <col min="10262" max="10262" width="11.42578125" style="5" customWidth="1"/>
    <col min="10263" max="10264" width="0" style="5" hidden="1" customWidth="1"/>
    <col min="10265" max="10267" width="11.42578125" style="5" customWidth="1"/>
    <col min="10268" max="10268" width="13.140625" style="5" bestFit="1" customWidth="1"/>
    <col min="10269" max="10496" width="11.42578125" style="5"/>
    <col min="10497" max="10497" width="4.140625" style="5" customWidth="1"/>
    <col min="10498" max="10498" width="35.5703125" style="5" customWidth="1"/>
    <col min="10499" max="10499" width="18.42578125" style="5" bestFit="1" customWidth="1"/>
    <col min="10500" max="10503" width="10.42578125" style="5" customWidth="1"/>
    <col min="10504" max="10504" width="12.85546875" style="5" bestFit="1" customWidth="1"/>
    <col min="10505" max="10505" width="20.42578125" style="5" bestFit="1" customWidth="1"/>
    <col min="10506" max="10507" width="11.42578125" style="5" customWidth="1"/>
    <col min="10508" max="10508" width="10.42578125" style="5" bestFit="1" customWidth="1"/>
    <col min="10509" max="10509" width="11.42578125" style="5" bestFit="1" customWidth="1"/>
    <col min="10510" max="10510" width="18.85546875" style="5" customWidth="1"/>
    <col min="10511" max="10511" width="18.85546875" style="5" bestFit="1" customWidth="1"/>
    <col min="10512" max="10512" width="20.42578125" style="5" bestFit="1" customWidth="1"/>
    <col min="10513" max="10514" width="0" style="5" hidden="1" customWidth="1"/>
    <col min="10515" max="10515" width="15.42578125" style="5" bestFit="1" customWidth="1"/>
    <col min="10516" max="10516" width="28.42578125" style="5" bestFit="1" customWidth="1"/>
    <col min="10517" max="10517" width="13.5703125" style="5" bestFit="1" customWidth="1"/>
    <col min="10518" max="10518" width="11.42578125" style="5" customWidth="1"/>
    <col min="10519" max="10520" width="0" style="5" hidden="1" customWidth="1"/>
    <col min="10521" max="10523" width="11.42578125" style="5" customWidth="1"/>
    <col min="10524" max="10524" width="13.140625" style="5" bestFit="1" customWidth="1"/>
    <col min="10525" max="10752" width="11.42578125" style="5"/>
    <col min="10753" max="10753" width="4.140625" style="5" customWidth="1"/>
    <col min="10754" max="10754" width="35.5703125" style="5" customWidth="1"/>
    <col min="10755" max="10755" width="18.42578125" style="5" bestFit="1" customWidth="1"/>
    <col min="10756" max="10759" width="10.42578125" style="5" customWidth="1"/>
    <col min="10760" max="10760" width="12.85546875" style="5" bestFit="1" customWidth="1"/>
    <col min="10761" max="10761" width="20.42578125" style="5" bestFit="1" customWidth="1"/>
    <col min="10762" max="10763" width="11.42578125" style="5" customWidth="1"/>
    <col min="10764" max="10764" width="10.42578125" style="5" bestFit="1" customWidth="1"/>
    <col min="10765" max="10765" width="11.42578125" style="5" bestFit="1" customWidth="1"/>
    <col min="10766" max="10766" width="18.85546875" style="5" customWidth="1"/>
    <col min="10767" max="10767" width="18.85546875" style="5" bestFit="1" customWidth="1"/>
    <col min="10768" max="10768" width="20.42578125" style="5" bestFit="1" customWidth="1"/>
    <col min="10769" max="10770" width="0" style="5" hidden="1" customWidth="1"/>
    <col min="10771" max="10771" width="15.42578125" style="5" bestFit="1" customWidth="1"/>
    <col min="10772" max="10772" width="28.42578125" style="5" bestFit="1" customWidth="1"/>
    <col min="10773" max="10773" width="13.5703125" style="5" bestFit="1" customWidth="1"/>
    <col min="10774" max="10774" width="11.42578125" style="5" customWidth="1"/>
    <col min="10775" max="10776" width="0" style="5" hidden="1" customWidth="1"/>
    <col min="10777" max="10779" width="11.42578125" style="5" customWidth="1"/>
    <col min="10780" max="10780" width="13.140625" style="5" bestFit="1" customWidth="1"/>
    <col min="10781" max="11008" width="11.42578125" style="5"/>
    <col min="11009" max="11009" width="4.140625" style="5" customWidth="1"/>
    <col min="11010" max="11010" width="35.5703125" style="5" customWidth="1"/>
    <col min="11011" max="11011" width="18.42578125" style="5" bestFit="1" customWidth="1"/>
    <col min="11012" max="11015" width="10.42578125" style="5" customWidth="1"/>
    <col min="11016" max="11016" width="12.85546875" style="5" bestFit="1" customWidth="1"/>
    <col min="11017" max="11017" width="20.42578125" style="5" bestFit="1" customWidth="1"/>
    <col min="11018" max="11019" width="11.42578125" style="5" customWidth="1"/>
    <col min="11020" max="11020" width="10.42578125" style="5" bestFit="1" customWidth="1"/>
    <col min="11021" max="11021" width="11.42578125" style="5" bestFit="1" customWidth="1"/>
    <col min="11022" max="11022" width="18.85546875" style="5" customWidth="1"/>
    <col min="11023" max="11023" width="18.85546875" style="5" bestFit="1" customWidth="1"/>
    <col min="11024" max="11024" width="20.42578125" style="5" bestFit="1" customWidth="1"/>
    <col min="11025" max="11026" width="0" style="5" hidden="1" customWidth="1"/>
    <col min="11027" max="11027" width="15.42578125" style="5" bestFit="1" customWidth="1"/>
    <col min="11028" max="11028" width="28.42578125" style="5" bestFit="1" customWidth="1"/>
    <col min="11029" max="11029" width="13.5703125" style="5" bestFit="1" customWidth="1"/>
    <col min="11030" max="11030" width="11.42578125" style="5" customWidth="1"/>
    <col min="11031" max="11032" width="0" style="5" hidden="1" customWidth="1"/>
    <col min="11033" max="11035" width="11.42578125" style="5" customWidth="1"/>
    <col min="11036" max="11036" width="13.140625" style="5" bestFit="1" customWidth="1"/>
    <col min="11037" max="11264" width="11.42578125" style="5"/>
    <col min="11265" max="11265" width="4.140625" style="5" customWidth="1"/>
    <col min="11266" max="11266" width="35.5703125" style="5" customWidth="1"/>
    <col min="11267" max="11267" width="18.42578125" style="5" bestFit="1" customWidth="1"/>
    <col min="11268" max="11271" width="10.42578125" style="5" customWidth="1"/>
    <col min="11272" max="11272" width="12.85546875" style="5" bestFit="1" customWidth="1"/>
    <col min="11273" max="11273" width="20.42578125" style="5" bestFit="1" customWidth="1"/>
    <col min="11274" max="11275" width="11.42578125" style="5" customWidth="1"/>
    <col min="11276" max="11276" width="10.42578125" style="5" bestFit="1" customWidth="1"/>
    <col min="11277" max="11277" width="11.42578125" style="5" bestFit="1" customWidth="1"/>
    <col min="11278" max="11278" width="18.85546875" style="5" customWidth="1"/>
    <col min="11279" max="11279" width="18.85546875" style="5" bestFit="1" customWidth="1"/>
    <col min="11280" max="11280" width="20.42578125" style="5" bestFit="1" customWidth="1"/>
    <col min="11281" max="11282" width="0" style="5" hidden="1" customWidth="1"/>
    <col min="11283" max="11283" width="15.42578125" style="5" bestFit="1" customWidth="1"/>
    <col min="11284" max="11284" width="28.42578125" style="5" bestFit="1" customWidth="1"/>
    <col min="11285" max="11285" width="13.5703125" style="5" bestFit="1" customWidth="1"/>
    <col min="11286" max="11286" width="11.42578125" style="5" customWidth="1"/>
    <col min="11287" max="11288" width="0" style="5" hidden="1" customWidth="1"/>
    <col min="11289" max="11291" width="11.42578125" style="5" customWidth="1"/>
    <col min="11292" max="11292" width="13.140625" style="5" bestFit="1" customWidth="1"/>
    <col min="11293" max="11520" width="11.42578125" style="5"/>
    <col min="11521" max="11521" width="4.140625" style="5" customWidth="1"/>
    <col min="11522" max="11522" width="35.5703125" style="5" customWidth="1"/>
    <col min="11523" max="11523" width="18.42578125" style="5" bestFit="1" customWidth="1"/>
    <col min="11524" max="11527" width="10.42578125" style="5" customWidth="1"/>
    <col min="11528" max="11528" width="12.85546875" style="5" bestFit="1" customWidth="1"/>
    <col min="11529" max="11529" width="20.42578125" style="5" bestFit="1" customWidth="1"/>
    <col min="11530" max="11531" width="11.42578125" style="5" customWidth="1"/>
    <col min="11532" max="11532" width="10.42578125" style="5" bestFit="1" customWidth="1"/>
    <col min="11533" max="11533" width="11.42578125" style="5" bestFit="1" customWidth="1"/>
    <col min="11534" max="11534" width="18.85546875" style="5" customWidth="1"/>
    <col min="11535" max="11535" width="18.85546875" style="5" bestFit="1" customWidth="1"/>
    <col min="11536" max="11536" width="20.42578125" style="5" bestFit="1" customWidth="1"/>
    <col min="11537" max="11538" width="0" style="5" hidden="1" customWidth="1"/>
    <col min="11539" max="11539" width="15.42578125" style="5" bestFit="1" customWidth="1"/>
    <col min="11540" max="11540" width="28.42578125" style="5" bestFit="1" customWidth="1"/>
    <col min="11541" max="11541" width="13.5703125" style="5" bestFit="1" customWidth="1"/>
    <col min="11542" max="11542" width="11.42578125" style="5" customWidth="1"/>
    <col min="11543" max="11544" width="0" style="5" hidden="1" customWidth="1"/>
    <col min="11545" max="11547" width="11.42578125" style="5" customWidth="1"/>
    <col min="11548" max="11548" width="13.140625" style="5" bestFit="1" customWidth="1"/>
    <col min="11549" max="11776" width="11.42578125" style="5"/>
    <col min="11777" max="11777" width="4.140625" style="5" customWidth="1"/>
    <col min="11778" max="11778" width="35.5703125" style="5" customWidth="1"/>
    <col min="11779" max="11779" width="18.42578125" style="5" bestFit="1" customWidth="1"/>
    <col min="11780" max="11783" width="10.42578125" style="5" customWidth="1"/>
    <col min="11784" max="11784" width="12.85546875" style="5" bestFit="1" customWidth="1"/>
    <col min="11785" max="11785" width="20.42578125" style="5" bestFit="1" customWidth="1"/>
    <col min="11786" max="11787" width="11.42578125" style="5" customWidth="1"/>
    <col min="11788" max="11788" width="10.42578125" style="5" bestFit="1" customWidth="1"/>
    <col min="11789" max="11789" width="11.42578125" style="5" bestFit="1" customWidth="1"/>
    <col min="11790" max="11790" width="18.85546875" style="5" customWidth="1"/>
    <col min="11791" max="11791" width="18.85546875" style="5" bestFit="1" customWidth="1"/>
    <col min="11792" max="11792" width="20.42578125" style="5" bestFit="1" customWidth="1"/>
    <col min="11793" max="11794" width="0" style="5" hidden="1" customWidth="1"/>
    <col min="11795" max="11795" width="15.42578125" style="5" bestFit="1" customWidth="1"/>
    <col min="11796" max="11796" width="28.42578125" style="5" bestFit="1" customWidth="1"/>
    <col min="11797" max="11797" width="13.5703125" style="5" bestFit="1" customWidth="1"/>
    <col min="11798" max="11798" width="11.42578125" style="5" customWidth="1"/>
    <col min="11799" max="11800" width="0" style="5" hidden="1" customWidth="1"/>
    <col min="11801" max="11803" width="11.42578125" style="5" customWidth="1"/>
    <col min="11804" max="11804" width="13.140625" style="5" bestFit="1" customWidth="1"/>
    <col min="11805" max="12032" width="11.42578125" style="5"/>
    <col min="12033" max="12033" width="4.140625" style="5" customWidth="1"/>
    <col min="12034" max="12034" width="35.5703125" style="5" customWidth="1"/>
    <col min="12035" max="12035" width="18.42578125" style="5" bestFit="1" customWidth="1"/>
    <col min="12036" max="12039" width="10.42578125" style="5" customWidth="1"/>
    <col min="12040" max="12040" width="12.85546875" style="5" bestFit="1" customWidth="1"/>
    <col min="12041" max="12041" width="20.42578125" style="5" bestFit="1" customWidth="1"/>
    <col min="12042" max="12043" width="11.42578125" style="5" customWidth="1"/>
    <col min="12044" max="12044" width="10.42578125" style="5" bestFit="1" customWidth="1"/>
    <col min="12045" max="12045" width="11.42578125" style="5" bestFit="1" customWidth="1"/>
    <col min="12046" max="12046" width="18.85546875" style="5" customWidth="1"/>
    <col min="12047" max="12047" width="18.85546875" style="5" bestFit="1" customWidth="1"/>
    <col min="12048" max="12048" width="20.42578125" style="5" bestFit="1" customWidth="1"/>
    <col min="12049" max="12050" width="0" style="5" hidden="1" customWidth="1"/>
    <col min="12051" max="12051" width="15.42578125" style="5" bestFit="1" customWidth="1"/>
    <col min="12052" max="12052" width="28.42578125" style="5" bestFit="1" customWidth="1"/>
    <col min="12053" max="12053" width="13.5703125" style="5" bestFit="1" customWidth="1"/>
    <col min="12054" max="12054" width="11.42578125" style="5" customWidth="1"/>
    <col min="12055" max="12056" width="0" style="5" hidden="1" customWidth="1"/>
    <col min="12057" max="12059" width="11.42578125" style="5" customWidth="1"/>
    <col min="12060" max="12060" width="13.140625" style="5" bestFit="1" customWidth="1"/>
    <col min="12061" max="12288" width="11.42578125" style="5"/>
    <col min="12289" max="12289" width="4.140625" style="5" customWidth="1"/>
    <col min="12290" max="12290" width="35.5703125" style="5" customWidth="1"/>
    <col min="12291" max="12291" width="18.42578125" style="5" bestFit="1" customWidth="1"/>
    <col min="12292" max="12295" width="10.42578125" style="5" customWidth="1"/>
    <col min="12296" max="12296" width="12.85546875" style="5" bestFit="1" customWidth="1"/>
    <col min="12297" max="12297" width="20.42578125" style="5" bestFit="1" customWidth="1"/>
    <col min="12298" max="12299" width="11.42578125" style="5" customWidth="1"/>
    <col min="12300" max="12300" width="10.42578125" style="5" bestFit="1" customWidth="1"/>
    <col min="12301" max="12301" width="11.42578125" style="5" bestFit="1" customWidth="1"/>
    <col min="12302" max="12302" width="18.85546875" style="5" customWidth="1"/>
    <col min="12303" max="12303" width="18.85546875" style="5" bestFit="1" customWidth="1"/>
    <col min="12304" max="12304" width="20.42578125" style="5" bestFit="1" customWidth="1"/>
    <col min="12305" max="12306" width="0" style="5" hidden="1" customWidth="1"/>
    <col min="12307" max="12307" width="15.42578125" style="5" bestFit="1" customWidth="1"/>
    <col min="12308" max="12308" width="28.42578125" style="5" bestFit="1" customWidth="1"/>
    <col min="12309" max="12309" width="13.5703125" style="5" bestFit="1" customWidth="1"/>
    <col min="12310" max="12310" width="11.42578125" style="5" customWidth="1"/>
    <col min="12311" max="12312" width="0" style="5" hidden="1" customWidth="1"/>
    <col min="12313" max="12315" width="11.42578125" style="5" customWidth="1"/>
    <col min="12316" max="12316" width="13.140625" style="5" bestFit="1" customWidth="1"/>
    <col min="12317" max="12544" width="11.42578125" style="5"/>
    <col min="12545" max="12545" width="4.140625" style="5" customWidth="1"/>
    <col min="12546" max="12546" width="35.5703125" style="5" customWidth="1"/>
    <col min="12547" max="12547" width="18.42578125" style="5" bestFit="1" customWidth="1"/>
    <col min="12548" max="12551" width="10.42578125" style="5" customWidth="1"/>
    <col min="12552" max="12552" width="12.85546875" style="5" bestFit="1" customWidth="1"/>
    <col min="12553" max="12553" width="20.42578125" style="5" bestFit="1" customWidth="1"/>
    <col min="12554" max="12555" width="11.42578125" style="5" customWidth="1"/>
    <col min="12556" max="12556" width="10.42578125" style="5" bestFit="1" customWidth="1"/>
    <col min="12557" max="12557" width="11.42578125" style="5" bestFit="1" customWidth="1"/>
    <col min="12558" max="12558" width="18.85546875" style="5" customWidth="1"/>
    <col min="12559" max="12559" width="18.85546875" style="5" bestFit="1" customWidth="1"/>
    <col min="12560" max="12560" width="20.42578125" style="5" bestFit="1" customWidth="1"/>
    <col min="12561" max="12562" width="0" style="5" hidden="1" customWidth="1"/>
    <col min="12563" max="12563" width="15.42578125" style="5" bestFit="1" customWidth="1"/>
    <col min="12564" max="12564" width="28.42578125" style="5" bestFit="1" customWidth="1"/>
    <col min="12565" max="12565" width="13.5703125" style="5" bestFit="1" customWidth="1"/>
    <col min="12566" max="12566" width="11.42578125" style="5" customWidth="1"/>
    <col min="12567" max="12568" width="0" style="5" hidden="1" customWidth="1"/>
    <col min="12569" max="12571" width="11.42578125" style="5" customWidth="1"/>
    <col min="12572" max="12572" width="13.140625" style="5" bestFit="1" customWidth="1"/>
    <col min="12573" max="12800" width="11.42578125" style="5"/>
    <col min="12801" max="12801" width="4.140625" style="5" customWidth="1"/>
    <col min="12802" max="12802" width="35.5703125" style="5" customWidth="1"/>
    <col min="12803" max="12803" width="18.42578125" style="5" bestFit="1" customWidth="1"/>
    <col min="12804" max="12807" width="10.42578125" style="5" customWidth="1"/>
    <col min="12808" max="12808" width="12.85546875" style="5" bestFit="1" customWidth="1"/>
    <col min="12809" max="12809" width="20.42578125" style="5" bestFit="1" customWidth="1"/>
    <col min="12810" max="12811" width="11.42578125" style="5" customWidth="1"/>
    <col min="12812" max="12812" width="10.42578125" style="5" bestFit="1" customWidth="1"/>
    <col min="12813" max="12813" width="11.42578125" style="5" bestFit="1" customWidth="1"/>
    <col min="12814" max="12814" width="18.85546875" style="5" customWidth="1"/>
    <col min="12815" max="12815" width="18.85546875" style="5" bestFit="1" customWidth="1"/>
    <col min="12816" max="12816" width="20.42578125" style="5" bestFit="1" customWidth="1"/>
    <col min="12817" max="12818" width="0" style="5" hidden="1" customWidth="1"/>
    <col min="12819" max="12819" width="15.42578125" style="5" bestFit="1" customWidth="1"/>
    <col min="12820" max="12820" width="28.42578125" style="5" bestFit="1" customWidth="1"/>
    <col min="12821" max="12821" width="13.5703125" style="5" bestFit="1" customWidth="1"/>
    <col min="12822" max="12822" width="11.42578125" style="5" customWidth="1"/>
    <col min="12823" max="12824" width="0" style="5" hidden="1" customWidth="1"/>
    <col min="12825" max="12827" width="11.42578125" style="5" customWidth="1"/>
    <col min="12828" max="12828" width="13.140625" style="5" bestFit="1" customWidth="1"/>
    <col min="12829" max="13056" width="11.42578125" style="5"/>
    <col min="13057" max="13057" width="4.140625" style="5" customWidth="1"/>
    <col min="13058" max="13058" width="35.5703125" style="5" customWidth="1"/>
    <col min="13059" max="13059" width="18.42578125" style="5" bestFit="1" customWidth="1"/>
    <col min="13060" max="13063" width="10.42578125" style="5" customWidth="1"/>
    <col min="13064" max="13064" width="12.85546875" style="5" bestFit="1" customWidth="1"/>
    <col min="13065" max="13065" width="20.42578125" style="5" bestFit="1" customWidth="1"/>
    <col min="13066" max="13067" width="11.42578125" style="5" customWidth="1"/>
    <col min="13068" max="13068" width="10.42578125" style="5" bestFit="1" customWidth="1"/>
    <col min="13069" max="13069" width="11.42578125" style="5" bestFit="1" customWidth="1"/>
    <col min="13070" max="13070" width="18.85546875" style="5" customWidth="1"/>
    <col min="13071" max="13071" width="18.85546875" style="5" bestFit="1" customWidth="1"/>
    <col min="13072" max="13072" width="20.42578125" style="5" bestFit="1" customWidth="1"/>
    <col min="13073" max="13074" width="0" style="5" hidden="1" customWidth="1"/>
    <col min="13075" max="13075" width="15.42578125" style="5" bestFit="1" customWidth="1"/>
    <col min="13076" max="13076" width="28.42578125" style="5" bestFit="1" customWidth="1"/>
    <col min="13077" max="13077" width="13.5703125" style="5" bestFit="1" customWidth="1"/>
    <col min="13078" max="13078" width="11.42578125" style="5" customWidth="1"/>
    <col min="13079" max="13080" width="0" style="5" hidden="1" customWidth="1"/>
    <col min="13081" max="13083" width="11.42578125" style="5" customWidth="1"/>
    <col min="13084" max="13084" width="13.140625" style="5" bestFit="1" customWidth="1"/>
    <col min="13085" max="13312" width="11.42578125" style="5"/>
    <col min="13313" max="13313" width="4.140625" style="5" customWidth="1"/>
    <col min="13314" max="13314" width="35.5703125" style="5" customWidth="1"/>
    <col min="13315" max="13315" width="18.42578125" style="5" bestFit="1" customWidth="1"/>
    <col min="13316" max="13319" width="10.42578125" style="5" customWidth="1"/>
    <col min="13320" max="13320" width="12.85546875" style="5" bestFit="1" customWidth="1"/>
    <col min="13321" max="13321" width="20.42578125" style="5" bestFit="1" customWidth="1"/>
    <col min="13322" max="13323" width="11.42578125" style="5" customWidth="1"/>
    <col min="13324" max="13324" width="10.42578125" style="5" bestFit="1" customWidth="1"/>
    <col min="13325" max="13325" width="11.42578125" style="5" bestFit="1" customWidth="1"/>
    <col min="13326" max="13326" width="18.85546875" style="5" customWidth="1"/>
    <col min="13327" max="13327" width="18.85546875" style="5" bestFit="1" customWidth="1"/>
    <col min="13328" max="13328" width="20.42578125" style="5" bestFit="1" customWidth="1"/>
    <col min="13329" max="13330" width="0" style="5" hidden="1" customWidth="1"/>
    <col min="13331" max="13331" width="15.42578125" style="5" bestFit="1" customWidth="1"/>
    <col min="13332" max="13332" width="28.42578125" style="5" bestFit="1" customWidth="1"/>
    <col min="13333" max="13333" width="13.5703125" style="5" bestFit="1" customWidth="1"/>
    <col min="13334" max="13334" width="11.42578125" style="5" customWidth="1"/>
    <col min="13335" max="13336" width="0" style="5" hidden="1" customWidth="1"/>
    <col min="13337" max="13339" width="11.42578125" style="5" customWidth="1"/>
    <col min="13340" max="13340" width="13.140625" style="5" bestFit="1" customWidth="1"/>
    <col min="13341" max="13568" width="11.42578125" style="5"/>
    <col min="13569" max="13569" width="4.140625" style="5" customWidth="1"/>
    <col min="13570" max="13570" width="35.5703125" style="5" customWidth="1"/>
    <col min="13571" max="13571" width="18.42578125" style="5" bestFit="1" customWidth="1"/>
    <col min="13572" max="13575" width="10.42578125" style="5" customWidth="1"/>
    <col min="13576" max="13576" width="12.85546875" style="5" bestFit="1" customWidth="1"/>
    <col min="13577" max="13577" width="20.42578125" style="5" bestFit="1" customWidth="1"/>
    <col min="13578" max="13579" width="11.42578125" style="5" customWidth="1"/>
    <col min="13580" max="13580" width="10.42578125" style="5" bestFit="1" customWidth="1"/>
    <col min="13581" max="13581" width="11.42578125" style="5" bestFit="1" customWidth="1"/>
    <col min="13582" max="13582" width="18.85546875" style="5" customWidth="1"/>
    <col min="13583" max="13583" width="18.85546875" style="5" bestFit="1" customWidth="1"/>
    <col min="13584" max="13584" width="20.42578125" style="5" bestFit="1" customWidth="1"/>
    <col min="13585" max="13586" width="0" style="5" hidden="1" customWidth="1"/>
    <col min="13587" max="13587" width="15.42578125" style="5" bestFit="1" customWidth="1"/>
    <col min="13588" max="13588" width="28.42578125" style="5" bestFit="1" customWidth="1"/>
    <col min="13589" max="13589" width="13.5703125" style="5" bestFit="1" customWidth="1"/>
    <col min="13590" max="13590" width="11.42578125" style="5" customWidth="1"/>
    <col min="13591" max="13592" width="0" style="5" hidden="1" customWidth="1"/>
    <col min="13593" max="13595" width="11.42578125" style="5" customWidth="1"/>
    <col min="13596" max="13596" width="13.140625" style="5" bestFit="1" customWidth="1"/>
    <col min="13597" max="13824" width="11.42578125" style="5"/>
    <col min="13825" max="13825" width="4.140625" style="5" customWidth="1"/>
    <col min="13826" max="13826" width="35.5703125" style="5" customWidth="1"/>
    <col min="13827" max="13827" width="18.42578125" style="5" bestFit="1" customWidth="1"/>
    <col min="13828" max="13831" width="10.42578125" style="5" customWidth="1"/>
    <col min="13832" max="13832" width="12.85546875" style="5" bestFit="1" customWidth="1"/>
    <col min="13833" max="13833" width="20.42578125" style="5" bestFit="1" customWidth="1"/>
    <col min="13834" max="13835" width="11.42578125" style="5" customWidth="1"/>
    <col min="13836" max="13836" width="10.42578125" style="5" bestFit="1" customWidth="1"/>
    <col min="13837" max="13837" width="11.42578125" style="5" bestFit="1" customWidth="1"/>
    <col min="13838" max="13838" width="18.85546875" style="5" customWidth="1"/>
    <col min="13839" max="13839" width="18.85546875" style="5" bestFit="1" customWidth="1"/>
    <col min="13840" max="13840" width="20.42578125" style="5" bestFit="1" customWidth="1"/>
    <col min="13841" max="13842" width="0" style="5" hidden="1" customWidth="1"/>
    <col min="13843" max="13843" width="15.42578125" style="5" bestFit="1" customWidth="1"/>
    <col min="13844" max="13844" width="28.42578125" style="5" bestFit="1" customWidth="1"/>
    <col min="13845" max="13845" width="13.5703125" style="5" bestFit="1" customWidth="1"/>
    <col min="13846" max="13846" width="11.42578125" style="5" customWidth="1"/>
    <col min="13847" max="13848" width="0" style="5" hidden="1" customWidth="1"/>
    <col min="13849" max="13851" width="11.42578125" style="5" customWidth="1"/>
    <col min="13852" max="13852" width="13.140625" style="5" bestFit="1" customWidth="1"/>
    <col min="13853" max="14080" width="11.42578125" style="5"/>
    <col min="14081" max="14081" width="4.140625" style="5" customWidth="1"/>
    <col min="14082" max="14082" width="35.5703125" style="5" customWidth="1"/>
    <col min="14083" max="14083" width="18.42578125" style="5" bestFit="1" customWidth="1"/>
    <col min="14084" max="14087" width="10.42578125" style="5" customWidth="1"/>
    <col min="14088" max="14088" width="12.85546875" style="5" bestFit="1" customWidth="1"/>
    <col min="14089" max="14089" width="20.42578125" style="5" bestFit="1" customWidth="1"/>
    <col min="14090" max="14091" width="11.42578125" style="5" customWidth="1"/>
    <col min="14092" max="14092" width="10.42578125" style="5" bestFit="1" customWidth="1"/>
    <col min="14093" max="14093" width="11.42578125" style="5" bestFit="1" customWidth="1"/>
    <col min="14094" max="14094" width="18.85546875" style="5" customWidth="1"/>
    <col min="14095" max="14095" width="18.85546875" style="5" bestFit="1" customWidth="1"/>
    <col min="14096" max="14096" width="20.42578125" style="5" bestFit="1" customWidth="1"/>
    <col min="14097" max="14098" width="0" style="5" hidden="1" customWidth="1"/>
    <col min="14099" max="14099" width="15.42578125" style="5" bestFit="1" customWidth="1"/>
    <col min="14100" max="14100" width="28.42578125" style="5" bestFit="1" customWidth="1"/>
    <col min="14101" max="14101" width="13.5703125" style="5" bestFit="1" customWidth="1"/>
    <col min="14102" max="14102" width="11.42578125" style="5" customWidth="1"/>
    <col min="14103" max="14104" width="0" style="5" hidden="1" customWidth="1"/>
    <col min="14105" max="14107" width="11.42578125" style="5" customWidth="1"/>
    <col min="14108" max="14108" width="13.140625" style="5" bestFit="1" customWidth="1"/>
    <col min="14109" max="14336" width="11.42578125" style="5"/>
    <col min="14337" max="14337" width="4.140625" style="5" customWidth="1"/>
    <col min="14338" max="14338" width="35.5703125" style="5" customWidth="1"/>
    <col min="14339" max="14339" width="18.42578125" style="5" bestFit="1" customWidth="1"/>
    <col min="14340" max="14343" width="10.42578125" style="5" customWidth="1"/>
    <col min="14344" max="14344" width="12.85546875" style="5" bestFit="1" customWidth="1"/>
    <col min="14345" max="14345" width="20.42578125" style="5" bestFit="1" customWidth="1"/>
    <col min="14346" max="14347" width="11.42578125" style="5" customWidth="1"/>
    <col min="14348" max="14348" width="10.42578125" style="5" bestFit="1" customWidth="1"/>
    <col min="14349" max="14349" width="11.42578125" style="5" bestFit="1" customWidth="1"/>
    <col min="14350" max="14350" width="18.85546875" style="5" customWidth="1"/>
    <col min="14351" max="14351" width="18.85546875" style="5" bestFit="1" customWidth="1"/>
    <col min="14352" max="14352" width="20.42578125" style="5" bestFit="1" customWidth="1"/>
    <col min="14353" max="14354" width="0" style="5" hidden="1" customWidth="1"/>
    <col min="14355" max="14355" width="15.42578125" style="5" bestFit="1" customWidth="1"/>
    <col min="14356" max="14356" width="28.42578125" style="5" bestFit="1" customWidth="1"/>
    <col min="14357" max="14357" width="13.5703125" style="5" bestFit="1" customWidth="1"/>
    <col min="14358" max="14358" width="11.42578125" style="5" customWidth="1"/>
    <col min="14359" max="14360" width="0" style="5" hidden="1" customWidth="1"/>
    <col min="14361" max="14363" width="11.42578125" style="5" customWidth="1"/>
    <col min="14364" max="14364" width="13.140625" style="5" bestFit="1" customWidth="1"/>
    <col min="14365" max="14592" width="11.42578125" style="5"/>
    <col min="14593" max="14593" width="4.140625" style="5" customWidth="1"/>
    <col min="14594" max="14594" width="35.5703125" style="5" customWidth="1"/>
    <col min="14595" max="14595" width="18.42578125" style="5" bestFit="1" customWidth="1"/>
    <col min="14596" max="14599" width="10.42578125" style="5" customWidth="1"/>
    <col min="14600" max="14600" width="12.85546875" style="5" bestFit="1" customWidth="1"/>
    <col min="14601" max="14601" width="20.42578125" style="5" bestFit="1" customWidth="1"/>
    <col min="14602" max="14603" width="11.42578125" style="5" customWidth="1"/>
    <col min="14604" max="14604" width="10.42578125" style="5" bestFit="1" customWidth="1"/>
    <col min="14605" max="14605" width="11.42578125" style="5" bestFit="1" customWidth="1"/>
    <col min="14606" max="14606" width="18.85546875" style="5" customWidth="1"/>
    <col min="14607" max="14607" width="18.85546875" style="5" bestFit="1" customWidth="1"/>
    <col min="14608" max="14608" width="20.42578125" style="5" bestFit="1" customWidth="1"/>
    <col min="14609" max="14610" width="0" style="5" hidden="1" customWidth="1"/>
    <col min="14611" max="14611" width="15.42578125" style="5" bestFit="1" customWidth="1"/>
    <col min="14612" max="14612" width="28.42578125" style="5" bestFit="1" customWidth="1"/>
    <col min="14613" max="14613" width="13.5703125" style="5" bestFit="1" customWidth="1"/>
    <col min="14614" max="14614" width="11.42578125" style="5" customWidth="1"/>
    <col min="14615" max="14616" width="0" style="5" hidden="1" customWidth="1"/>
    <col min="14617" max="14619" width="11.42578125" style="5" customWidth="1"/>
    <col min="14620" max="14620" width="13.140625" style="5" bestFit="1" customWidth="1"/>
    <col min="14621" max="14848" width="11.42578125" style="5"/>
    <col min="14849" max="14849" width="4.140625" style="5" customWidth="1"/>
    <col min="14850" max="14850" width="35.5703125" style="5" customWidth="1"/>
    <col min="14851" max="14851" width="18.42578125" style="5" bestFit="1" customWidth="1"/>
    <col min="14852" max="14855" width="10.42578125" style="5" customWidth="1"/>
    <col min="14856" max="14856" width="12.85546875" style="5" bestFit="1" customWidth="1"/>
    <col min="14857" max="14857" width="20.42578125" style="5" bestFit="1" customWidth="1"/>
    <col min="14858" max="14859" width="11.42578125" style="5" customWidth="1"/>
    <col min="14860" max="14860" width="10.42578125" style="5" bestFit="1" customWidth="1"/>
    <col min="14861" max="14861" width="11.42578125" style="5" bestFit="1" customWidth="1"/>
    <col min="14862" max="14862" width="18.85546875" style="5" customWidth="1"/>
    <col min="14863" max="14863" width="18.85546875" style="5" bestFit="1" customWidth="1"/>
    <col min="14864" max="14864" width="20.42578125" style="5" bestFit="1" customWidth="1"/>
    <col min="14865" max="14866" width="0" style="5" hidden="1" customWidth="1"/>
    <col min="14867" max="14867" width="15.42578125" style="5" bestFit="1" customWidth="1"/>
    <col min="14868" max="14868" width="28.42578125" style="5" bestFit="1" customWidth="1"/>
    <col min="14869" max="14869" width="13.5703125" style="5" bestFit="1" customWidth="1"/>
    <col min="14870" max="14870" width="11.42578125" style="5" customWidth="1"/>
    <col min="14871" max="14872" width="0" style="5" hidden="1" customWidth="1"/>
    <col min="14873" max="14875" width="11.42578125" style="5" customWidth="1"/>
    <col min="14876" max="14876" width="13.140625" style="5" bestFit="1" customWidth="1"/>
    <col min="14877" max="15104" width="11.42578125" style="5"/>
    <col min="15105" max="15105" width="4.140625" style="5" customWidth="1"/>
    <col min="15106" max="15106" width="35.5703125" style="5" customWidth="1"/>
    <col min="15107" max="15107" width="18.42578125" style="5" bestFit="1" customWidth="1"/>
    <col min="15108" max="15111" width="10.42578125" style="5" customWidth="1"/>
    <col min="15112" max="15112" width="12.85546875" style="5" bestFit="1" customWidth="1"/>
    <col min="15113" max="15113" width="20.42578125" style="5" bestFit="1" customWidth="1"/>
    <col min="15114" max="15115" width="11.42578125" style="5" customWidth="1"/>
    <col min="15116" max="15116" width="10.42578125" style="5" bestFit="1" customWidth="1"/>
    <col min="15117" max="15117" width="11.42578125" style="5" bestFit="1" customWidth="1"/>
    <col min="15118" max="15118" width="18.85546875" style="5" customWidth="1"/>
    <col min="15119" max="15119" width="18.85546875" style="5" bestFit="1" customWidth="1"/>
    <col min="15120" max="15120" width="20.42578125" style="5" bestFit="1" customWidth="1"/>
    <col min="15121" max="15122" width="0" style="5" hidden="1" customWidth="1"/>
    <col min="15123" max="15123" width="15.42578125" style="5" bestFit="1" customWidth="1"/>
    <col min="15124" max="15124" width="28.42578125" style="5" bestFit="1" customWidth="1"/>
    <col min="15125" max="15125" width="13.5703125" style="5" bestFit="1" customWidth="1"/>
    <col min="15126" max="15126" width="11.42578125" style="5" customWidth="1"/>
    <col min="15127" max="15128" width="0" style="5" hidden="1" customWidth="1"/>
    <col min="15129" max="15131" width="11.42578125" style="5" customWidth="1"/>
    <col min="15132" max="15132" width="13.140625" style="5" bestFit="1" customWidth="1"/>
    <col min="15133" max="15360" width="11.42578125" style="5"/>
    <col min="15361" max="15361" width="4.140625" style="5" customWidth="1"/>
    <col min="15362" max="15362" width="35.5703125" style="5" customWidth="1"/>
    <col min="15363" max="15363" width="18.42578125" style="5" bestFit="1" customWidth="1"/>
    <col min="15364" max="15367" width="10.42578125" style="5" customWidth="1"/>
    <col min="15368" max="15368" width="12.85546875" style="5" bestFit="1" customWidth="1"/>
    <col min="15369" max="15369" width="20.42578125" style="5" bestFit="1" customWidth="1"/>
    <col min="15370" max="15371" width="11.42578125" style="5" customWidth="1"/>
    <col min="15372" max="15372" width="10.42578125" style="5" bestFit="1" customWidth="1"/>
    <col min="15373" max="15373" width="11.42578125" style="5" bestFit="1" customWidth="1"/>
    <col min="15374" max="15374" width="18.85546875" style="5" customWidth="1"/>
    <col min="15375" max="15375" width="18.85546875" style="5" bestFit="1" customWidth="1"/>
    <col min="15376" max="15376" width="20.42578125" style="5" bestFit="1" customWidth="1"/>
    <col min="15377" max="15378" width="0" style="5" hidden="1" customWidth="1"/>
    <col min="15379" max="15379" width="15.42578125" style="5" bestFit="1" customWidth="1"/>
    <col min="15380" max="15380" width="28.42578125" style="5" bestFit="1" customWidth="1"/>
    <col min="15381" max="15381" width="13.5703125" style="5" bestFit="1" customWidth="1"/>
    <col min="15382" max="15382" width="11.42578125" style="5" customWidth="1"/>
    <col min="15383" max="15384" width="0" style="5" hidden="1" customWidth="1"/>
    <col min="15385" max="15387" width="11.42578125" style="5" customWidth="1"/>
    <col min="15388" max="15388" width="13.140625" style="5" bestFit="1" customWidth="1"/>
    <col min="15389" max="15616" width="11.42578125" style="5"/>
    <col min="15617" max="15617" width="4.140625" style="5" customWidth="1"/>
    <col min="15618" max="15618" width="35.5703125" style="5" customWidth="1"/>
    <col min="15619" max="15619" width="18.42578125" style="5" bestFit="1" customWidth="1"/>
    <col min="15620" max="15623" width="10.42578125" style="5" customWidth="1"/>
    <col min="15624" max="15624" width="12.85546875" style="5" bestFit="1" customWidth="1"/>
    <col min="15625" max="15625" width="20.42578125" style="5" bestFit="1" customWidth="1"/>
    <col min="15626" max="15627" width="11.42578125" style="5" customWidth="1"/>
    <col min="15628" max="15628" width="10.42578125" style="5" bestFit="1" customWidth="1"/>
    <col min="15629" max="15629" width="11.42578125" style="5" bestFit="1" customWidth="1"/>
    <col min="15630" max="15630" width="18.85546875" style="5" customWidth="1"/>
    <col min="15631" max="15631" width="18.85546875" style="5" bestFit="1" customWidth="1"/>
    <col min="15632" max="15632" width="20.42578125" style="5" bestFit="1" customWidth="1"/>
    <col min="15633" max="15634" width="0" style="5" hidden="1" customWidth="1"/>
    <col min="15635" max="15635" width="15.42578125" style="5" bestFit="1" customWidth="1"/>
    <col min="15636" max="15636" width="28.42578125" style="5" bestFit="1" customWidth="1"/>
    <col min="15637" max="15637" width="13.5703125" style="5" bestFit="1" customWidth="1"/>
    <col min="15638" max="15638" width="11.42578125" style="5" customWidth="1"/>
    <col min="15639" max="15640" width="0" style="5" hidden="1" customWidth="1"/>
    <col min="15641" max="15643" width="11.42578125" style="5" customWidth="1"/>
    <col min="15644" max="15644" width="13.140625" style="5" bestFit="1" customWidth="1"/>
    <col min="15645" max="15872" width="11.42578125" style="5"/>
    <col min="15873" max="15873" width="4.140625" style="5" customWidth="1"/>
    <col min="15874" max="15874" width="35.5703125" style="5" customWidth="1"/>
    <col min="15875" max="15875" width="18.42578125" style="5" bestFit="1" customWidth="1"/>
    <col min="15876" max="15879" width="10.42578125" style="5" customWidth="1"/>
    <col min="15880" max="15880" width="12.85546875" style="5" bestFit="1" customWidth="1"/>
    <col min="15881" max="15881" width="20.42578125" style="5" bestFit="1" customWidth="1"/>
    <col min="15882" max="15883" width="11.42578125" style="5" customWidth="1"/>
    <col min="15884" max="15884" width="10.42578125" style="5" bestFit="1" customWidth="1"/>
    <col min="15885" max="15885" width="11.42578125" style="5" bestFit="1" customWidth="1"/>
    <col min="15886" max="15886" width="18.85546875" style="5" customWidth="1"/>
    <col min="15887" max="15887" width="18.85546875" style="5" bestFit="1" customWidth="1"/>
    <col min="15888" max="15888" width="20.42578125" style="5" bestFit="1" customWidth="1"/>
    <col min="15889" max="15890" width="0" style="5" hidden="1" customWidth="1"/>
    <col min="15891" max="15891" width="15.42578125" style="5" bestFit="1" customWidth="1"/>
    <col min="15892" max="15892" width="28.42578125" style="5" bestFit="1" customWidth="1"/>
    <col min="15893" max="15893" width="13.5703125" style="5" bestFit="1" customWidth="1"/>
    <col min="15894" max="15894" width="11.42578125" style="5" customWidth="1"/>
    <col min="15895" max="15896" width="0" style="5" hidden="1" customWidth="1"/>
    <col min="15897" max="15899" width="11.42578125" style="5" customWidth="1"/>
    <col min="15900" max="15900" width="13.140625" style="5" bestFit="1" customWidth="1"/>
    <col min="15901" max="16128" width="11.42578125" style="5"/>
    <col min="16129" max="16129" width="4.140625" style="5" customWidth="1"/>
    <col min="16130" max="16130" width="35.5703125" style="5" customWidth="1"/>
    <col min="16131" max="16131" width="18.42578125" style="5" bestFit="1" customWidth="1"/>
    <col min="16132" max="16135" width="10.42578125" style="5" customWidth="1"/>
    <col min="16136" max="16136" width="12.85546875" style="5" bestFit="1" customWidth="1"/>
    <col min="16137" max="16137" width="20.42578125" style="5" bestFit="1" customWidth="1"/>
    <col min="16138" max="16139" width="11.42578125" style="5" customWidth="1"/>
    <col min="16140" max="16140" width="10.42578125" style="5" bestFit="1" customWidth="1"/>
    <col min="16141" max="16141" width="11.42578125" style="5" bestFit="1" customWidth="1"/>
    <col min="16142" max="16142" width="18.85546875" style="5" customWidth="1"/>
    <col min="16143" max="16143" width="18.85546875" style="5" bestFit="1" customWidth="1"/>
    <col min="16144" max="16144" width="20.42578125" style="5" bestFit="1" customWidth="1"/>
    <col min="16145" max="16146" width="0" style="5" hidden="1" customWidth="1"/>
    <col min="16147" max="16147" width="15.42578125" style="5" bestFit="1" customWidth="1"/>
    <col min="16148" max="16148" width="28.42578125" style="5" bestFit="1" customWidth="1"/>
    <col min="16149" max="16149" width="13.5703125" style="5" bestFit="1" customWidth="1"/>
    <col min="16150" max="16150" width="11.42578125" style="5" customWidth="1"/>
    <col min="16151" max="16152" width="0" style="5" hidden="1" customWidth="1"/>
    <col min="16153" max="16155" width="11.42578125" style="5" customWidth="1"/>
    <col min="16156" max="16156" width="13.140625" style="5" bestFit="1" customWidth="1"/>
    <col min="16157" max="16384" width="11.42578125" style="5"/>
  </cols>
  <sheetData>
    <row r="12" spans="2:21" ht="21" x14ac:dyDescent="0.25">
      <c r="B12" s="26" t="s">
        <v>91</v>
      </c>
      <c r="C12" s="27"/>
      <c r="D12" s="27"/>
      <c r="E12" s="27"/>
      <c r="F12" s="27"/>
      <c r="G12" s="27"/>
      <c r="H12" s="28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</row>
    <row r="15" spans="2:21" x14ac:dyDescent="0.25">
      <c r="B15" s="29" t="s">
        <v>92</v>
      </c>
      <c r="C15" s="30"/>
    </row>
    <row r="16" spans="2:21" x14ac:dyDescent="0.25">
      <c r="K16" s="31"/>
    </row>
    <row r="17" spans="2:28" x14ac:dyDescent="0.25">
      <c r="B17" s="32" t="s">
        <v>93</v>
      </c>
      <c r="C17" s="33">
        <f>SETTLEMENT_DATE</f>
        <v>44071</v>
      </c>
    </row>
    <row r="18" spans="2:28" x14ac:dyDescent="0.25">
      <c r="B18" s="34"/>
      <c r="C18" s="35"/>
    </row>
    <row r="19" spans="2:28" ht="15.75" thickBot="1" x14ac:dyDescent="0.3">
      <c r="C19" s="4"/>
    </row>
    <row r="20" spans="2:28" s="38" customFormat="1" ht="18" thickBot="1" x14ac:dyDescent="0.3">
      <c r="B20" s="36" t="s">
        <v>94</v>
      </c>
      <c r="C20" s="37"/>
      <c r="D20" s="37"/>
      <c r="E20" s="37"/>
      <c r="F20" s="37"/>
      <c r="G20" s="37"/>
      <c r="J20" s="5"/>
      <c r="K20" s="39" t="s">
        <v>95</v>
      </c>
      <c r="L20" s="5"/>
      <c r="P20" s="5"/>
      <c r="Q20" s="5"/>
      <c r="R20" s="5"/>
      <c r="S20" s="5"/>
      <c r="T20" s="40" t="s">
        <v>96</v>
      </c>
      <c r="U20" s="41">
        <f ca="1">SUM(U24:U135)</f>
        <v>0</v>
      </c>
      <c r="W20" s="5"/>
      <c r="X20" s="5"/>
      <c r="Y20" s="5"/>
      <c r="Z20" s="5"/>
      <c r="AA20" s="5"/>
    </row>
    <row r="21" spans="2:28" s="38" customFormat="1" ht="15.75" x14ac:dyDescent="0.25">
      <c r="B21" s="42"/>
      <c r="C21" s="129" t="str">
        <f ca="1">IF(ISNA(HLOOKUP(C22,Source_Bonds,1,FALSE)),IF(ISNA(HLOOKUP(C22,Desti_Bonds,1,FALSE)),"NOT FOUND","DESTINATION"),"SOURCE")</f>
        <v>NOT FOUND</v>
      </c>
      <c r="D21" s="43"/>
      <c r="E21" s="43"/>
      <c r="F21" s="43"/>
      <c r="G21" s="43"/>
      <c r="H21" s="44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</row>
    <row r="22" spans="2:28" ht="15.75" x14ac:dyDescent="0.25">
      <c r="B22" s="45" t="s">
        <v>97</v>
      </c>
      <c r="C22" s="130" t="str">
        <f ca="1">MID(CELL("filename",A1),FIND("]",CELL("filename",A1))+1,255)</f>
        <v>LB356A</v>
      </c>
      <c r="D22" s="34" t="s">
        <v>187</v>
      </c>
      <c r="E22" s="46"/>
      <c r="F22" s="46"/>
      <c r="G22" s="46"/>
      <c r="J22" s="38"/>
      <c r="K22" s="47" t="s">
        <v>98</v>
      </c>
      <c r="L22" s="47" t="s">
        <v>99</v>
      </c>
      <c r="M22" s="47" t="s">
        <v>32</v>
      </c>
      <c r="N22" s="47" t="s">
        <v>100</v>
      </c>
      <c r="O22" s="47" t="s">
        <v>101</v>
      </c>
      <c r="P22" s="47" t="s">
        <v>102</v>
      </c>
      <c r="Q22" s="47" t="s">
        <v>103</v>
      </c>
      <c r="R22" s="47" t="s">
        <v>104</v>
      </c>
      <c r="S22" s="47" t="s">
        <v>95</v>
      </c>
      <c r="T22" s="47" t="s">
        <v>105</v>
      </c>
      <c r="U22" s="47" t="s">
        <v>106</v>
      </c>
      <c r="W22" s="4"/>
      <c r="X22" s="4"/>
      <c r="Y22" s="4"/>
      <c r="Z22" s="4"/>
      <c r="AA22" s="4"/>
      <c r="AB22" s="4"/>
    </row>
    <row r="23" spans="2:28" x14ac:dyDescent="0.25">
      <c r="B23" s="48" t="s">
        <v>30</v>
      </c>
      <c r="C23" s="49">
        <f ca="1">+VLOOKUP($C$22,SBDB_Data,2,FALSE)</f>
        <v>49477</v>
      </c>
      <c r="D23" s="34"/>
      <c r="E23" s="50"/>
      <c r="F23" s="50"/>
      <c r="G23" s="50"/>
      <c r="K23" s="51">
        <v>0</v>
      </c>
      <c r="L23" s="93">
        <f>+C17</f>
        <v>44071</v>
      </c>
      <c r="M23" s="23"/>
      <c r="N23" s="23"/>
      <c r="O23" s="23"/>
      <c r="P23" s="53"/>
      <c r="Q23" s="53"/>
      <c r="R23" s="53">
        <v>1</v>
      </c>
      <c r="S23" s="53"/>
      <c r="T23" s="54"/>
      <c r="U23" s="53"/>
      <c r="W23" s="4"/>
      <c r="X23" s="53"/>
      <c r="Y23" s="53"/>
      <c r="Z23" s="53"/>
      <c r="AA23" s="54"/>
      <c r="AB23" s="53"/>
    </row>
    <row r="24" spans="2:28" x14ac:dyDescent="0.25">
      <c r="B24" s="48" t="s">
        <v>32</v>
      </c>
      <c r="C24" s="55">
        <f ca="1">+VLOOKUP($C$22,SBDB_Data,4,FALSE)</f>
        <v>1.6E-2</v>
      </c>
      <c r="D24" s="34"/>
      <c r="E24" s="56"/>
      <c r="F24" s="56"/>
      <c r="G24" s="56"/>
      <c r="K24" s="51">
        <f>+K23+1</f>
        <v>1</v>
      </c>
      <c r="L24" s="93">
        <f ca="1">+COUPNCD(C17,C23,C25)</f>
        <v>44182</v>
      </c>
      <c r="M24" s="57">
        <f ca="1">IF(L24="--","--",IF(AND($C$27="--",K24=1),(L24-$C$26)*$C$24/365,$C$24/$C$25))</f>
        <v>8.0000000000000002E-3</v>
      </c>
      <c r="N24" s="53" t="str">
        <f ca="1">+IF(L24=$C$23, 100%, "--")</f>
        <v>--</v>
      </c>
      <c r="O24" s="57">
        <f ca="1">IFERROR(IF(K24=1,(L24-$C$27)*(Q24/100%)*$C$24/365,(L24-L23)*(Q24/100%)*$C$24/365),"--")</f>
        <v>8.0219178082191773E-3</v>
      </c>
      <c r="P24" s="53">
        <f t="shared" ref="P24:P87" ca="1" si="0">+IF(L24="--","--",IFERROR(VLOOKUP(L24,$W$41:$X$45,2,FALSE),0))</f>
        <v>0</v>
      </c>
      <c r="Q24" s="53">
        <f ca="1">R24+P24</f>
        <v>1</v>
      </c>
      <c r="R24" s="53">
        <f ca="1">IF(P24="--",R23-0,R23-P24)</f>
        <v>1</v>
      </c>
      <c r="S24" s="58">
        <f ca="1">IF(L24="--","--",ROUND(IF($C$22="LBA37DA",SUM(O24:P24),SUM(M24:N24)),9))</f>
        <v>8.0000000000000002E-3</v>
      </c>
      <c r="T24" s="59" t="e">
        <f ca="1">IF(L24="--","--",1/(1+$C$31/$C$25)^($C$28*$C$25/365+K23))</f>
        <v>#VALUE!</v>
      </c>
      <c r="U24" s="53" t="str">
        <f ca="1">IFERROR(T24*S24,"--")</f>
        <v>--</v>
      </c>
      <c r="W24" s="4"/>
      <c r="X24" s="53"/>
      <c r="Y24" s="53"/>
      <c r="Z24" s="53"/>
      <c r="AA24" s="54"/>
      <c r="AB24" s="53"/>
    </row>
    <row r="25" spans="2:28" x14ac:dyDescent="0.25">
      <c r="B25" s="48" t="s">
        <v>107</v>
      </c>
      <c r="C25" s="60">
        <v>2</v>
      </c>
      <c r="D25" s="46"/>
      <c r="E25" s="61"/>
      <c r="F25" s="61"/>
      <c r="G25" s="61"/>
      <c r="K25" s="51">
        <f>+K24+1</f>
        <v>2</v>
      </c>
      <c r="L25" s="93">
        <f ca="1">+IF(L24&lt;$C$23, EDATE(L24,12/$C$25), IF(L24=$C$23, "--", IF(L24="--", "--")))</f>
        <v>44364</v>
      </c>
      <c r="M25" s="57">
        <f t="shared" ref="M25:M88" ca="1" si="1">IF(L25="--","--",IF(AND($C$27="--",K25=1),(L25-$C$26)*$C$24/365,$C$24/$C$25))</f>
        <v>8.0000000000000002E-3</v>
      </c>
      <c r="N25" s="53" t="str">
        <f t="shared" ref="N25:N88" ca="1" si="2">+IF(L25=$C$23, 100%, "--")</f>
        <v>--</v>
      </c>
      <c r="O25" s="57">
        <f ca="1">IFERROR(IF(K25=1,(L25-$C$27)*(Q25/100%)*$C$24/365,(L25-L24)*(Q25/100%)*$C$24/365),"--")</f>
        <v>7.9780821917808213E-3</v>
      </c>
      <c r="P25" s="53">
        <f t="shared" ca="1" si="0"/>
        <v>0</v>
      </c>
      <c r="Q25" s="53">
        <f t="shared" ref="Q25:Q66" ca="1" si="3">R25+P25</f>
        <v>1</v>
      </c>
      <c r="R25" s="53">
        <f ca="1">IF(P25="--",R24-0,R24-P25)</f>
        <v>1</v>
      </c>
      <c r="S25" s="58">
        <f t="shared" ref="S25:S88" ca="1" si="4">IF(L25="--","--",ROUND(IF($C$22="LBA37DA",SUM(O25:P25),SUM(M25:N25)),9))</f>
        <v>8.0000000000000002E-3</v>
      </c>
      <c r="T25" s="59" t="e">
        <f ca="1">IF(L25="--","--",1/(1+$C$31/$C$25)^($C$28*$C$25/365+K24))</f>
        <v>#VALUE!</v>
      </c>
      <c r="U25" s="53" t="str">
        <f t="shared" ref="U25:U88" ca="1" si="5">IFERROR(T25*S25,"--")</f>
        <v>--</v>
      </c>
      <c r="W25" s="4"/>
      <c r="X25" s="53"/>
      <c r="Y25" s="53"/>
      <c r="Z25" s="53"/>
      <c r="AA25" s="54"/>
      <c r="AB25" s="53"/>
    </row>
    <row r="26" spans="2:28" x14ac:dyDescent="0.25">
      <c r="B26" s="48" t="s">
        <v>31</v>
      </c>
      <c r="C26" s="49">
        <f ca="1">+VLOOKUP($C$22,SBDB_Data,3,FALSE)</f>
        <v>43698</v>
      </c>
      <c r="D26" s="34"/>
      <c r="E26" s="61"/>
      <c r="F26" s="61"/>
      <c r="G26" s="61"/>
      <c r="K26" s="51">
        <f>+K25+1</f>
        <v>3</v>
      </c>
      <c r="L26" s="93">
        <f t="shared" ref="L26:L89" ca="1" si="6">+IF(L25&lt;$C$23, EDATE(L25,12/$C$25), IF(L25=$C$23, "--", IF(L25="--", "--")))</f>
        <v>44547</v>
      </c>
      <c r="M26" s="57">
        <f t="shared" ca="1" si="1"/>
        <v>8.0000000000000002E-3</v>
      </c>
      <c r="N26" s="53" t="str">
        <f t="shared" ca="1" si="2"/>
        <v>--</v>
      </c>
      <c r="O26" s="57">
        <f t="shared" ref="O26:O89" ca="1" si="7">IFERROR(IF(K26=1,(L26-$C$27)*(Q26/100%)*$C$24/365,(L26-L25)*(Q26/100%)*$C$24/365),"--")</f>
        <v>8.0219178082191773E-3</v>
      </c>
      <c r="P26" s="53">
        <f t="shared" ca="1" si="0"/>
        <v>0</v>
      </c>
      <c r="Q26" s="53">
        <f t="shared" ca="1" si="3"/>
        <v>1</v>
      </c>
      <c r="R26" s="53">
        <f t="shared" ref="R26:R66" ca="1" si="8">IF(P26="--",R25-0,R25-P26)</f>
        <v>1</v>
      </c>
      <c r="S26" s="58">
        <f t="shared" ca="1" si="4"/>
        <v>8.0000000000000002E-3</v>
      </c>
      <c r="T26" s="59" t="e">
        <f t="shared" ref="T26:T89" ca="1" si="9">IF(L26="--","--",1/(1+$C$31/$C$25)^($C$28*$C$25/365+K25))</f>
        <v>#VALUE!</v>
      </c>
      <c r="U26" s="53" t="str">
        <f t="shared" ca="1" si="5"/>
        <v>--</v>
      </c>
      <c r="W26" s="4"/>
      <c r="X26" s="53"/>
      <c r="Y26" s="53"/>
      <c r="Z26" s="53"/>
      <c r="AA26" s="54"/>
      <c r="AB26" s="53"/>
    </row>
    <row r="27" spans="2:28" x14ac:dyDescent="0.25">
      <c r="B27" s="48" t="s">
        <v>108</v>
      </c>
      <c r="C27" s="62">
        <f ca="1">IF(COUPPCD(C17,C23,C25)&lt;C26,"--",COUPPCD(C17,C23,C25))</f>
        <v>43999</v>
      </c>
      <c r="E27" s="61"/>
      <c r="F27" s="61"/>
      <c r="G27" s="61"/>
      <c r="K27" s="51">
        <f>+K26+1</f>
        <v>4</v>
      </c>
      <c r="L27" s="93">
        <f t="shared" ca="1" si="6"/>
        <v>44729</v>
      </c>
      <c r="M27" s="57">
        <f t="shared" ca="1" si="1"/>
        <v>8.0000000000000002E-3</v>
      </c>
      <c r="N27" s="53" t="str">
        <f t="shared" ca="1" si="2"/>
        <v>--</v>
      </c>
      <c r="O27" s="57">
        <f t="shared" ca="1" si="7"/>
        <v>7.9780821917808213E-3</v>
      </c>
      <c r="P27" s="53">
        <f t="shared" ca="1" si="0"/>
        <v>0</v>
      </c>
      <c r="Q27" s="53">
        <f t="shared" ca="1" si="3"/>
        <v>1</v>
      </c>
      <c r="R27" s="53">
        <f t="shared" ca="1" si="8"/>
        <v>1</v>
      </c>
      <c r="S27" s="58">
        <f t="shared" ca="1" si="4"/>
        <v>8.0000000000000002E-3</v>
      </c>
      <c r="T27" s="59" t="e">
        <f t="shared" ca="1" si="9"/>
        <v>#VALUE!</v>
      </c>
      <c r="U27" s="53" t="str">
        <f t="shared" ca="1" si="5"/>
        <v>--</v>
      </c>
      <c r="W27" s="4"/>
      <c r="X27" s="53"/>
      <c r="Y27" s="53"/>
      <c r="Z27" s="53"/>
      <c r="AA27" s="54"/>
      <c r="AB27" s="53"/>
    </row>
    <row r="28" spans="2:28" x14ac:dyDescent="0.25">
      <c r="B28" s="48" t="s">
        <v>24</v>
      </c>
      <c r="C28" s="131">
        <f ca="1">L24-L23</f>
        <v>111</v>
      </c>
      <c r="D28" s="46"/>
      <c r="E28" s="61"/>
      <c r="F28" s="61"/>
      <c r="G28" s="61"/>
      <c r="K28" s="51">
        <f t="shared" ref="K28:K91" si="10">+K27+1</f>
        <v>5</v>
      </c>
      <c r="L28" s="93">
        <f t="shared" ca="1" si="6"/>
        <v>44912</v>
      </c>
      <c r="M28" s="57">
        <f t="shared" ca="1" si="1"/>
        <v>8.0000000000000002E-3</v>
      </c>
      <c r="N28" s="53" t="str">
        <f t="shared" ca="1" si="2"/>
        <v>--</v>
      </c>
      <c r="O28" s="57">
        <f t="shared" ca="1" si="7"/>
        <v>8.0219178082191773E-3</v>
      </c>
      <c r="P28" s="53">
        <f t="shared" ca="1" si="0"/>
        <v>0</v>
      </c>
      <c r="Q28" s="53">
        <f t="shared" ca="1" si="3"/>
        <v>1</v>
      </c>
      <c r="R28" s="53">
        <f t="shared" ca="1" si="8"/>
        <v>1</v>
      </c>
      <c r="S28" s="58">
        <f t="shared" ca="1" si="4"/>
        <v>8.0000000000000002E-3</v>
      </c>
      <c r="T28" s="59" t="e">
        <f t="shared" ca="1" si="9"/>
        <v>#VALUE!</v>
      </c>
      <c r="U28" s="53" t="str">
        <f t="shared" ca="1" si="5"/>
        <v>--</v>
      </c>
      <c r="W28" s="4"/>
      <c r="X28" s="53"/>
      <c r="Y28" s="53"/>
      <c r="Z28" s="53"/>
      <c r="AA28" s="54"/>
      <c r="AB28" s="53"/>
    </row>
    <row r="29" spans="2:28" x14ac:dyDescent="0.25">
      <c r="B29" s="48" t="s">
        <v>23</v>
      </c>
      <c r="C29" s="131">
        <f ca="1">IF(C27="--",L23-C26,L23-C27)</f>
        <v>72</v>
      </c>
      <c r="D29" s="46"/>
      <c r="E29" s="63"/>
      <c r="F29" s="63"/>
      <c r="G29" s="63"/>
      <c r="K29" s="51">
        <f t="shared" si="10"/>
        <v>6</v>
      </c>
      <c r="L29" s="93">
        <f t="shared" ca="1" si="6"/>
        <v>45094</v>
      </c>
      <c r="M29" s="57">
        <f t="shared" ca="1" si="1"/>
        <v>8.0000000000000002E-3</v>
      </c>
      <c r="N29" s="53" t="str">
        <f t="shared" ca="1" si="2"/>
        <v>--</v>
      </c>
      <c r="O29" s="57">
        <f t="shared" ca="1" si="7"/>
        <v>7.9780821917808213E-3</v>
      </c>
      <c r="P29" s="53">
        <f t="shared" ca="1" si="0"/>
        <v>0</v>
      </c>
      <c r="Q29" s="53">
        <f t="shared" ca="1" si="3"/>
        <v>1</v>
      </c>
      <c r="R29" s="53">
        <f t="shared" ca="1" si="8"/>
        <v>1</v>
      </c>
      <c r="S29" s="58">
        <f t="shared" ca="1" si="4"/>
        <v>8.0000000000000002E-3</v>
      </c>
      <c r="T29" s="59" t="e">
        <f t="shared" ca="1" si="9"/>
        <v>#VALUE!</v>
      </c>
      <c r="U29" s="53" t="str">
        <f t="shared" ca="1" si="5"/>
        <v>--</v>
      </c>
      <c r="W29" s="4"/>
      <c r="X29" s="53"/>
      <c r="Y29" s="53"/>
      <c r="Z29" s="53"/>
      <c r="AA29" s="54"/>
      <c r="AB29" s="53"/>
    </row>
    <row r="30" spans="2:28" x14ac:dyDescent="0.25">
      <c r="B30" s="48" t="s">
        <v>109</v>
      </c>
      <c r="C30" s="64">
        <f ca="1">ROUND(C29/365*C24,8)</f>
        <v>3.1561599999999999E-3</v>
      </c>
      <c r="E30" s="65"/>
      <c r="F30" s="65"/>
      <c r="G30" s="65"/>
      <c r="K30" s="51">
        <f t="shared" si="10"/>
        <v>7</v>
      </c>
      <c r="L30" s="93">
        <f t="shared" ca="1" si="6"/>
        <v>45277</v>
      </c>
      <c r="M30" s="57">
        <f t="shared" ca="1" si="1"/>
        <v>8.0000000000000002E-3</v>
      </c>
      <c r="N30" s="53" t="str">
        <f t="shared" ca="1" si="2"/>
        <v>--</v>
      </c>
      <c r="O30" s="57">
        <f t="shared" ca="1" si="7"/>
        <v>8.0219178082191773E-3</v>
      </c>
      <c r="P30" s="53">
        <f t="shared" ca="1" si="0"/>
        <v>0</v>
      </c>
      <c r="Q30" s="53">
        <f t="shared" ca="1" si="3"/>
        <v>1</v>
      </c>
      <c r="R30" s="53">
        <f t="shared" ca="1" si="8"/>
        <v>1</v>
      </c>
      <c r="S30" s="58">
        <f t="shared" ca="1" si="4"/>
        <v>8.0000000000000002E-3</v>
      </c>
      <c r="T30" s="59" t="e">
        <f t="shared" ca="1" si="9"/>
        <v>#VALUE!</v>
      </c>
      <c r="U30" s="53" t="str">
        <f t="shared" ca="1" si="5"/>
        <v>--</v>
      </c>
      <c r="W30" s="4"/>
      <c r="X30" s="53"/>
      <c r="Y30" s="53"/>
      <c r="Z30" s="53"/>
      <c r="AA30" s="54"/>
      <c r="AB30" s="53"/>
    </row>
    <row r="31" spans="2:28" x14ac:dyDescent="0.25">
      <c r="B31" s="66" t="s">
        <v>110</v>
      </c>
      <c r="C31" s="132" t="str">
        <f ca="1">IF(C21="SOURCE", HLOOKUP(C22, Source_Bonds, 7, FALSE), IF(C21="DESTINATION", HLOOKUP(C22,Desti_Bonds,6,FALSE),  C21) )</f>
        <v>NOT FOUND</v>
      </c>
      <c r="D31" s="34" t="s">
        <v>186</v>
      </c>
      <c r="E31" s="65"/>
      <c r="G31" s="61"/>
      <c r="K31" s="51">
        <f t="shared" si="10"/>
        <v>8</v>
      </c>
      <c r="L31" s="93">
        <f t="shared" ca="1" si="6"/>
        <v>45460</v>
      </c>
      <c r="M31" s="57">
        <f t="shared" ca="1" si="1"/>
        <v>8.0000000000000002E-3</v>
      </c>
      <c r="N31" s="53" t="str">
        <f t="shared" ca="1" si="2"/>
        <v>--</v>
      </c>
      <c r="O31" s="57">
        <f t="shared" ca="1" si="7"/>
        <v>8.0219178082191773E-3</v>
      </c>
      <c r="P31" s="53">
        <f t="shared" ca="1" si="0"/>
        <v>0</v>
      </c>
      <c r="Q31" s="53">
        <f t="shared" ca="1" si="3"/>
        <v>1</v>
      </c>
      <c r="R31" s="53">
        <f t="shared" ca="1" si="8"/>
        <v>1</v>
      </c>
      <c r="S31" s="58">
        <f t="shared" ca="1" si="4"/>
        <v>8.0000000000000002E-3</v>
      </c>
      <c r="T31" s="59" t="e">
        <f t="shared" ca="1" si="9"/>
        <v>#VALUE!</v>
      </c>
      <c r="U31" s="53" t="str">
        <f t="shared" ca="1" si="5"/>
        <v>--</v>
      </c>
      <c r="W31" s="4"/>
      <c r="X31" s="53"/>
      <c r="Y31" s="53"/>
      <c r="Z31" s="53"/>
      <c r="AA31" s="54"/>
      <c r="AB31" s="53"/>
    </row>
    <row r="32" spans="2:28" s="38" customFormat="1" ht="15.75" x14ac:dyDescent="0.25">
      <c r="B32" s="5"/>
      <c r="C32" s="5"/>
      <c r="D32" s="34"/>
      <c r="E32" s="34"/>
      <c r="F32" s="5"/>
      <c r="G32" s="61"/>
      <c r="H32" s="4"/>
      <c r="I32" s="5"/>
      <c r="J32" s="5"/>
      <c r="K32" s="51">
        <f t="shared" si="10"/>
        <v>9</v>
      </c>
      <c r="L32" s="93">
        <f t="shared" ca="1" si="6"/>
        <v>45643</v>
      </c>
      <c r="M32" s="57">
        <f t="shared" ca="1" si="1"/>
        <v>8.0000000000000002E-3</v>
      </c>
      <c r="N32" s="53" t="str">
        <f t="shared" ca="1" si="2"/>
        <v>--</v>
      </c>
      <c r="O32" s="57">
        <f t="shared" ca="1" si="7"/>
        <v>8.0219178082191773E-3</v>
      </c>
      <c r="P32" s="53">
        <f t="shared" ca="1" si="0"/>
        <v>0</v>
      </c>
      <c r="Q32" s="53">
        <f t="shared" ca="1" si="3"/>
        <v>1</v>
      </c>
      <c r="R32" s="53">
        <f t="shared" ca="1" si="8"/>
        <v>1</v>
      </c>
      <c r="S32" s="58">
        <f t="shared" ca="1" si="4"/>
        <v>8.0000000000000002E-3</v>
      </c>
      <c r="T32" s="59" t="e">
        <f t="shared" ca="1" si="9"/>
        <v>#VALUE!</v>
      </c>
      <c r="U32" s="53" t="str">
        <f t="shared" ca="1" si="5"/>
        <v>--</v>
      </c>
      <c r="V32" s="5"/>
      <c r="W32" s="4"/>
      <c r="X32" s="53"/>
      <c r="Y32" s="53"/>
      <c r="Z32" s="53"/>
      <c r="AA32" s="54"/>
      <c r="AB32" s="53"/>
    </row>
    <row r="33" spans="2:28" s="38" customFormat="1" ht="15.75" x14ac:dyDescent="0.25">
      <c r="B33" s="45" t="s">
        <v>111</v>
      </c>
      <c r="C33" s="67">
        <f ca="1">ROUND(U20-C30,8)</f>
        <v>-3.1561599999999999E-3</v>
      </c>
      <c r="D33" s="46"/>
      <c r="E33" s="34"/>
      <c r="F33" s="5"/>
      <c r="G33" s="5"/>
      <c r="H33" s="4"/>
      <c r="I33" s="5"/>
      <c r="J33" s="5"/>
      <c r="K33" s="51">
        <f t="shared" si="10"/>
        <v>10</v>
      </c>
      <c r="L33" s="93">
        <f t="shared" ca="1" si="6"/>
        <v>45825</v>
      </c>
      <c r="M33" s="57">
        <f t="shared" ca="1" si="1"/>
        <v>8.0000000000000002E-3</v>
      </c>
      <c r="N33" s="53" t="str">
        <f t="shared" ca="1" si="2"/>
        <v>--</v>
      </c>
      <c r="O33" s="57">
        <f t="shared" ca="1" si="7"/>
        <v>7.9780821917808213E-3</v>
      </c>
      <c r="P33" s="53">
        <f t="shared" ca="1" si="0"/>
        <v>0</v>
      </c>
      <c r="Q33" s="53">
        <f t="shared" ca="1" si="3"/>
        <v>1</v>
      </c>
      <c r="R33" s="53">
        <f t="shared" ca="1" si="8"/>
        <v>1</v>
      </c>
      <c r="S33" s="58">
        <f t="shared" ca="1" si="4"/>
        <v>8.0000000000000002E-3</v>
      </c>
      <c r="T33" s="59" t="e">
        <f t="shared" ca="1" si="9"/>
        <v>#VALUE!</v>
      </c>
      <c r="U33" s="53" t="str">
        <f t="shared" ca="1" si="5"/>
        <v>--</v>
      </c>
      <c r="V33" s="5"/>
      <c r="W33" s="4"/>
      <c r="X33" s="53"/>
      <c r="Y33" s="53"/>
      <c r="Z33" s="53"/>
      <c r="AA33" s="54"/>
      <c r="AB33" s="53"/>
    </row>
    <row r="34" spans="2:28" ht="15.75" customHeight="1" x14ac:dyDescent="0.25">
      <c r="B34" s="66" t="s">
        <v>112</v>
      </c>
      <c r="C34" s="68">
        <f ca="1">C33+C30</f>
        <v>0</v>
      </c>
      <c r="D34" s="46"/>
      <c r="E34" s="34"/>
      <c r="F34" s="65"/>
      <c r="G34" s="69"/>
      <c r="K34" s="51">
        <f t="shared" si="10"/>
        <v>11</v>
      </c>
      <c r="L34" s="93">
        <f t="shared" ca="1" si="6"/>
        <v>46008</v>
      </c>
      <c r="M34" s="57">
        <f t="shared" ca="1" si="1"/>
        <v>8.0000000000000002E-3</v>
      </c>
      <c r="N34" s="53" t="str">
        <f t="shared" ca="1" si="2"/>
        <v>--</v>
      </c>
      <c r="O34" s="57">
        <f t="shared" ca="1" si="7"/>
        <v>8.0219178082191773E-3</v>
      </c>
      <c r="P34" s="53">
        <f t="shared" ca="1" si="0"/>
        <v>0</v>
      </c>
      <c r="Q34" s="53">
        <f t="shared" ca="1" si="3"/>
        <v>1</v>
      </c>
      <c r="R34" s="53">
        <f t="shared" ca="1" si="8"/>
        <v>1</v>
      </c>
      <c r="S34" s="58">
        <f t="shared" ca="1" si="4"/>
        <v>8.0000000000000002E-3</v>
      </c>
      <c r="T34" s="59" t="e">
        <f t="shared" ca="1" si="9"/>
        <v>#VALUE!</v>
      </c>
      <c r="U34" s="53" t="str">
        <f t="shared" ca="1" si="5"/>
        <v>--</v>
      </c>
      <c r="W34" s="4"/>
      <c r="X34" s="53"/>
      <c r="Y34" s="53"/>
      <c r="Z34" s="53"/>
      <c r="AA34" s="54"/>
      <c r="AB34" s="53"/>
    </row>
    <row r="35" spans="2:28" x14ac:dyDescent="0.25">
      <c r="C35" s="70"/>
      <c r="D35" s="46"/>
      <c r="E35" s="34"/>
      <c r="F35" s="34"/>
      <c r="G35" s="71"/>
      <c r="K35" s="51">
        <f>+K34+1</f>
        <v>12</v>
      </c>
      <c r="L35" s="93">
        <f t="shared" ca="1" si="6"/>
        <v>46190</v>
      </c>
      <c r="M35" s="57">
        <f t="shared" ca="1" si="1"/>
        <v>8.0000000000000002E-3</v>
      </c>
      <c r="N35" s="53" t="str">
        <f t="shared" ca="1" si="2"/>
        <v>--</v>
      </c>
      <c r="O35" s="57">
        <f t="shared" ca="1" si="7"/>
        <v>7.9780821917808213E-3</v>
      </c>
      <c r="P35" s="53">
        <f t="shared" ca="1" si="0"/>
        <v>0</v>
      </c>
      <c r="Q35" s="53">
        <f t="shared" ca="1" si="3"/>
        <v>1</v>
      </c>
      <c r="R35" s="53">
        <f t="shared" ca="1" si="8"/>
        <v>1</v>
      </c>
      <c r="S35" s="58">
        <f t="shared" ca="1" si="4"/>
        <v>8.0000000000000002E-3</v>
      </c>
      <c r="T35" s="59" t="e">
        <f t="shared" ca="1" si="9"/>
        <v>#VALUE!</v>
      </c>
      <c r="U35" s="53" t="str">
        <f t="shared" ca="1" si="5"/>
        <v>--</v>
      </c>
      <c r="W35" s="4"/>
      <c r="X35" s="53"/>
      <c r="Y35" s="53"/>
      <c r="Z35" s="53"/>
      <c r="AA35" s="54"/>
      <c r="AB35" s="53"/>
    </row>
    <row r="36" spans="2:28" x14ac:dyDescent="0.25">
      <c r="C36" s="63"/>
      <c r="D36" s="72"/>
      <c r="E36" s="73"/>
      <c r="F36" s="34"/>
      <c r="G36" s="74"/>
      <c r="K36" s="51">
        <f t="shared" si="10"/>
        <v>13</v>
      </c>
      <c r="L36" s="93">
        <f t="shared" ca="1" si="6"/>
        <v>46373</v>
      </c>
      <c r="M36" s="57">
        <f t="shared" ca="1" si="1"/>
        <v>8.0000000000000002E-3</v>
      </c>
      <c r="N36" s="53" t="str">
        <f t="shared" ca="1" si="2"/>
        <v>--</v>
      </c>
      <c r="O36" s="57">
        <f t="shared" ca="1" si="7"/>
        <v>8.0219178082191773E-3</v>
      </c>
      <c r="P36" s="53">
        <f t="shared" ca="1" si="0"/>
        <v>0</v>
      </c>
      <c r="Q36" s="53">
        <f t="shared" ca="1" si="3"/>
        <v>1</v>
      </c>
      <c r="R36" s="53">
        <f t="shared" ca="1" si="8"/>
        <v>1</v>
      </c>
      <c r="S36" s="58">
        <f t="shared" ca="1" si="4"/>
        <v>8.0000000000000002E-3</v>
      </c>
      <c r="T36" s="59" t="e">
        <f t="shared" ca="1" si="9"/>
        <v>#VALUE!</v>
      </c>
      <c r="U36" s="53" t="str">
        <f t="shared" ca="1" si="5"/>
        <v>--</v>
      </c>
      <c r="W36" s="4"/>
      <c r="X36" s="53"/>
      <c r="Y36" s="53"/>
      <c r="Z36" s="53"/>
      <c r="AA36" s="54"/>
      <c r="AB36" s="53"/>
    </row>
    <row r="37" spans="2:28" x14ac:dyDescent="0.25">
      <c r="C37" s="63"/>
      <c r="D37" s="72"/>
      <c r="E37" s="73"/>
      <c r="F37" s="34"/>
      <c r="G37" s="74"/>
      <c r="K37" s="51">
        <f t="shared" si="10"/>
        <v>14</v>
      </c>
      <c r="L37" s="93">
        <f t="shared" ca="1" si="6"/>
        <v>46555</v>
      </c>
      <c r="M37" s="57">
        <f t="shared" ca="1" si="1"/>
        <v>8.0000000000000002E-3</v>
      </c>
      <c r="N37" s="53" t="str">
        <f t="shared" ca="1" si="2"/>
        <v>--</v>
      </c>
      <c r="O37" s="57">
        <f t="shared" ca="1" si="7"/>
        <v>7.9780821917808213E-3</v>
      </c>
      <c r="P37" s="53">
        <f t="shared" ca="1" si="0"/>
        <v>0</v>
      </c>
      <c r="Q37" s="53">
        <f t="shared" ca="1" si="3"/>
        <v>1</v>
      </c>
      <c r="R37" s="53">
        <f t="shared" ca="1" si="8"/>
        <v>1</v>
      </c>
      <c r="S37" s="58">
        <f t="shared" ca="1" si="4"/>
        <v>8.0000000000000002E-3</v>
      </c>
      <c r="T37" s="59" t="e">
        <f t="shared" ca="1" si="9"/>
        <v>#VALUE!</v>
      </c>
      <c r="U37" s="53" t="str">
        <f t="shared" ca="1" si="5"/>
        <v>--</v>
      </c>
      <c r="W37" s="4"/>
      <c r="X37" s="53"/>
      <c r="Y37" s="53"/>
      <c r="Z37" s="53"/>
      <c r="AA37" s="54"/>
      <c r="AB37" s="53"/>
    </row>
    <row r="38" spans="2:28" x14ac:dyDescent="0.25">
      <c r="H38" s="75"/>
      <c r="K38" s="51">
        <f t="shared" si="10"/>
        <v>15</v>
      </c>
      <c r="L38" s="93">
        <f t="shared" ca="1" si="6"/>
        <v>46738</v>
      </c>
      <c r="M38" s="57">
        <f t="shared" ca="1" si="1"/>
        <v>8.0000000000000002E-3</v>
      </c>
      <c r="N38" s="53" t="str">
        <f t="shared" ca="1" si="2"/>
        <v>--</v>
      </c>
      <c r="O38" s="57">
        <f t="shared" ca="1" si="7"/>
        <v>8.0219178082191773E-3</v>
      </c>
      <c r="P38" s="53">
        <f t="shared" ca="1" si="0"/>
        <v>0</v>
      </c>
      <c r="Q38" s="53">
        <f t="shared" ca="1" si="3"/>
        <v>1</v>
      </c>
      <c r="R38" s="53">
        <f t="shared" ca="1" si="8"/>
        <v>1</v>
      </c>
      <c r="S38" s="58">
        <f t="shared" ca="1" si="4"/>
        <v>8.0000000000000002E-3</v>
      </c>
      <c r="T38" s="59" t="e">
        <f t="shared" ca="1" si="9"/>
        <v>#VALUE!</v>
      </c>
      <c r="U38" s="53" t="str">
        <f t="shared" ca="1" si="5"/>
        <v>--</v>
      </c>
      <c r="W38" s="4"/>
      <c r="X38" s="53"/>
      <c r="Y38" s="53"/>
      <c r="Z38" s="53"/>
      <c r="AA38" s="54"/>
      <c r="AB38" s="53"/>
    </row>
    <row r="39" spans="2:28" ht="15.75" thickBot="1" x14ac:dyDescent="0.3">
      <c r="D39" s="46"/>
      <c r="E39" s="34"/>
      <c r="F39" s="34"/>
      <c r="G39" s="76"/>
      <c r="K39" s="51">
        <f t="shared" si="10"/>
        <v>16</v>
      </c>
      <c r="L39" s="93">
        <f t="shared" ca="1" si="6"/>
        <v>46921</v>
      </c>
      <c r="M39" s="57">
        <f t="shared" ca="1" si="1"/>
        <v>8.0000000000000002E-3</v>
      </c>
      <c r="N39" s="53" t="str">
        <f t="shared" ca="1" si="2"/>
        <v>--</v>
      </c>
      <c r="O39" s="57">
        <f t="shared" ca="1" si="7"/>
        <v>8.0219178082191773E-3</v>
      </c>
      <c r="P39" s="53">
        <f t="shared" ca="1" si="0"/>
        <v>0</v>
      </c>
      <c r="Q39" s="53">
        <f t="shared" ca="1" si="3"/>
        <v>1</v>
      </c>
      <c r="R39" s="53">
        <f t="shared" ca="1" si="8"/>
        <v>1</v>
      </c>
      <c r="S39" s="58">
        <f t="shared" ca="1" si="4"/>
        <v>8.0000000000000002E-3</v>
      </c>
      <c r="T39" s="59" t="e">
        <f t="shared" ca="1" si="9"/>
        <v>#VALUE!</v>
      </c>
      <c r="U39" s="53" t="str">
        <f t="shared" ca="1" si="5"/>
        <v>--</v>
      </c>
      <c r="W39" s="4"/>
      <c r="X39" s="53"/>
      <c r="Y39" s="53"/>
      <c r="Z39" s="53"/>
      <c r="AA39" s="54"/>
      <c r="AB39" s="53"/>
    </row>
    <row r="40" spans="2:28" ht="16.5" thickBot="1" x14ac:dyDescent="0.3">
      <c r="D40" s="46"/>
      <c r="E40" s="34"/>
      <c r="F40" s="34"/>
      <c r="G40" s="34"/>
      <c r="K40" s="51">
        <f t="shared" si="10"/>
        <v>17</v>
      </c>
      <c r="L40" s="93">
        <f t="shared" ca="1" si="6"/>
        <v>47104</v>
      </c>
      <c r="M40" s="57">
        <f t="shared" ca="1" si="1"/>
        <v>8.0000000000000002E-3</v>
      </c>
      <c r="N40" s="53" t="str">
        <f t="shared" ca="1" si="2"/>
        <v>--</v>
      </c>
      <c r="O40" s="57">
        <f t="shared" ca="1" si="7"/>
        <v>8.0219178082191773E-3</v>
      </c>
      <c r="P40" s="53">
        <f t="shared" ca="1" si="0"/>
        <v>0</v>
      </c>
      <c r="Q40" s="53">
        <f t="shared" ca="1" si="3"/>
        <v>1</v>
      </c>
      <c r="R40" s="53">
        <f t="shared" ca="1" si="8"/>
        <v>1</v>
      </c>
      <c r="S40" s="58">
        <f t="shared" ca="1" si="4"/>
        <v>8.0000000000000002E-3</v>
      </c>
      <c r="T40" s="59" t="e">
        <f t="shared" ca="1" si="9"/>
        <v>#VALUE!</v>
      </c>
      <c r="U40" s="53" t="str">
        <f t="shared" ca="1" si="5"/>
        <v>--</v>
      </c>
      <c r="W40" s="77" t="s">
        <v>113</v>
      </c>
      <c r="X40" s="78" t="s">
        <v>114</v>
      </c>
      <c r="Y40" s="53"/>
      <c r="Z40" s="53"/>
      <c r="AA40" s="54"/>
      <c r="AB40" s="53"/>
    </row>
    <row r="41" spans="2:28" x14ac:dyDescent="0.25">
      <c r="G41" s="34"/>
      <c r="K41" s="51">
        <f t="shared" si="10"/>
        <v>18</v>
      </c>
      <c r="L41" s="93">
        <f t="shared" ca="1" si="6"/>
        <v>47286</v>
      </c>
      <c r="M41" s="57">
        <f t="shared" ca="1" si="1"/>
        <v>8.0000000000000002E-3</v>
      </c>
      <c r="N41" s="53" t="str">
        <f t="shared" ca="1" si="2"/>
        <v>--</v>
      </c>
      <c r="O41" s="57">
        <f t="shared" ca="1" si="7"/>
        <v>7.9780821917808213E-3</v>
      </c>
      <c r="P41" s="53">
        <f t="shared" ca="1" si="0"/>
        <v>0</v>
      </c>
      <c r="Q41" s="53">
        <f t="shared" ca="1" si="3"/>
        <v>1</v>
      </c>
      <c r="R41" s="53">
        <f t="shared" ca="1" si="8"/>
        <v>1</v>
      </c>
      <c r="S41" s="58">
        <f t="shared" ca="1" si="4"/>
        <v>8.0000000000000002E-3</v>
      </c>
      <c r="T41" s="59" t="e">
        <f t="shared" ca="1" si="9"/>
        <v>#VALUE!</v>
      </c>
      <c r="U41" s="53" t="str">
        <f t="shared" ca="1" si="5"/>
        <v>--</v>
      </c>
      <c r="W41" s="79">
        <v>48925</v>
      </c>
      <c r="X41" s="80">
        <v>0.2</v>
      </c>
      <c r="Y41" s="53"/>
      <c r="Z41" s="53"/>
      <c r="AA41" s="54"/>
      <c r="AB41" s="53"/>
    </row>
    <row r="42" spans="2:28" x14ac:dyDescent="0.25">
      <c r="G42" s="34"/>
      <c r="K42" s="51">
        <f t="shared" si="10"/>
        <v>19</v>
      </c>
      <c r="L42" s="93">
        <f t="shared" ca="1" si="6"/>
        <v>47469</v>
      </c>
      <c r="M42" s="57">
        <f t="shared" ca="1" si="1"/>
        <v>8.0000000000000002E-3</v>
      </c>
      <c r="N42" s="53" t="str">
        <f t="shared" ca="1" si="2"/>
        <v>--</v>
      </c>
      <c r="O42" s="57">
        <f t="shared" ca="1" si="7"/>
        <v>8.0219178082191773E-3</v>
      </c>
      <c r="P42" s="53">
        <f t="shared" ca="1" si="0"/>
        <v>0</v>
      </c>
      <c r="Q42" s="53">
        <f t="shared" ca="1" si="3"/>
        <v>1</v>
      </c>
      <c r="R42" s="53">
        <f t="shared" ca="1" si="8"/>
        <v>1</v>
      </c>
      <c r="S42" s="58">
        <f t="shared" ca="1" si="4"/>
        <v>8.0000000000000002E-3</v>
      </c>
      <c r="T42" s="59" t="e">
        <f t="shared" ca="1" si="9"/>
        <v>#VALUE!</v>
      </c>
      <c r="U42" s="53" t="str">
        <f t="shared" ca="1" si="5"/>
        <v>--</v>
      </c>
      <c r="W42" s="79">
        <v>49290</v>
      </c>
      <c r="X42" s="80">
        <v>0.2</v>
      </c>
      <c r="Y42" s="53"/>
      <c r="Z42" s="53"/>
      <c r="AA42" s="54"/>
      <c r="AB42" s="53"/>
    </row>
    <row r="43" spans="2:28" x14ac:dyDescent="0.25">
      <c r="G43" s="73"/>
      <c r="K43" s="51">
        <f t="shared" si="10"/>
        <v>20</v>
      </c>
      <c r="L43" s="93">
        <f t="shared" ca="1" si="6"/>
        <v>47651</v>
      </c>
      <c r="M43" s="57">
        <f t="shared" ca="1" si="1"/>
        <v>8.0000000000000002E-3</v>
      </c>
      <c r="N43" s="53" t="str">
        <f t="shared" ca="1" si="2"/>
        <v>--</v>
      </c>
      <c r="O43" s="57">
        <f t="shared" ca="1" si="7"/>
        <v>7.9780821917808213E-3</v>
      </c>
      <c r="P43" s="53">
        <f t="shared" ca="1" si="0"/>
        <v>0</v>
      </c>
      <c r="Q43" s="53">
        <f t="shared" ca="1" si="3"/>
        <v>1</v>
      </c>
      <c r="R43" s="53">
        <f t="shared" ca="1" si="8"/>
        <v>1</v>
      </c>
      <c r="S43" s="58">
        <f t="shared" ca="1" si="4"/>
        <v>8.0000000000000002E-3</v>
      </c>
      <c r="T43" s="59" t="e">
        <f t="shared" ca="1" si="9"/>
        <v>#VALUE!</v>
      </c>
      <c r="U43" s="53" t="str">
        <f t="shared" ca="1" si="5"/>
        <v>--</v>
      </c>
      <c r="W43" s="79">
        <v>49655</v>
      </c>
      <c r="X43" s="80">
        <v>0.2</v>
      </c>
      <c r="Y43" s="53"/>
      <c r="Z43" s="53"/>
      <c r="AA43" s="54"/>
      <c r="AB43" s="53"/>
    </row>
    <row r="44" spans="2:28" x14ac:dyDescent="0.25">
      <c r="G44" s="73"/>
      <c r="K44" s="51">
        <f t="shared" si="10"/>
        <v>21</v>
      </c>
      <c r="L44" s="93">
        <f t="shared" ca="1" si="6"/>
        <v>47834</v>
      </c>
      <c r="M44" s="57">
        <f t="shared" ca="1" si="1"/>
        <v>8.0000000000000002E-3</v>
      </c>
      <c r="N44" s="53" t="str">
        <f t="shared" ca="1" si="2"/>
        <v>--</v>
      </c>
      <c r="O44" s="57">
        <f t="shared" ca="1" si="7"/>
        <v>8.0219178082191773E-3</v>
      </c>
      <c r="P44" s="53">
        <f t="shared" ca="1" si="0"/>
        <v>0</v>
      </c>
      <c r="Q44" s="53">
        <f t="shared" ca="1" si="3"/>
        <v>1</v>
      </c>
      <c r="R44" s="53">
        <f t="shared" ca="1" si="8"/>
        <v>1</v>
      </c>
      <c r="S44" s="58">
        <f t="shared" ca="1" si="4"/>
        <v>8.0000000000000002E-3</v>
      </c>
      <c r="T44" s="59" t="e">
        <f t="shared" ca="1" si="9"/>
        <v>#VALUE!</v>
      </c>
      <c r="U44" s="53" t="str">
        <f t="shared" ca="1" si="5"/>
        <v>--</v>
      </c>
      <c r="W44" s="79">
        <v>50021</v>
      </c>
      <c r="X44" s="80">
        <v>0.2</v>
      </c>
      <c r="Y44" s="53"/>
      <c r="Z44" s="53"/>
      <c r="AA44" s="54"/>
      <c r="AB44" s="53"/>
    </row>
    <row r="45" spans="2:28" x14ac:dyDescent="0.25">
      <c r="C45" s="34"/>
      <c r="G45" s="34"/>
      <c r="K45" s="51">
        <f t="shared" si="10"/>
        <v>22</v>
      </c>
      <c r="L45" s="93">
        <f t="shared" ca="1" si="6"/>
        <v>48016</v>
      </c>
      <c r="M45" s="57">
        <f t="shared" ca="1" si="1"/>
        <v>8.0000000000000002E-3</v>
      </c>
      <c r="N45" s="53" t="str">
        <f t="shared" ca="1" si="2"/>
        <v>--</v>
      </c>
      <c r="O45" s="57">
        <f t="shared" ca="1" si="7"/>
        <v>7.9780821917808213E-3</v>
      </c>
      <c r="P45" s="53">
        <f t="shared" ca="1" si="0"/>
        <v>0</v>
      </c>
      <c r="Q45" s="53">
        <f t="shared" ca="1" si="3"/>
        <v>1</v>
      </c>
      <c r="R45" s="53">
        <f t="shared" ca="1" si="8"/>
        <v>1</v>
      </c>
      <c r="S45" s="58">
        <f t="shared" ca="1" si="4"/>
        <v>8.0000000000000002E-3</v>
      </c>
      <c r="T45" s="59" t="e">
        <f t="shared" ca="1" si="9"/>
        <v>#VALUE!</v>
      </c>
      <c r="U45" s="53" t="str">
        <f t="shared" ca="1" si="5"/>
        <v>--</v>
      </c>
      <c r="W45" s="81">
        <v>50386</v>
      </c>
      <c r="X45" s="82">
        <v>0.2</v>
      </c>
      <c r="Y45" s="53"/>
      <c r="Z45" s="53"/>
      <c r="AA45" s="54"/>
      <c r="AB45" s="53"/>
    </row>
    <row r="46" spans="2:28" x14ac:dyDescent="0.25">
      <c r="C46" s="34"/>
      <c r="D46" s="46"/>
      <c r="E46" s="34"/>
      <c r="F46" s="34"/>
      <c r="G46" s="34"/>
      <c r="K46" s="51">
        <f t="shared" si="10"/>
        <v>23</v>
      </c>
      <c r="L46" s="93">
        <f t="shared" ca="1" si="6"/>
        <v>48199</v>
      </c>
      <c r="M46" s="57">
        <f t="shared" ca="1" si="1"/>
        <v>8.0000000000000002E-3</v>
      </c>
      <c r="N46" s="53" t="str">
        <f t="shared" ca="1" si="2"/>
        <v>--</v>
      </c>
      <c r="O46" s="57">
        <f t="shared" ca="1" si="7"/>
        <v>8.0219178082191773E-3</v>
      </c>
      <c r="P46" s="53">
        <f t="shared" ca="1" si="0"/>
        <v>0</v>
      </c>
      <c r="Q46" s="53">
        <f t="shared" ca="1" si="3"/>
        <v>1</v>
      </c>
      <c r="R46" s="53">
        <f t="shared" ca="1" si="8"/>
        <v>1</v>
      </c>
      <c r="S46" s="58">
        <f t="shared" ca="1" si="4"/>
        <v>8.0000000000000002E-3</v>
      </c>
      <c r="T46" s="59" t="e">
        <f t="shared" ca="1" si="9"/>
        <v>#VALUE!</v>
      </c>
      <c r="U46" s="53" t="str">
        <f t="shared" ca="1" si="5"/>
        <v>--</v>
      </c>
      <c r="W46" s="4"/>
      <c r="X46" s="53"/>
      <c r="Y46" s="53"/>
      <c r="Z46" s="53"/>
      <c r="AA46" s="54"/>
      <c r="AB46" s="53"/>
    </row>
    <row r="47" spans="2:28" ht="15.75" x14ac:dyDescent="0.25">
      <c r="C47" s="83"/>
      <c r="D47" s="84"/>
      <c r="E47" s="34"/>
      <c r="F47" s="34"/>
      <c r="K47" s="51">
        <f t="shared" si="10"/>
        <v>24</v>
      </c>
      <c r="L47" s="93">
        <f t="shared" ca="1" si="6"/>
        <v>48382</v>
      </c>
      <c r="M47" s="57">
        <f t="shared" ca="1" si="1"/>
        <v>8.0000000000000002E-3</v>
      </c>
      <c r="N47" s="53" t="str">
        <f t="shared" ca="1" si="2"/>
        <v>--</v>
      </c>
      <c r="O47" s="57">
        <f t="shared" ca="1" si="7"/>
        <v>8.0219178082191773E-3</v>
      </c>
      <c r="P47" s="53">
        <f t="shared" ca="1" si="0"/>
        <v>0</v>
      </c>
      <c r="Q47" s="53">
        <f t="shared" ca="1" si="3"/>
        <v>1</v>
      </c>
      <c r="R47" s="53">
        <f t="shared" ca="1" si="8"/>
        <v>1</v>
      </c>
      <c r="S47" s="58">
        <f t="shared" ca="1" si="4"/>
        <v>8.0000000000000002E-3</v>
      </c>
      <c r="T47" s="59" t="e">
        <f t="shared" ca="1" si="9"/>
        <v>#VALUE!</v>
      </c>
      <c r="U47" s="53" t="str">
        <f t="shared" ca="1" si="5"/>
        <v>--</v>
      </c>
      <c r="AB47" s="85"/>
    </row>
    <row r="48" spans="2:28" x14ac:dyDescent="0.25">
      <c r="C48" s="86"/>
      <c r="D48" s="46"/>
      <c r="E48" s="87"/>
      <c r="F48" s="87"/>
      <c r="K48" s="51">
        <f t="shared" si="10"/>
        <v>25</v>
      </c>
      <c r="L48" s="93">
        <f t="shared" ca="1" si="6"/>
        <v>48565</v>
      </c>
      <c r="M48" s="57">
        <f t="shared" ca="1" si="1"/>
        <v>8.0000000000000002E-3</v>
      </c>
      <c r="N48" s="53" t="str">
        <f t="shared" ca="1" si="2"/>
        <v>--</v>
      </c>
      <c r="O48" s="57">
        <f t="shared" ca="1" si="7"/>
        <v>8.0219178082191773E-3</v>
      </c>
      <c r="P48" s="53">
        <f t="shared" ca="1" si="0"/>
        <v>0</v>
      </c>
      <c r="Q48" s="53">
        <f t="shared" ca="1" si="3"/>
        <v>1</v>
      </c>
      <c r="R48" s="53">
        <f t="shared" ca="1" si="8"/>
        <v>1</v>
      </c>
      <c r="S48" s="58">
        <f t="shared" ca="1" si="4"/>
        <v>8.0000000000000002E-3</v>
      </c>
      <c r="T48" s="59" t="e">
        <f t="shared" ca="1" si="9"/>
        <v>#VALUE!</v>
      </c>
      <c r="U48" s="53" t="str">
        <f t="shared" ca="1" si="5"/>
        <v>--</v>
      </c>
    </row>
    <row r="49" spans="3:28" x14ac:dyDescent="0.25">
      <c r="C49" s="73"/>
      <c r="D49" s="46"/>
      <c r="E49" s="87"/>
      <c r="F49" s="87"/>
      <c r="K49" s="51">
        <f t="shared" si="10"/>
        <v>26</v>
      </c>
      <c r="L49" s="93">
        <f t="shared" ca="1" si="6"/>
        <v>48747</v>
      </c>
      <c r="M49" s="57">
        <f t="shared" ca="1" si="1"/>
        <v>8.0000000000000002E-3</v>
      </c>
      <c r="N49" s="53" t="str">
        <f t="shared" ca="1" si="2"/>
        <v>--</v>
      </c>
      <c r="O49" s="57">
        <f t="shared" ca="1" si="7"/>
        <v>7.9780821917808213E-3</v>
      </c>
      <c r="P49" s="53">
        <f t="shared" ca="1" si="0"/>
        <v>0</v>
      </c>
      <c r="Q49" s="53">
        <f t="shared" ca="1" si="3"/>
        <v>1</v>
      </c>
      <c r="R49" s="53">
        <f t="shared" ca="1" si="8"/>
        <v>1</v>
      </c>
      <c r="S49" s="58">
        <f t="shared" ca="1" si="4"/>
        <v>8.0000000000000002E-3</v>
      </c>
      <c r="T49" s="59" t="e">
        <f t="shared" ca="1" si="9"/>
        <v>#VALUE!</v>
      </c>
      <c r="U49" s="53" t="str">
        <f t="shared" ca="1" si="5"/>
        <v>--</v>
      </c>
      <c r="AB49" s="88"/>
    </row>
    <row r="50" spans="3:28" x14ac:dyDescent="0.25">
      <c r="C50" s="63"/>
      <c r="D50" s="72"/>
      <c r="E50" s="73"/>
      <c r="F50" s="73"/>
      <c r="K50" s="51">
        <f t="shared" si="10"/>
        <v>27</v>
      </c>
      <c r="L50" s="93">
        <f t="shared" ca="1" si="6"/>
        <v>48930</v>
      </c>
      <c r="M50" s="57">
        <f t="shared" ca="1" si="1"/>
        <v>8.0000000000000002E-3</v>
      </c>
      <c r="N50" s="53" t="str">
        <f t="shared" ca="1" si="2"/>
        <v>--</v>
      </c>
      <c r="O50" s="57">
        <f t="shared" ca="1" si="7"/>
        <v>8.0219178082191773E-3</v>
      </c>
      <c r="P50" s="53">
        <f t="shared" ca="1" si="0"/>
        <v>0</v>
      </c>
      <c r="Q50" s="53">
        <f t="shared" ca="1" si="3"/>
        <v>1</v>
      </c>
      <c r="R50" s="53">
        <f t="shared" ca="1" si="8"/>
        <v>1</v>
      </c>
      <c r="S50" s="58">
        <f t="shared" ca="1" si="4"/>
        <v>8.0000000000000002E-3</v>
      </c>
      <c r="T50" s="59" t="e">
        <f t="shared" ca="1" si="9"/>
        <v>#VALUE!</v>
      </c>
      <c r="U50" s="53" t="str">
        <f t="shared" ca="1" si="5"/>
        <v>--</v>
      </c>
      <c r="AB50" s="89"/>
    </row>
    <row r="51" spans="3:28" x14ac:dyDescent="0.25">
      <c r="C51" s="90"/>
      <c r="D51" s="46"/>
      <c r="E51" s="76"/>
      <c r="F51" s="76"/>
      <c r="K51" s="51">
        <f t="shared" si="10"/>
        <v>28</v>
      </c>
      <c r="L51" s="93">
        <f t="shared" ca="1" si="6"/>
        <v>49112</v>
      </c>
      <c r="M51" s="57">
        <f t="shared" ca="1" si="1"/>
        <v>8.0000000000000002E-3</v>
      </c>
      <c r="N51" s="53" t="str">
        <f t="shared" ca="1" si="2"/>
        <v>--</v>
      </c>
      <c r="O51" s="57">
        <f t="shared" ca="1" si="7"/>
        <v>7.9780821917808213E-3</v>
      </c>
      <c r="P51" s="53">
        <f t="shared" ca="1" si="0"/>
        <v>0</v>
      </c>
      <c r="Q51" s="53">
        <f t="shared" ca="1" si="3"/>
        <v>1</v>
      </c>
      <c r="R51" s="53">
        <f t="shared" ca="1" si="8"/>
        <v>1</v>
      </c>
      <c r="S51" s="58">
        <f t="shared" ca="1" si="4"/>
        <v>8.0000000000000002E-3</v>
      </c>
      <c r="T51" s="59" t="e">
        <f t="shared" ca="1" si="9"/>
        <v>#VALUE!</v>
      </c>
      <c r="U51" s="53" t="str">
        <f t="shared" ca="1" si="5"/>
        <v>--</v>
      </c>
    </row>
    <row r="52" spans="3:28" x14ac:dyDescent="0.25">
      <c r="C52" s="90"/>
      <c r="K52" s="51">
        <f t="shared" si="10"/>
        <v>29</v>
      </c>
      <c r="L52" s="93">
        <f t="shared" ca="1" si="6"/>
        <v>49295</v>
      </c>
      <c r="M52" s="57">
        <f t="shared" ca="1" si="1"/>
        <v>8.0000000000000002E-3</v>
      </c>
      <c r="N52" s="53" t="str">
        <f t="shared" ca="1" si="2"/>
        <v>--</v>
      </c>
      <c r="O52" s="57">
        <f t="shared" ca="1" si="7"/>
        <v>8.0219178082191773E-3</v>
      </c>
      <c r="P52" s="53">
        <f t="shared" ca="1" si="0"/>
        <v>0</v>
      </c>
      <c r="Q52" s="53">
        <f t="shared" ca="1" si="3"/>
        <v>1</v>
      </c>
      <c r="R52" s="53">
        <f t="shared" ca="1" si="8"/>
        <v>1</v>
      </c>
      <c r="S52" s="58">
        <f t="shared" ca="1" si="4"/>
        <v>8.0000000000000002E-3</v>
      </c>
      <c r="T52" s="59" t="e">
        <f t="shared" ca="1" si="9"/>
        <v>#VALUE!</v>
      </c>
      <c r="U52" s="53" t="str">
        <f t="shared" ca="1" si="5"/>
        <v>--</v>
      </c>
    </row>
    <row r="53" spans="3:28" x14ac:dyDescent="0.25">
      <c r="C53" s="90"/>
      <c r="K53" s="51">
        <f t="shared" si="10"/>
        <v>30</v>
      </c>
      <c r="L53" s="93">
        <f t="shared" ca="1" si="6"/>
        <v>49477</v>
      </c>
      <c r="M53" s="57">
        <f t="shared" ca="1" si="1"/>
        <v>8.0000000000000002E-3</v>
      </c>
      <c r="N53" s="53">
        <f t="shared" ca="1" si="2"/>
        <v>1</v>
      </c>
      <c r="O53" s="57">
        <f t="shared" ca="1" si="7"/>
        <v>7.9780821917808213E-3</v>
      </c>
      <c r="P53" s="53">
        <f t="shared" ca="1" si="0"/>
        <v>0</v>
      </c>
      <c r="Q53" s="53">
        <f t="shared" ca="1" si="3"/>
        <v>1</v>
      </c>
      <c r="R53" s="53">
        <f t="shared" ca="1" si="8"/>
        <v>1</v>
      </c>
      <c r="S53" s="58">
        <f t="shared" ca="1" si="4"/>
        <v>1.008</v>
      </c>
      <c r="T53" s="59" t="e">
        <f t="shared" ca="1" si="9"/>
        <v>#VALUE!</v>
      </c>
      <c r="U53" s="53" t="str">
        <f t="shared" ca="1" si="5"/>
        <v>--</v>
      </c>
    </row>
    <row r="54" spans="3:28" x14ac:dyDescent="0.25">
      <c r="K54" s="51">
        <f>+K53+1</f>
        <v>31</v>
      </c>
      <c r="L54" s="93" t="str">
        <f t="shared" ca="1" si="6"/>
        <v>--</v>
      </c>
      <c r="M54" s="57" t="str">
        <f t="shared" ca="1" si="1"/>
        <v>--</v>
      </c>
      <c r="N54" s="53" t="str">
        <f t="shared" ca="1" si="2"/>
        <v>--</v>
      </c>
      <c r="O54" s="57" t="str">
        <f t="shared" ca="1" si="7"/>
        <v>--</v>
      </c>
      <c r="P54" s="53" t="str">
        <f t="shared" ca="1" si="0"/>
        <v>--</v>
      </c>
      <c r="Q54" s="53" t="e">
        <f t="shared" ca="1" si="3"/>
        <v>#VALUE!</v>
      </c>
      <c r="R54" s="53">
        <f t="shared" ca="1" si="8"/>
        <v>1</v>
      </c>
      <c r="S54" s="58" t="str">
        <f t="shared" ca="1" si="4"/>
        <v>--</v>
      </c>
      <c r="T54" s="59" t="str">
        <f t="shared" ca="1" si="9"/>
        <v>--</v>
      </c>
      <c r="U54" s="53" t="str">
        <f t="shared" ca="1" si="5"/>
        <v>--</v>
      </c>
    </row>
    <row r="55" spans="3:28" x14ac:dyDescent="0.25">
      <c r="K55" s="51">
        <f t="shared" si="10"/>
        <v>32</v>
      </c>
      <c r="L55" s="93" t="str">
        <f t="shared" ca="1" si="6"/>
        <v>--</v>
      </c>
      <c r="M55" s="57" t="str">
        <f t="shared" ca="1" si="1"/>
        <v>--</v>
      </c>
      <c r="N55" s="53" t="str">
        <f t="shared" ca="1" si="2"/>
        <v>--</v>
      </c>
      <c r="O55" s="57" t="str">
        <f t="shared" ca="1" si="7"/>
        <v>--</v>
      </c>
      <c r="P55" s="53" t="str">
        <f t="shared" ca="1" si="0"/>
        <v>--</v>
      </c>
      <c r="Q55" s="53" t="e">
        <f t="shared" ca="1" si="3"/>
        <v>#VALUE!</v>
      </c>
      <c r="R55" s="53">
        <f t="shared" ca="1" si="8"/>
        <v>1</v>
      </c>
      <c r="S55" s="58" t="str">
        <f t="shared" ca="1" si="4"/>
        <v>--</v>
      </c>
      <c r="T55" s="59" t="str">
        <f t="shared" ca="1" si="9"/>
        <v>--</v>
      </c>
      <c r="U55" s="53" t="str">
        <f t="shared" ca="1" si="5"/>
        <v>--</v>
      </c>
    </row>
    <row r="56" spans="3:28" x14ac:dyDescent="0.25">
      <c r="K56" s="51">
        <f t="shared" si="10"/>
        <v>33</v>
      </c>
      <c r="L56" s="93" t="str">
        <f t="shared" ca="1" si="6"/>
        <v>--</v>
      </c>
      <c r="M56" s="57" t="str">
        <f t="shared" ca="1" si="1"/>
        <v>--</v>
      </c>
      <c r="N56" s="53" t="str">
        <f t="shared" ca="1" si="2"/>
        <v>--</v>
      </c>
      <c r="O56" s="57" t="str">
        <f t="shared" ca="1" si="7"/>
        <v>--</v>
      </c>
      <c r="P56" s="53" t="str">
        <f t="shared" ca="1" si="0"/>
        <v>--</v>
      </c>
      <c r="Q56" s="53" t="e">
        <f t="shared" ca="1" si="3"/>
        <v>#VALUE!</v>
      </c>
      <c r="R56" s="53">
        <f t="shared" ca="1" si="8"/>
        <v>1</v>
      </c>
      <c r="S56" s="58" t="str">
        <f t="shared" ca="1" si="4"/>
        <v>--</v>
      </c>
      <c r="T56" s="59" t="str">
        <f t="shared" ca="1" si="9"/>
        <v>--</v>
      </c>
      <c r="U56" s="53" t="str">
        <f t="shared" ca="1" si="5"/>
        <v>--</v>
      </c>
    </row>
    <row r="57" spans="3:28" x14ac:dyDescent="0.25">
      <c r="K57" s="51">
        <f t="shared" si="10"/>
        <v>34</v>
      </c>
      <c r="L57" s="93" t="str">
        <f t="shared" ca="1" si="6"/>
        <v>--</v>
      </c>
      <c r="M57" s="57" t="str">
        <f t="shared" ca="1" si="1"/>
        <v>--</v>
      </c>
      <c r="N57" s="53" t="str">
        <f t="shared" ca="1" si="2"/>
        <v>--</v>
      </c>
      <c r="O57" s="57" t="str">
        <f t="shared" ca="1" si="7"/>
        <v>--</v>
      </c>
      <c r="P57" s="53" t="str">
        <f t="shared" ca="1" si="0"/>
        <v>--</v>
      </c>
      <c r="Q57" s="53" t="e">
        <f t="shared" ca="1" si="3"/>
        <v>#VALUE!</v>
      </c>
      <c r="R57" s="53">
        <f t="shared" ca="1" si="8"/>
        <v>1</v>
      </c>
      <c r="S57" s="58" t="str">
        <f t="shared" ca="1" si="4"/>
        <v>--</v>
      </c>
      <c r="T57" s="59" t="str">
        <f t="shared" ca="1" si="9"/>
        <v>--</v>
      </c>
      <c r="U57" s="53" t="str">
        <f t="shared" ca="1" si="5"/>
        <v>--</v>
      </c>
    </row>
    <row r="58" spans="3:28" x14ac:dyDescent="0.25">
      <c r="K58" s="51">
        <f t="shared" si="10"/>
        <v>35</v>
      </c>
      <c r="L58" s="93" t="str">
        <f t="shared" ca="1" si="6"/>
        <v>--</v>
      </c>
      <c r="M58" s="57" t="str">
        <f t="shared" ca="1" si="1"/>
        <v>--</v>
      </c>
      <c r="N58" s="53" t="str">
        <f t="shared" ca="1" si="2"/>
        <v>--</v>
      </c>
      <c r="O58" s="57" t="str">
        <f t="shared" ca="1" si="7"/>
        <v>--</v>
      </c>
      <c r="P58" s="53" t="str">
        <f t="shared" ca="1" si="0"/>
        <v>--</v>
      </c>
      <c r="Q58" s="53" t="e">
        <f t="shared" ca="1" si="3"/>
        <v>#VALUE!</v>
      </c>
      <c r="R58" s="53">
        <f t="shared" ca="1" si="8"/>
        <v>1</v>
      </c>
      <c r="S58" s="58" t="str">
        <f t="shared" ca="1" si="4"/>
        <v>--</v>
      </c>
      <c r="T58" s="59" t="str">
        <f t="shared" ca="1" si="9"/>
        <v>--</v>
      </c>
      <c r="U58" s="53" t="str">
        <f t="shared" ca="1" si="5"/>
        <v>--</v>
      </c>
    </row>
    <row r="59" spans="3:28" x14ac:dyDescent="0.25">
      <c r="K59" s="51">
        <f t="shared" si="10"/>
        <v>36</v>
      </c>
      <c r="L59" s="93" t="str">
        <f t="shared" ca="1" si="6"/>
        <v>--</v>
      </c>
      <c r="M59" s="57" t="str">
        <f t="shared" ca="1" si="1"/>
        <v>--</v>
      </c>
      <c r="N59" s="53" t="str">
        <f t="shared" ca="1" si="2"/>
        <v>--</v>
      </c>
      <c r="O59" s="57" t="str">
        <f t="shared" ca="1" si="7"/>
        <v>--</v>
      </c>
      <c r="P59" s="53" t="str">
        <f t="shared" ca="1" si="0"/>
        <v>--</v>
      </c>
      <c r="Q59" s="53" t="e">
        <f t="shared" ca="1" si="3"/>
        <v>#VALUE!</v>
      </c>
      <c r="R59" s="53">
        <f t="shared" ca="1" si="8"/>
        <v>1</v>
      </c>
      <c r="S59" s="58" t="str">
        <f t="shared" ca="1" si="4"/>
        <v>--</v>
      </c>
      <c r="T59" s="59" t="str">
        <f t="shared" ca="1" si="9"/>
        <v>--</v>
      </c>
      <c r="U59" s="53" t="str">
        <f t="shared" ca="1" si="5"/>
        <v>--</v>
      </c>
    </row>
    <row r="60" spans="3:28" x14ac:dyDescent="0.25">
      <c r="K60" s="51">
        <f t="shared" si="10"/>
        <v>37</v>
      </c>
      <c r="L60" s="93" t="str">
        <f t="shared" ca="1" si="6"/>
        <v>--</v>
      </c>
      <c r="M60" s="57" t="str">
        <f t="shared" ca="1" si="1"/>
        <v>--</v>
      </c>
      <c r="N60" s="53" t="str">
        <f t="shared" ca="1" si="2"/>
        <v>--</v>
      </c>
      <c r="O60" s="57" t="str">
        <f t="shared" ca="1" si="7"/>
        <v>--</v>
      </c>
      <c r="P60" s="53" t="str">
        <f t="shared" ca="1" si="0"/>
        <v>--</v>
      </c>
      <c r="Q60" s="53" t="e">
        <f t="shared" ca="1" si="3"/>
        <v>#VALUE!</v>
      </c>
      <c r="R60" s="53">
        <f t="shared" ca="1" si="8"/>
        <v>1</v>
      </c>
      <c r="S60" s="58" t="str">
        <f t="shared" ca="1" si="4"/>
        <v>--</v>
      </c>
      <c r="T60" s="59" t="str">
        <f t="shared" ca="1" si="9"/>
        <v>--</v>
      </c>
      <c r="U60" s="53" t="str">
        <f t="shared" ca="1" si="5"/>
        <v>--</v>
      </c>
    </row>
    <row r="61" spans="3:28" x14ac:dyDescent="0.25">
      <c r="K61" s="51">
        <f t="shared" si="10"/>
        <v>38</v>
      </c>
      <c r="L61" s="93" t="str">
        <f t="shared" ca="1" si="6"/>
        <v>--</v>
      </c>
      <c r="M61" s="57" t="str">
        <f t="shared" ca="1" si="1"/>
        <v>--</v>
      </c>
      <c r="N61" s="53" t="str">
        <f t="shared" ca="1" si="2"/>
        <v>--</v>
      </c>
      <c r="O61" s="57" t="str">
        <f t="shared" ca="1" si="7"/>
        <v>--</v>
      </c>
      <c r="P61" s="53" t="str">
        <f t="shared" ca="1" si="0"/>
        <v>--</v>
      </c>
      <c r="Q61" s="53" t="e">
        <f t="shared" ca="1" si="3"/>
        <v>#VALUE!</v>
      </c>
      <c r="R61" s="53">
        <f t="shared" ca="1" si="8"/>
        <v>1</v>
      </c>
      <c r="S61" s="58" t="str">
        <f t="shared" ca="1" si="4"/>
        <v>--</v>
      </c>
      <c r="T61" s="59" t="str">
        <f t="shared" ca="1" si="9"/>
        <v>--</v>
      </c>
      <c r="U61" s="53" t="str">
        <f t="shared" ca="1" si="5"/>
        <v>--</v>
      </c>
    </row>
    <row r="62" spans="3:28" x14ac:dyDescent="0.25">
      <c r="K62" s="51">
        <f t="shared" si="10"/>
        <v>39</v>
      </c>
      <c r="L62" s="93" t="str">
        <f t="shared" ca="1" si="6"/>
        <v>--</v>
      </c>
      <c r="M62" s="57" t="str">
        <f t="shared" ca="1" si="1"/>
        <v>--</v>
      </c>
      <c r="N62" s="53" t="str">
        <f t="shared" ca="1" si="2"/>
        <v>--</v>
      </c>
      <c r="O62" s="57" t="str">
        <f t="shared" ca="1" si="7"/>
        <v>--</v>
      </c>
      <c r="P62" s="53" t="str">
        <f t="shared" ca="1" si="0"/>
        <v>--</v>
      </c>
      <c r="Q62" s="53" t="e">
        <f t="shared" ca="1" si="3"/>
        <v>#VALUE!</v>
      </c>
      <c r="R62" s="53">
        <f t="shared" ca="1" si="8"/>
        <v>1</v>
      </c>
      <c r="S62" s="58" t="str">
        <f t="shared" ca="1" si="4"/>
        <v>--</v>
      </c>
      <c r="T62" s="59" t="str">
        <f t="shared" ca="1" si="9"/>
        <v>--</v>
      </c>
      <c r="U62" s="53" t="str">
        <f t="shared" ca="1" si="5"/>
        <v>--</v>
      </c>
    </row>
    <row r="63" spans="3:28" x14ac:dyDescent="0.25">
      <c r="K63" s="51">
        <f t="shared" si="10"/>
        <v>40</v>
      </c>
      <c r="L63" s="93" t="str">
        <f t="shared" ca="1" si="6"/>
        <v>--</v>
      </c>
      <c r="M63" s="57" t="str">
        <f t="shared" ca="1" si="1"/>
        <v>--</v>
      </c>
      <c r="N63" s="53" t="str">
        <f t="shared" ca="1" si="2"/>
        <v>--</v>
      </c>
      <c r="O63" s="57" t="str">
        <f t="shared" ca="1" si="7"/>
        <v>--</v>
      </c>
      <c r="P63" s="53" t="str">
        <f t="shared" ca="1" si="0"/>
        <v>--</v>
      </c>
      <c r="Q63" s="53" t="e">
        <f t="shared" ca="1" si="3"/>
        <v>#VALUE!</v>
      </c>
      <c r="R63" s="53">
        <f t="shared" ca="1" si="8"/>
        <v>1</v>
      </c>
      <c r="S63" s="58" t="str">
        <f t="shared" ca="1" si="4"/>
        <v>--</v>
      </c>
      <c r="T63" s="59" t="str">
        <f t="shared" ca="1" si="9"/>
        <v>--</v>
      </c>
      <c r="U63" s="53" t="str">
        <f t="shared" ca="1" si="5"/>
        <v>--</v>
      </c>
    </row>
    <row r="64" spans="3:28" x14ac:dyDescent="0.25">
      <c r="K64" s="51">
        <f t="shared" si="10"/>
        <v>41</v>
      </c>
      <c r="L64" s="93" t="str">
        <f t="shared" ca="1" si="6"/>
        <v>--</v>
      </c>
      <c r="M64" s="57" t="str">
        <f t="shared" ca="1" si="1"/>
        <v>--</v>
      </c>
      <c r="N64" s="53" t="str">
        <f t="shared" ca="1" si="2"/>
        <v>--</v>
      </c>
      <c r="O64" s="57" t="str">
        <f t="shared" ca="1" si="7"/>
        <v>--</v>
      </c>
      <c r="P64" s="53" t="str">
        <f t="shared" ca="1" si="0"/>
        <v>--</v>
      </c>
      <c r="Q64" s="53" t="e">
        <f t="shared" ca="1" si="3"/>
        <v>#VALUE!</v>
      </c>
      <c r="R64" s="53">
        <f t="shared" ca="1" si="8"/>
        <v>1</v>
      </c>
      <c r="S64" s="58" t="str">
        <f t="shared" ca="1" si="4"/>
        <v>--</v>
      </c>
      <c r="T64" s="59" t="str">
        <f t="shared" ca="1" si="9"/>
        <v>--</v>
      </c>
      <c r="U64" s="53" t="str">
        <f t="shared" ca="1" si="5"/>
        <v>--</v>
      </c>
    </row>
    <row r="65" spans="11:21" x14ac:dyDescent="0.25">
      <c r="K65" s="51">
        <f t="shared" si="10"/>
        <v>42</v>
      </c>
      <c r="L65" s="93" t="str">
        <f t="shared" ca="1" si="6"/>
        <v>--</v>
      </c>
      <c r="M65" s="57" t="str">
        <f t="shared" ca="1" si="1"/>
        <v>--</v>
      </c>
      <c r="N65" s="53" t="str">
        <f t="shared" ca="1" si="2"/>
        <v>--</v>
      </c>
      <c r="O65" s="57" t="str">
        <f t="shared" ca="1" si="7"/>
        <v>--</v>
      </c>
      <c r="P65" s="53" t="str">
        <f t="shared" ca="1" si="0"/>
        <v>--</v>
      </c>
      <c r="Q65" s="53" t="e">
        <f t="shared" ca="1" si="3"/>
        <v>#VALUE!</v>
      </c>
      <c r="R65" s="53">
        <f t="shared" ca="1" si="8"/>
        <v>1</v>
      </c>
      <c r="S65" s="58" t="str">
        <f t="shared" ca="1" si="4"/>
        <v>--</v>
      </c>
      <c r="T65" s="59" t="str">
        <f t="shared" ca="1" si="9"/>
        <v>--</v>
      </c>
      <c r="U65" s="53" t="str">
        <f t="shared" ca="1" si="5"/>
        <v>--</v>
      </c>
    </row>
    <row r="66" spans="11:21" x14ac:dyDescent="0.25">
      <c r="K66" s="51">
        <f t="shared" si="10"/>
        <v>43</v>
      </c>
      <c r="L66" s="93" t="str">
        <f t="shared" ca="1" si="6"/>
        <v>--</v>
      </c>
      <c r="M66" s="57" t="str">
        <f t="shared" ca="1" si="1"/>
        <v>--</v>
      </c>
      <c r="N66" s="53" t="str">
        <f t="shared" ca="1" si="2"/>
        <v>--</v>
      </c>
      <c r="O66" s="57" t="str">
        <f t="shared" ca="1" si="7"/>
        <v>--</v>
      </c>
      <c r="P66" s="53" t="str">
        <f t="shared" ca="1" si="0"/>
        <v>--</v>
      </c>
      <c r="Q66" s="53" t="e">
        <f t="shared" ca="1" si="3"/>
        <v>#VALUE!</v>
      </c>
      <c r="R66" s="53">
        <f t="shared" ca="1" si="8"/>
        <v>1</v>
      </c>
      <c r="S66" s="58" t="str">
        <f t="shared" ca="1" si="4"/>
        <v>--</v>
      </c>
      <c r="T66" s="59" t="str">
        <f t="shared" ca="1" si="9"/>
        <v>--</v>
      </c>
      <c r="U66" s="53" t="str">
        <f t="shared" ca="1" si="5"/>
        <v>--</v>
      </c>
    </row>
    <row r="67" spans="11:21" x14ac:dyDescent="0.25">
      <c r="K67" s="51">
        <f t="shared" si="10"/>
        <v>44</v>
      </c>
      <c r="L67" s="93" t="str">
        <f t="shared" ca="1" si="6"/>
        <v>--</v>
      </c>
      <c r="M67" s="57" t="str">
        <f t="shared" ca="1" si="1"/>
        <v>--</v>
      </c>
      <c r="N67" s="53" t="str">
        <f t="shared" ca="1" si="2"/>
        <v>--</v>
      </c>
      <c r="O67" s="57" t="str">
        <f t="shared" ca="1" si="7"/>
        <v>--</v>
      </c>
      <c r="P67" s="53" t="str">
        <f t="shared" ca="1" si="0"/>
        <v>--</v>
      </c>
      <c r="Q67" s="53"/>
      <c r="R67" s="53"/>
      <c r="S67" s="58" t="str">
        <f t="shared" ca="1" si="4"/>
        <v>--</v>
      </c>
      <c r="T67" s="59" t="str">
        <f t="shared" ca="1" si="9"/>
        <v>--</v>
      </c>
      <c r="U67" s="53" t="str">
        <f t="shared" ca="1" si="5"/>
        <v>--</v>
      </c>
    </row>
    <row r="68" spans="11:21" x14ac:dyDescent="0.25">
      <c r="K68" s="51">
        <f t="shared" si="10"/>
        <v>45</v>
      </c>
      <c r="L68" s="93" t="str">
        <f t="shared" ca="1" si="6"/>
        <v>--</v>
      </c>
      <c r="M68" s="57" t="str">
        <f t="shared" ca="1" si="1"/>
        <v>--</v>
      </c>
      <c r="N68" s="53" t="str">
        <f t="shared" ca="1" si="2"/>
        <v>--</v>
      </c>
      <c r="O68" s="57" t="str">
        <f t="shared" ca="1" si="7"/>
        <v>--</v>
      </c>
      <c r="P68" s="53" t="str">
        <f t="shared" ca="1" si="0"/>
        <v>--</v>
      </c>
      <c r="Q68" s="53"/>
      <c r="R68" s="53"/>
      <c r="S68" s="58" t="str">
        <f t="shared" ca="1" si="4"/>
        <v>--</v>
      </c>
      <c r="T68" s="59" t="str">
        <f t="shared" ca="1" si="9"/>
        <v>--</v>
      </c>
      <c r="U68" s="53" t="str">
        <f t="shared" ca="1" si="5"/>
        <v>--</v>
      </c>
    </row>
    <row r="69" spans="11:21" x14ac:dyDescent="0.25">
      <c r="K69" s="51">
        <f t="shared" si="10"/>
        <v>46</v>
      </c>
      <c r="L69" s="93" t="str">
        <f t="shared" ca="1" si="6"/>
        <v>--</v>
      </c>
      <c r="M69" s="57" t="str">
        <f t="shared" ca="1" si="1"/>
        <v>--</v>
      </c>
      <c r="N69" s="53" t="str">
        <f t="shared" ca="1" si="2"/>
        <v>--</v>
      </c>
      <c r="O69" s="57" t="str">
        <f t="shared" ca="1" si="7"/>
        <v>--</v>
      </c>
      <c r="P69" s="53" t="str">
        <f t="shared" ca="1" si="0"/>
        <v>--</v>
      </c>
      <c r="Q69" s="53"/>
      <c r="R69" s="53"/>
      <c r="S69" s="58" t="str">
        <f t="shared" ca="1" si="4"/>
        <v>--</v>
      </c>
      <c r="T69" s="59" t="str">
        <f t="shared" ca="1" si="9"/>
        <v>--</v>
      </c>
      <c r="U69" s="53" t="str">
        <f t="shared" ca="1" si="5"/>
        <v>--</v>
      </c>
    </row>
    <row r="70" spans="11:21" x14ac:dyDescent="0.25">
      <c r="K70" s="51">
        <f t="shared" si="10"/>
        <v>47</v>
      </c>
      <c r="L70" s="93" t="str">
        <f t="shared" ca="1" si="6"/>
        <v>--</v>
      </c>
      <c r="M70" s="57" t="str">
        <f t="shared" ca="1" si="1"/>
        <v>--</v>
      </c>
      <c r="N70" s="53" t="str">
        <f t="shared" ca="1" si="2"/>
        <v>--</v>
      </c>
      <c r="O70" s="57" t="str">
        <f t="shared" ca="1" si="7"/>
        <v>--</v>
      </c>
      <c r="P70" s="53" t="str">
        <f t="shared" ca="1" si="0"/>
        <v>--</v>
      </c>
      <c r="Q70" s="53"/>
      <c r="R70" s="53"/>
      <c r="S70" s="58" t="str">
        <f t="shared" ca="1" si="4"/>
        <v>--</v>
      </c>
      <c r="T70" s="59" t="str">
        <f t="shared" ca="1" si="9"/>
        <v>--</v>
      </c>
      <c r="U70" s="53" t="str">
        <f t="shared" ca="1" si="5"/>
        <v>--</v>
      </c>
    </row>
    <row r="71" spans="11:21" x14ac:dyDescent="0.25">
      <c r="K71" s="51">
        <f t="shared" si="10"/>
        <v>48</v>
      </c>
      <c r="L71" s="93" t="str">
        <f t="shared" ca="1" si="6"/>
        <v>--</v>
      </c>
      <c r="M71" s="57" t="str">
        <f t="shared" ca="1" si="1"/>
        <v>--</v>
      </c>
      <c r="N71" s="53" t="str">
        <f t="shared" ca="1" si="2"/>
        <v>--</v>
      </c>
      <c r="O71" s="57" t="str">
        <f t="shared" ca="1" si="7"/>
        <v>--</v>
      </c>
      <c r="P71" s="53" t="str">
        <f t="shared" ca="1" si="0"/>
        <v>--</v>
      </c>
      <c r="Q71" s="53"/>
      <c r="R71" s="53"/>
      <c r="S71" s="58" t="str">
        <f t="shared" ca="1" si="4"/>
        <v>--</v>
      </c>
      <c r="T71" s="59" t="str">
        <f t="shared" ca="1" si="9"/>
        <v>--</v>
      </c>
      <c r="U71" s="53" t="str">
        <f t="shared" ca="1" si="5"/>
        <v>--</v>
      </c>
    </row>
    <row r="72" spans="11:21" x14ac:dyDescent="0.25">
      <c r="K72" s="51">
        <f t="shared" si="10"/>
        <v>49</v>
      </c>
      <c r="L72" s="93" t="str">
        <f t="shared" ca="1" si="6"/>
        <v>--</v>
      </c>
      <c r="M72" s="57" t="str">
        <f t="shared" ca="1" si="1"/>
        <v>--</v>
      </c>
      <c r="N72" s="53" t="str">
        <f t="shared" ca="1" si="2"/>
        <v>--</v>
      </c>
      <c r="O72" s="57" t="str">
        <f t="shared" ca="1" si="7"/>
        <v>--</v>
      </c>
      <c r="P72" s="53" t="str">
        <f t="shared" ca="1" si="0"/>
        <v>--</v>
      </c>
      <c r="Q72" s="53"/>
      <c r="R72" s="53"/>
      <c r="S72" s="58" t="str">
        <f t="shared" ca="1" si="4"/>
        <v>--</v>
      </c>
      <c r="T72" s="59" t="str">
        <f t="shared" ca="1" si="9"/>
        <v>--</v>
      </c>
      <c r="U72" s="53" t="str">
        <f t="shared" ca="1" si="5"/>
        <v>--</v>
      </c>
    </row>
    <row r="73" spans="11:21" x14ac:dyDescent="0.25">
      <c r="K73" s="51">
        <f t="shared" si="10"/>
        <v>50</v>
      </c>
      <c r="L73" s="93" t="str">
        <f t="shared" ca="1" si="6"/>
        <v>--</v>
      </c>
      <c r="M73" s="57" t="str">
        <f t="shared" ca="1" si="1"/>
        <v>--</v>
      </c>
      <c r="N73" s="53" t="str">
        <f t="shared" ca="1" si="2"/>
        <v>--</v>
      </c>
      <c r="O73" s="57" t="str">
        <f t="shared" ca="1" si="7"/>
        <v>--</v>
      </c>
      <c r="P73" s="53" t="str">
        <f t="shared" ca="1" si="0"/>
        <v>--</v>
      </c>
      <c r="Q73" s="53"/>
      <c r="R73" s="53"/>
      <c r="S73" s="58" t="str">
        <f t="shared" ca="1" si="4"/>
        <v>--</v>
      </c>
      <c r="T73" s="59" t="str">
        <f t="shared" ca="1" si="9"/>
        <v>--</v>
      </c>
      <c r="U73" s="53" t="str">
        <f t="shared" ca="1" si="5"/>
        <v>--</v>
      </c>
    </row>
    <row r="74" spans="11:21" x14ac:dyDescent="0.25">
      <c r="K74" s="51">
        <f t="shared" si="10"/>
        <v>51</v>
      </c>
      <c r="L74" s="93" t="str">
        <f t="shared" ca="1" si="6"/>
        <v>--</v>
      </c>
      <c r="M74" s="57" t="str">
        <f t="shared" ca="1" si="1"/>
        <v>--</v>
      </c>
      <c r="N74" s="53" t="str">
        <f t="shared" ca="1" si="2"/>
        <v>--</v>
      </c>
      <c r="O74" s="57" t="str">
        <f t="shared" ca="1" si="7"/>
        <v>--</v>
      </c>
      <c r="P74" s="53" t="str">
        <f t="shared" ca="1" si="0"/>
        <v>--</v>
      </c>
      <c r="Q74" s="53"/>
      <c r="R74" s="53"/>
      <c r="S74" s="58" t="str">
        <f t="shared" ca="1" si="4"/>
        <v>--</v>
      </c>
      <c r="T74" s="59" t="str">
        <f t="shared" ca="1" si="9"/>
        <v>--</v>
      </c>
      <c r="U74" s="53" t="str">
        <f t="shared" ca="1" si="5"/>
        <v>--</v>
      </c>
    </row>
    <row r="75" spans="11:21" x14ac:dyDescent="0.25">
      <c r="K75" s="51">
        <f t="shared" si="10"/>
        <v>52</v>
      </c>
      <c r="L75" s="93" t="str">
        <f t="shared" ca="1" si="6"/>
        <v>--</v>
      </c>
      <c r="M75" s="57" t="str">
        <f t="shared" ca="1" si="1"/>
        <v>--</v>
      </c>
      <c r="N75" s="53" t="str">
        <f t="shared" ca="1" si="2"/>
        <v>--</v>
      </c>
      <c r="O75" s="57" t="str">
        <f t="shared" ca="1" si="7"/>
        <v>--</v>
      </c>
      <c r="P75" s="53" t="str">
        <f t="shared" ca="1" si="0"/>
        <v>--</v>
      </c>
      <c r="Q75" s="53"/>
      <c r="R75" s="53"/>
      <c r="S75" s="58" t="str">
        <f t="shared" ca="1" si="4"/>
        <v>--</v>
      </c>
      <c r="T75" s="59" t="str">
        <f t="shared" ca="1" si="9"/>
        <v>--</v>
      </c>
      <c r="U75" s="53" t="str">
        <f t="shared" ca="1" si="5"/>
        <v>--</v>
      </c>
    </row>
    <row r="76" spans="11:21" x14ac:dyDescent="0.25">
      <c r="K76" s="51">
        <f t="shared" si="10"/>
        <v>53</v>
      </c>
      <c r="L76" s="93" t="str">
        <f t="shared" ca="1" si="6"/>
        <v>--</v>
      </c>
      <c r="M76" s="57" t="str">
        <f t="shared" ca="1" si="1"/>
        <v>--</v>
      </c>
      <c r="N76" s="53" t="str">
        <f t="shared" ca="1" si="2"/>
        <v>--</v>
      </c>
      <c r="O76" s="57" t="str">
        <f t="shared" ca="1" si="7"/>
        <v>--</v>
      </c>
      <c r="P76" s="53" t="str">
        <f t="shared" ca="1" si="0"/>
        <v>--</v>
      </c>
      <c r="Q76" s="53"/>
      <c r="R76" s="53"/>
      <c r="S76" s="58" t="str">
        <f t="shared" ca="1" si="4"/>
        <v>--</v>
      </c>
      <c r="T76" s="59" t="str">
        <f t="shared" ca="1" si="9"/>
        <v>--</v>
      </c>
      <c r="U76" s="53" t="str">
        <f t="shared" ca="1" si="5"/>
        <v>--</v>
      </c>
    </row>
    <row r="77" spans="11:21" x14ac:dyDescent="0.25">
      <c r="K77" s="51">
        <f t="shared" si="10"/>
        <v>54</v>
      </c>
      <c r="L77" s="93" t="str">
        <f t="shared" ca="1" si="6"/>
        <v>--</v>
      </c>
      <c r="M77" s="57" t="str">
        <f t="shared" ca="1" si="1"/>
        <v>--</v>
      </c>
      <c r="N77" s="53" t="str">
        <f t="shared" ca="1" si="2"/>
        <v>--</v>
      </c>
      <c r="O77" s="57" t="str">
        <f t="shared" ca="1" si="7"/>
        <v>--</v>
      </c>
      <c r="P77" s="53" t="str">
        <f t="shared" ca="1" si="0"/>
        <v>--</v>
      </c>
      <c r="Q77" s="53"/>
      <c r="R77" s="53"/>
      <c r="S77" s="58" t="str">
        <f t="shared" ca="1" si="4"/>
        <v>--</v>
      </c>
      <c r="T77" s="59" t="str">
        <f t="shared" ca="1" si="9"/>
        <v>--</v>
      </c>
      <c r="U77" s="53" t="str">
        <f t="shared" ca="1" si="5"/>
        <v>--</v>
      </c>
    </row>
    <row r="78" spans="11:21" x14ac:dyDescent="0.25">
      <c r="K78" s="51">
        <f t="shared" si="10"/>
        <v>55</v>
      </c>
      <c r="L78" s="93" t="str">
        <f t="shared" ca="1" si="6"/>
        <v>--</v>
      </c>
      <c r="M78" s="57" t="str">
        <f t="shared" ca="1" si="1"/>
        <v>--</v>
      </c>
      <c r="N78" s="53" t="str">
        <f t="shared" ca="1" si="2"/>
        <v>--</v>
      </c>
      <c r="O78" s="57" t="str">
        <f t="shared" ca="1" si="7"/>
        <v>--</v>
      </c>
      <c r="P78" s="53" t="str">
        <f t="shared" ca="1" si="0"/>
        <v>--</v>
      </c>
      <c r="Q78" s="53"/>
      <c r="R78" s="53"/>
      <c r="S78" s="58" t="str">
        <f t="shared" ca="1" si="4"/>
        <v>--</v>
      </c>
      <c r="T78" s="59" t="str">
        <f t="shared" ca="1" si="9"/>
        <v>--</v>
      </c>
      <c r="U78" s="53" t="str">
        <f t="shared" ca="1" si="5"/>
        <v>--</v>
      </c>
    </row>
    <row r="79" spans="11:21" x14ac:dyDescent="0.25">
      <c r="K79" s="51">
        <f t="shared" si="10"/>
        <v>56</v>
      </c>
      <c r="L79" s="93" t="str">
        <f t="shared" ca="1" si="6"/>
        <v>--</v>
      </c>
      <c r="M79" s="57" t="str">
        <f t="shared" ca="1" si="1"/>
        <v>--</v>
      </c>
      <c r="N79" s="53" t="str">
        <f t="shared" ca="1" si="2"/>
        <v>--</v>
      </c>
      <c r="O79" s="57" t="str">
        <f t="shared" ca="1" si="7"/>
        <v>--</v>
      </c>
      <c r="P79" s="53" t="str">
        <f t="shared" ca="1" si="0"/>
        <v>--</v>
      </c>
      <c r="Q79" s="53"/>
      <c r="R79" s="53"/>
      <c r="S79" s="58" t="str">
        <f t="shared" ca="1" si="4"/>
        <v>--</v>
      </c>
      <c r="T79" s="59" t="str">
        <f t="shared" ca="1" si="9"/>
        <v>--</v>
      </c>
      <c r="U79" s="53" t="str">
        <f t="shared" ca="1" si="5"/>
        <v>--</v>
      </c>
    </row>
    <row r="80" spans="11:21" x14ac:dyDescent="0.25">
      <c r="K80" s="51">
        <f t="shared" si="10"/>
        <v>57</v>
      </c>
      <c r="L80" s="93" t="str">
        <f t="shared" ca="1" si="6"/>
        <v>--</v>
      </c>
      <c r="M80" s="57" t="str">
        <f t="shared" ca="1" si="1"/>
        <v>--</v>
      </c>
      <c r="N80" s="53" t="str">
        <f t="shared" ca="1" si="2"/>
        <v>--</v>
      </c>
      <c r="O80" s="57" t="str">
        <f t="shared" ca="1" si="7"/>
        <v>--</v>
      </c>
      <c r="P80" s="53" t="str">
        <f t="shared" ca="1" si="0"/>
        <v>--</v>
      </c>
      <c r="Q80" s="53"/>
      <c r="R80" s="53"/>
      <c r="S80" s="58" t="str">
        <f t="shared" ca="1" si="4"/>
        <v>--</v>
      </c>
      <c r="T80" s="59" t="str">
        <f t="shared" ca="1" si="9"/>
        <v>--</v>
      </c>
      <c r="U80" s="53" t="str">
        <f t="shared" ca="1" si="5"/>
        <v>--</v>
      </c>
    </row>
    <row r="81" spans="11:21" x14ac:dyDescent="0.25">
      <c r="K81" s="51">
        <f t="shared" si="10"/>
        <v>58</v>
      </c>
      <c r="L81" s="93" t="str">
        <f t="shared" ca="1" si="6"/>
        <v>--</v>
      </c>
      <c r="M81" s="57" t="str">
        <f t="shared" ca="1" si="1"/>
        <v>--</v>
      </c>
      <c r="N81" s="53" t="str">
        <f t="shared" ca="1" si="2"/>
        <v>--</v>
      </c>
      <c r="O81" s="57" t="str">
        <f t="shared" ca="1" si="7"/>
        <v>--</v>
      </c>
      <c r="P81" s="53" t="str">
        <f t="shared" ca="1" si="0"/>
        <v>--</v>
      </c>
      <c r="Q81" s="53"/>
      <c r="R81" s="53"/>
      <c r="S81" s="58" t="str">
        <f t="shared" ca="1" si="4"/>
        <v>--</v>
      </c>
      <c r="T81" s="59" t="str">
        <f t="shared" ca="1" si="9"/>
        <v>--</v>
      </c>
      <c r="U81" s="53" t="str">
        <f t="shared" ca="1" si="5"/>
        <v>--</v>
      </c>
    </row>
    <row r="82" spans="11:21" x14ac:dyDescent="0.25">
      <c r="K82" s="51">
        <f t="shared" si="10"/>
        <v>59</v>
      </c>
      <c r="L82" s="93" t="str">
        <f t="shared" ca="1" si="6"/>
        <v>--</v>
      </c>
      <c r="M82" s="57" t="str">
        <f t="shared" ca="1" si="1"/>
        <v>--</v>
      </c>
      <c r="N82" s="53" t="str">
        <f t="shared" ca="1" si="2"/>
        <v>--</v>
      </c>
      <c r="O82" s="57" t="str">
        <f t="shared" ca="1" si="7"/>
        <v>--</v>
      </c>
      <c r="P82" s="53" t="str">
        <f t="shared" ca="1" si="0"/>
        <v>--</v>
      </c>
      <c r="Q82" s="53"/>
      <c r="R82" s="53"/>
      <c r="S82" s="58" t="str">
        <f t="shared" ca="1" si="4"/>
        <v>--</v>
      </c>
      <c r="T82" s="59" t="str">
        <f t="shared" ca="1" si="9"/>
        <v>--</v>
      </c>
      <c r="U82" s="53" t="str">
        <f t="shared" ca="1" si="5"/>
        <v>--</v>
      </c>
    </row>
    <row r="83" spans="11:21" x14ac:dyDescent="0.25">
      <c r="K83" s="51">
        <f t="shared" si="10"/>
        <v>60</v>
      </c>
      <c r="L83" s="93" t="str">
        <f t="shared" ca="1" si="6"/>
        <v>--</v>
      </c>
      <c r="M83" s="57" t="str">
        <f t="shared" ca="1" si="1"/>
        <v>--</v>
      </c>
      <c r="N83" s="53" t="str">
        <f t="shared" ca="1" si="2"/>
        <v>--</v>
      </c>
      <c r="O83" s="57" t="str">
        <f t="shared" ca="1" si="7"/>
        <v>--</v>
      </c>
      <c r="P83" s="53" t="str">
        <f t="shared" ca="1" si="0"/>
        <v>--</v>
      </c>
      <c r="Q83" s="53"/>
      <c r="R83" s="53"/>
      <c r="S83" s="58" t="str">
        <f t="shared" ca="1" si="4"/>
        <v>--</v>
      </c>
      <c r="T83" s="59" t="str">
        <f t="shared" ca="1" si="9"/>
        <v>--</v>
      </c>
      <c r="U83" s="53" t="str">
        <f t="shared" ca="1" si="5"/>
        <v>--</v>
      </c>
    </row>
    <row r="84" spans="11:21" x14ac:dyDescent="0.25">
      <c r="K84" s="51">
        <f t="shared" si="10"/>
        <v>61</v>
      </c>
      <c r="L84" s="93" t="str">
        <f t="shared" ca="1" si="6"/>
        <v>--</v>
      </c>
      <c r="M84" s="57" t="str">
        <f t="shared" ca="1" si="1"/>
        <v>--</v>
      </c>
      <c r="N84" s="53" t="str">
        <f t="shared" ca="1" si="2"/>
        <v>--</v>
      </c>
      <c r="O84" s="57" t="str">
        <f t="shared" ca="1" si="7"/>
        <v>--</v>
      </c>
      <c r="P84" s="53" t="str">
        <f t="shared" ca="1" si="0"/>
        <v>--</v>
      </c>
      <c r="Q84" s="53"/>
      <c r="R84" s="53"/>
      <c r="S84" s="58" t="str">
        <f t="shared" ca="1" si="4"/>
        <v>--</v>
      </c>
      <c r="T84" s="59" t="str">
        <f t="shared" ca="1" si="9"/>
        <v>--</v>
      </c>
      <c r="U84" s="53" t="str">
        <f t="shared" ca="1" si="5"/>
        <v>--</v>
      </c>
    </row>
    <row r="85" spans="11:21" x14ac:dyDescent="0.25">
      <c r="K85" s="51">
        <f t="shared" si="10"/>
        <v>62</v>
      </c>
      <c r="L85" s="93" t="str">
        <f t="shared" ca="1" si="6"/>
        <v>--</v>
      </c>
      <c r="M85" s="57" t="str">
        <f t="shared" ca="1" si="1"/>
        <v>--</v>
      </c>
      <c r="N85" s="53" t="str">
        <f t="shared" ca="1" si="2"/>
        <v>--</v>
      </c>
      <c r="O85" s="57" t="str">
        <f t="shared" ca="1" si="7"/>
        <v>--</v>
      </c>
      <c r="P85" s="53" t="str">
        <f t="shared" ca="1" si="0"/>
        <v>--</v>
      </c>
      <c r="Q85" s="53"/>
      <c r="R85" s="53"/>
      <c r="S85" s="58" t="str">
        <f t="shared" ca="1" si="4"/>
        <v>--</v>
      </c>
      <c r="T85" s="59" t="str">
        <f t="shared" ca="1" si="9"/>
        <v>--</v>
      </c>
      <c r="U85" s="53" t="str">
        <f t="shared" ca="1" si="5"/>
        <v>--</v>
      </c>
    </row>
    <row r="86" spans="11:21" x14ac:dyDescent="0.25">
      <c r="K86" s="51">
        <f t="shared" si="10"/>
        <v>63</v>
      </c>
      <c r="L86" s="93" t="str">
        <f t="shared" ca="1" si="6"/>
        <v>--</v>
      </c>
      <c r="M86" s="57" t="str">
        <f t="shared" ca="1" si="1"/>
        <v>--</v>
      </c>
      <c r="N86" s="53" t="str">
        <f t="shared" ca="1" si="2"/>
        <v>--</v>
      </c>
      <c r="O86" s="57" t="str">
        <f t="shared" ca="1" si="7"/>
        <v>--</v>
      </c>
      <c r="P86" s="53" t="str">
        <f t="shared" ca="1" si="0"/>
        <v>--</v>
      </c>
      <c r="Q86" s="53"/>
      <c r="R86" s="53"/>
      <c r="S86" s="58" t="str">
        <f t="shared" ca="1" si="4"/>
        <v>--</v>
      </c>
      <c r="T86" s="59" t="str">
        <f t="shared" ca="1" si="9"/>
        <v>--</v>
      </c>
      <c r="U86" s="53" t="str">
        <f t="shared" ca="1" si="5"/>
        <v>--</v>
      </c>
    </row>
    <row r="87" spans="11:21" x14ac:dyDescent="0.25">
      <c r="K87" s="51">
        <f t="shared" si="10"/>
        <v>64</v>
      </c>
      <c r="L87" s="93" t="str">
        <f t="shared" ca="1" si="6"/>
        <v>--</v>
      </c>
      <c r="M87" s="57" t="str">
        <f t="shared" ca="1" si="1"/>
        <v>--</v>
      </c>
      <c r="N87" s="53" t="str">
        <f t="shared" ca="1" si="2"/>
        <v>--</v>
      </c>
      <c r="O87" s="57" t="str">
        <f t="shared" ca="1" si="7"/>
        <v>--</v>
      </c>
      <c r="P87" s="53" t="str">
        <f t="shared" ca="1" si="0"/>
        <v>--</v>
      </c>
      <c r="Q87" s="53"/>
      <c r="R87" s="53"/>
      <c r="S87" s="58" t="str">
        <f t="shared" ca="1" si="4"/>
        <v>--</v>
      </c>
      <c r="T87" s="59" t="str">
        <f t="shared" ca="1" si="9"/>
        <v>--</v>
      </c>
      <c r="U87" s="53" t="str">
        <f t="shared" ca="1" si="5"/>
        <v>--</v>
      </c>
    </row>
    <row r="88" spans="11:21" x14ac:dyDescent="0.25">
      <c r="K88" s="51">
        <f t="shared" si="10"/>
        <v>65</v>
      </c>
      <c r="L88" s="93" t="str">
        <f t="shared" ca="1" si="6"/>
        <v>--</v>
      </c>
      <c r="M88" s="57" t="str">
        <f t="shared" ca="1" si="1"/>
        <v>--</v>
      </c>
      <c r="N88" s="53" t="str">
        <f t="shared" ca="1" si="2"/>
        <v>--</v>
      </c>
      <c r="O88" s="57" t="str">
        <f t="shared" ca="1" si="7"/>
        <v>--</v>
      </c>
      <c r="P88" s="53" t="str">
        <f t="shared" ref="P88:P135" ca="1" si="11">+IF(L88="--","--",IFERROR(VLOOKUP(L88,$W$41:$X$45,2,FALSE),0))</f>
        <v>--</v>
      </c>
      <c r="Q88" s="53"/>
      <c r="R88" s="53"/>
      <c r="S88" s="58" t="str">
        <f t="shared" ca="1" si="4"/>
        <v>--</v>
      </c>
      <c r="T88" s="59" t="str">
        <f t="shared" ca="1" si="9"/>
        <v>--</v>
      </c>
      <c r="U88" s="53" t="str">
        <f t="shared" ca="1" si="5"/>
        <v>--</v>
      </c>
    </row>
    <row r="89" spans="11:21" x14ac:dyDescent="0.25">
      <c r="K89" s="51">
        <f t="shared" si="10"/>
        <v>66</v>
      </c>
      <c r="L89" s="93" t="str">
        <f t="shared" ca="1" si="6"/>
        <v>--</v>
      </c>
      <c r="M89" s="57" t="str">
        <f t="shared" ref="M89:M135" ca="1" si="12">IF(L89="--","--",IF(AND($C$27="--",K89=1),(L89-$C$26)*$C$24/365,$C$24/$C$25))</f>
        <v>--</v>
      </c>
      <c r="N89" s="53" t="str">
        <f t="shared" ref="N89:N135" ca="1" si="13">+IF(L89=$C$23, 100%, "--")</f>
        <v>--</v>
      </c>
      <c r="O89" s="57" t="str">
        <f t="shared" ca="1" si="7"/>
        <v>--</v>
      </c>
      <c r="P89" s="53" t="str">
        <f t="shared" ca="1" si="11"/>
        <v>--</v>
      </c>
      <c r="Q89" s="53"/>
      <c r="R89" s="53"/>
      <c r="S89" s="58" t="str">
        <f t="shared" ref="S89:S135" ca="1" si="14">IF(L89="--","--",ROUND(IF($C$22="LBA37DA",SUM(O89:P89),SUM(M89:N89)),9))</f>
        <v>--</v>
      </c>
      <c r="T89" s="59" t="str">
        <f t="shared" ca="1" si="9"/>
        <v>--</v>
      </c>
      <c r="U89" s="53" t="str">
        <f t="shared" ref="U89:U135" ca="1" si="15">IFERROR(T89*S89,"--")</f>
        <v>--</v>
      </c>
    </row>
    <row r="90" spans="11:21" x14ac:dyDescent="0.25">
      <c r="K90" s="51">
        <f t="shared" si="10"/>
        <v>67</v>
      </c>
      <c r="L90" s="93" t="str">
        <f t="shared" ref="L90:L135" ca="1" si="16">+IF(L89&lt;$C$23, EDATE(L89,12/$C$25), IF(L89=$C$23, "--", IF(L89="--", "--")))</f>
        <v>--</v>
      </c>
      <c r="M90" s="57" t="str">
        <f t="shared" ca="1" si="12"/>
        <v>--</v>
      </c>
      <c r="N90" s="53" t="str">
        <f t="shared" ca="1" si="13"/>
        <v>--</v>
      </c>
      <c r="O90" s="57" t="str">
        <f t="shared" ref="O90:O135" ca="1" si="17">IFERROR(IF(K90=1,(L90-$C$27)*(Q90/100%)*$C$24/365,(L90-L89)*(Q90/100%)*$C$24/365),"--")</f>
        <v>--</v>
      </c>
      <c r="P90" s="53" t="str">
        <f t="shared" ca="1" si="11"/>
        <v>--</v>
      </c>
      <c r="Q90" s="53"/>
      <c r="R90" s="53"/>
      <c r="S90" s="58" t="str">
        <f t="shared" ca="1" si="14"/>
        <v>--</v>
      </c>
      <c r="T90" s="59" t="str">
        <f t="shared" ref="T90:T135" ca="1" si="18">IF(L90="--","--",1/(1+$C$31/$C$25)^($C$28*$C$25/365+K89))</f>
        <v>--</v>
      </c>
      <c r="U90" s="53" t="str">
        <f t="shared" ca="1" si="15"/>
        <v>--</v>
      </c>
    </row>
    <row r="91" spans="11:21" x14ac:dyDescent="0.25">
      <c r="K91" s="51">
        <f t="shared" si="10"/>
        <v>68</v>
      </c>
      <c r="L91" s="93" t="str">
        <f t="shared" ca="1" si="16"/>
        <v>--</v>
      </c>
      <c r="M91" s="57" t="str">
        <f t="shared" ca="1" si="12"/>
        <v>--</v>
      </c>
      <c r="N91" s="53" t="str">
        <f t="shared" ca="1" si="13"/>
        <v>--</v>
      </c>
      <c r="O91" s="57" t="str">
        <f t="shared" ca="1" si="17"/>
        <v>--</v>
      </c>
      <c r="P91" s="53" t="str">
        <f t="shared" ca="1" si="11"/>
        <v>--</v>
      </c>
      <c r="Q91" s="53"/>
      <c r="R91" s="53"/>
      <c r="S91" s="58" t="str">
        <f t="shared" ca="1" si="14"/>
        <v>--</v>
      </c>
      <c r="T91" s="59" t="str">
        <f t="shared" ca="1" si="18"/>
        <v>--</v>
      </c>
      <c r="U91" s="53" t="str">
        <f t="shared" ca="1" si="15"/>
        <v>--</v>
      </c>
    </row>
    <row r="92" spans="11:21" x14ac:dyDescent="0.25">
      <c r="K92" s="51">
        <f t="shared" ref="K92:K135" si="19">+K91+1</f>
        <v>69</v>
      </c>
      <c r="L92" s="93" t="str">
        <f t="shared" ca="1" si="16"/>
        <v>--</v>
      </c>
      <c r="M92" s="57" t="str">
        <f t="shared" ca="1" si="12"/>
        <v>--</v>
      </c>
      <c r="N92" s="53" t="str">
        <f t="shared" ca="1" si="13"/>
        <v>--</v>
      </c>
      <c r="O92" s="57" t="str">
        <f t="shared" ca="1" si="17"/>
        <v>--</v>
      </c>
      <c r="P92" s="53" t="str">
        <f t="shared" ca="1" si="11"/>
        <v>--</v>
      </c>
      <c r="Q92" s="53"/>
      <c r="R92" s="53"/>
      <c r="S92" s="58" t="str">
        <f t="shared" ca="1" si="14"/>
        <v>--</v>
      </c>
      <c r="T92" s="59" t="str">
        <f t="shared" ca="1" si="18"/>
        <v>--</v>
      </c>
      <c r="U92" s="53" t="str">
        <f t="shared" ca="1" si="15"/>
        <v>--</v>
      </c>
    </row>
    <row r="93" spans="11:21" x14ac:dyDescent="0.25">
      <c r="K93" s="51">
        <f t="shared" si="19"/>
        <v>70</v>
      </c>
      <c r="L93" s="93" t="str">
        <f t="shared" ca="1" si="16"/>
        <v>--</v>
      </c>
      <c r="M93" s="57" t="str">
        <f t="shared" ca="1" si="12"/>
        <v>--</v>
      </c>
      <c r="N93" s="53" t="str">
        <f t="shared" ca="1" si="13"/>
        <v>--</v>
      </c>
      <c r="O93" s="57" t="str">
        <f t="shared" ca="1" si="17"/>
        <v>--</v>
      </c>
      <c r="P93" s="53" t="str">
        <f t="shared" ca="1" si="11"/>
        <v>--</v>
      </c>
      <c r="Q93" s="53"/>
      <c r="R93" s="53"/>
      <c r="S93" s="58" t="str">
        <f t="shared" ca="1" si="14"/>
        <v>--</v>
      </c>
      <c r="T93" s="59" t="str">
        <f t="shared" ca="1" si="18"/>
        <v>--</v>
      </c>
      <c r="U93" s="53" t="str">
        <f t="shared" ca="1" si="15"/>
        <v>--</v>
      </c>
    </row>
    <row r="94" spans="11:21" x14ac:dyDescent="0.25">
      <c r="K94" s="51">
        <f t="shared" si="19"/>
        <v>71</v>
      </c>
      <c r="L94" s="93" t="str">
        <f t="shared" ca="1" si="16"/>
        <v>--</v>
      </c>
      <c r="M94" s="57" t="str">
        <f t="shared" ca="1" si="12"/>
        <v>--</v>
      </c>
      <c r="N94" s="53" t="str">
        <f t="shared" ca="1" si="13"/>
        <v>--</v>
      </c>
      <c r="O94" s="57" t="str">
        <f t="shared" ca="1" si="17"/>
        <v>--</v>
      </c>
      <c r="P94" s="53" t="str">
        <f t="shared" ca="1" si="11"/>
        <v>--</v>
      </c>
      <c r="Q94" s="53"/>
      <c r="R94" s="53"/>
      <c r="S94" s="58" t="str">
        <f t="shared" ca="1" si="14"/>
        <v>--</v>
      </c>
      <c r="T94" s="59" t="str">
        <f t="shared" ca="1" si="18"/>
        <v>--</v>
      </c>
      <c r="U94" s="53" t="str">
        <f t="shared" ca="1" si="15"/>
        <v>--</v>
      </c>
    </row>
    <row r="95" spans="11:21" x14ac:dyDescent="0.25">
      <c r="K95" s="51">
        <f t="shared" si="19"/>
        <v>72</v>
      </c>
      <c r="L95" s="93" t="str">
        <f t="shared" ca="1" si="16"/>
        <v>--</v>
      </c>
      <c r="M95" s="57" t="str">
        <f t="shared" ca="1" si="12"/>
        <v>--</v>
      </c>
      <c r="N95" s="53" t="str">
        <f t="shared" ca="1" si="13"/>
        <v>--</v>
      </c>
      <c r="O95" s="57" t="str">
        <f t="shared" ca="1" si="17"/>
        <v>--</v>
      </c>
      <c r="P95" s="53" t="str">
        <f t="shared" ca="1" si="11"/>
        <v>--</v>
      </c>
      <c r="Q95" s="53"/>
      <c r="R95" s="53"/>
      <c r="S95" s="58" t="str">
        <f t="shared" ca="1" si="14"/>
        <v>--</v>
      </c>
      <c r="T95" s="59" t="str">
        <f t="shared" ca="1" si="18"/>
        <v>--</v>
      </c>
      <c r="U95" s="53" t="str">
        <f t="shared" ca="1" si="15"/>
        <v>--</v>
      </c>
    </row>
    <row r="96" spans="11:21" x14ac:dyDescent="0.25">
      <c r="K96" s="51">
        <f t="shared" si="19"/>
        <v>73</v>
      </c>
      <c r="L96" s="93" t="str">
        <f t="shared" ca="1" si="16"/>
        <v>--</v>
      </c>
      <c r="M96" s="57" t="str">
        <f t="shared" ca="1" si="12"/>
        <v>--</v>
      </c>
      <c r="N96" s="53" t="str">
        <f t="shared" ca="1" si="13"/>
        <v>--</v>
      </c>
      <c r="O96" s="57" t="str">
        <f t="shared" ca="1" si="17"/>
        <v>--</v>
      </c>
      <c r="P96" s="53" t="str">
        <f t="shared" ca="1" si="11"/>
        <v>--</v>
      </c>
      <c r="Q96" s="53"/>
      <c r="R96" s="53"/>
      <c r="S96" s="58" t="str">
        <f t="shared" ca="1" si="14"/>
        <v>--</v>
      </c>
      <c r="T96" s="59" t="str">
        <f t="shared" ca="1" si="18"/>
        <v>--</v>
      </c>
      <c r="U96" s="53" t="str">
        <f t="shared" ca="1" si="15"/>
        <v>--</v>
      </c>
    </row>
    <row r="97" spans="11:21" x14ac:dyDescent="0.25">
      <c r="K97" s="51">
        <f t="shared" si="19"/>
        <v>74</v>
      </c>
      <c r="L97" s="93" t="str">
        <f t="shared" ca="1" si="16"/>
        <v>--</v>
      </c>
      <c r="M97" s="57" t="str">
        <f t="shared" ca="1" si="12"/>
        <v>--</v>
      </c>
      <c r="N97" s="53" t="str">
        <f t="shared" ca="1" si="13"/>
        <v>--</v>
      </c>
      <c r="O97" s="57" t="str">
        <f t="shared" ca="1" si="17"/>
        <v>--</v>
      </c>
      <c r="P97" s="53" t="str">
        <f t="shared" ca="1" si="11"/>
        <v>--</v>
      </c>
      <c r="Q97" s="53"/>
      <c r="R97" s="53"/>
      <c r="S97" s="58" t="str">
        <f t="shared" ca="1" si="14"/>
        <v>--</v>
      </c>
      <c r="T97" s="59" t="str">
        <f t="shared" ca="1" si="18"/>
        <v>--</v>
      </c>
      <c r="U97" s="53" t="str">
        <f t="shared" ca="1" si="15"/>
        <v>--</v>
      </c>
    </row>
    <row r="98" spans="11:21" x14ac:dyDescent="0.25">
      <c r="K98" s="51">
        <f t="shared" si="19"/>
        <v>75</v>
      </c>
      <c r="L98" s="93" t="str">
        <f t="shared" ca="1" si="16"/>
        <v>--</v>
      </c>
      <c r="M98" s="57" t="str">
        <f t="shared" ca="1" si="12"/>
        <v>--</v>
      </c>
      <c r="N98" s="53" t="str">
        <f t="shared" ca="1" si="13"/>
        <v>--</v>
      </c>
      <c r="O98" s="57" t="str">
        <f t="shared" ca="1" si="17"/>
        <v>--</v>
      </c>
      <c r="P98" s="53" t="str">
        <f t="shared" ca="1" si="11"/>
        <v>--</v>
      </c>
      <c r="Q98" s="53"/>
      <c r="R98" s="53"/>
      <c r="S98" s="58" t="str">
        <f t="shared" ca="1" si="14"/>
        <v>--</v>
      </c>
      <c r="T98" s="59" t="str">
        <f t="shared" ca="1" si="18"/>
        <v>--</v>
      </c>
      <c r="U98" s="53" t="str">
        <f t="shared" ca="1" si="15"/>
        <v>--</v>
      </c>
    </row>
    <row r="99" spans="11:21" x14ac:dyDescent="0.25">
      <c r="K99" s="51">
        <f t="shared" si="19"/>
        <v>76</v>
      </c>
      <c r="L99" s="93" t="str">
        <f t="shared" ca="1" si="16"/>
        <v>--</v>
      </c>
      <c r="M99" s="57" t="str">
        <f t="shared" ca="1" si="12"/>
        <v>--</v>
      </c>
      <c r="N99" s="53" t="str">
        <f t="shared" ca="1" si="13"/>
        <v>--</v>
      </c>
      <c r="O99" s="57" t="str">
        <f t="shared" ca="1" si="17"/>
        <v>--</v>
      </c>
      <c r="P99" s="53" t="str">
        <f t="shared" ca="1" si="11"/>
        <v>--</v>
      </c>
      <c r="Q99" s="53"/>
      <c r="R99" s="53"/>
      <c r="S99" s="58" t="str">
        <f t="shared" ca="1" si="14"/>
        <v>--</v>
      </c>
      <c r="T99" s="59" t="str">
        <f t="shared" ca="1" si="18"/>
        <v>--</v>
      </c>
      <c r="U99" s="53" t="str">
        <f t="shared" ca="1" si="15"/>
        <v>--</v>
      </c>
    </row>
    <row r="100" spans="11:21" x14ac:dyDescent="0.25">
      <c r="K100" s="51">
        <f t="shared" si="19"/>
        <v>77</v>
      </c>
      <c r="L100" s="93" t="str">
        <f t="shared" ca="1" si="16"/>
        <v>--</v>
      </c>
      <c r="M100" s="57" t="str">
        <f t="shared" ca="1" si="12"/>
        <v>--</v>
      </c>
      <c r="N100" s="53" t="str">
        <f t="shared" ca="1" si="13"/>
        <v>--</v>
      </c>
      <c r="O100" s="57" t="str">
        <f t="shared" ca="1" si="17"/>
        <v>--</v>
      </c>
      <c r="P100" s="53" t="str">
        <f t="shared" ca="1" si="11"/>
        <v>--</v>
      </c>
      <c r="Q100" s="53"/>
      <c r="R100" s="53"/>
      <c r="S100" s="58" t="str">
        <f t="shared" ca="1" si="14"/>
        <v>--</v>
      </c>
      <c r="T100" s="59" t="str">
        <f t="shared" ca="1" si="18"/>
        <v>--</v>
      </c>
      <c r="U100" s="53" t="str">
        <f t="shared" ca="1" si="15"/>
        <v>--</v>
      </c>
    </row>
    <row r="101" spans="11:21" x14ac:dyDescent="0.25">
      <c r="K101" s="51">
        <f t="shared" si="19"/>
        <v>78</v>
      </c>
      <c r="L101" s="93" t="str">
        <f t="shared" ca="1" si="16"/>
        <v>--</v>
      </c>
      <c r="M101" s="57" t="str">
        <f t="shared" ca="1" si="12"/>
        <v>--</v>
      </c>
      <c r="N101" s="53" t="str">
        <f t="shared" ca="1" si="13"/>
        <v>--</v>
      </c>
      <c r="O101" s="57" t="str">
        <f t="shared" ca="1" si="17"/>
        <v>--</v>
      </c>
      <c r="P101" s="53" t="str">
        <f t="shared" ca="1" si="11"/>
        <v>--</v>
      </c>
      <c r="Q101" s="53"/>
      <c r="R101" s="53"/>
      <c r="S101" s="58" t="str">
        <f t="shared" ca="1" si="14"/>
        <v>--</v>
      </c>
      <c r="T101" s="59" t="str">
        <f t="shared" ca="1" si="18"/>
        <v>--</v>
      </c>
      <c r="U101" s="53" t="str">
        <f t="shared" ca="1" si="15"/>
        <v>--</v>
      </c>
    </row>
    <row r="102" spans="11:21" x14ac:dyDescent="0.25">
      <c r="K102" s="51">
        <f t="shared" si="19"/>
        <v>79</v>
      </c>
      <c r="L102" s="93" t="str">
        <f t="shared" ca="1" si="16"/>
        <v>--</v>
      </c>
      <c r="M102" s="57" t="str">
        <f t="shared" ca="1" si="12"/>
        <v>--</v>
      </c>
      <c r="N102" s="53" t="str">
        <f t="shared" ca="1" si="13"/>
        <v>--</v>
      </c>
      <c r="O102" s="57" t="str">
        <f t="shared" ca="1" si="17"/>
        <v>--</v>
      </c>
      <c r="P102" s="53" t="str">
        <f t="shared" ca="1" si="11"/>
        <v>--</v>
      </c>
      <c r="Q102" s="53"/>
      <c r="R102" s="53"/>
      <c r="S102" s="58" t="str">
        <f t="shared" ca="1" si="14"/>
        <v>--</v>
      </c>
      <c r="T102" s="59" t="str">
        <f t="shared" ca="1" si="18"/>
        <v>--</v>
      </c>
      <c r="U102" s="53" t="str">
        <f t="shared" ca="1" si="15"/>
        <v>--</v>
      </c>
    </row>
    <row r="103" spans="11:21" x14ac:dyDescent="0.25">
      <c r="K103" s="51">
        <f t="shared" si="19"/>
        <v>80</v>
      </c>
      <c r="L103" s="93" t="str">
        <f t="shared" ca="1" si="16"/>
        <v>--</v>
      </c>
      <c r="M103" s="57" t="str">
        <f t="shared" ca="1" si="12"/>
        <v>--</v>
      </c>
      <c r="N103" s="53" t="str">
        <f t="shared" ca="1" si="13"/>
        <v>--</v>
      </c>
      <c r="O103" s="57" t="str">
        <f t="shared" ca="1" si="17"/>
        <v>--</v>
      </c>
      <c r="P103" s="53" t="str">
        <f t="shared" ca="1" si="11"/>
        <v>--</v>
      </c>
      <c r="Q103" s="53"/>
      <c r="R103" s="53"/>
      <c r="S103" s="58" t="str">
        <f t="shared" ca="1" si="14"/>
        <v>--</v>
      </c>
      <c r="T103" s="59" t="str">
        <f t="shared" ca="1" si="18"/>
        <v>--</v>
      </c>
      <c r="U103" s="53" t="str">
        <f t="shared" ca="1" si="15"/>
        <v>--</v>
      </c>
    </row>
    <row r="104" spans="11:21" x14ac:dyDescent="0.25">
      <c r="K104" s="51">
        <f t="shared" si="19"/>
        <v>81</v>
      </c>
      <c r="L104" s="93" t="str">
        <f t="shared" ca="1" si="16"/>
        <v>--</v>
      </c>
      <c r="M104" s="57" t="str">
        <f t="shared" ca="1" si="12"/>
        <v>--</v>
      </c>
      <c r="N104" s="53" t="str">
        <f t="shared" ca="1" si="13"/>
        <v>--</v>
      </c>
      <c r="O104" s="57" t="str">
        <f t="shared" ca="1" si="17"/>
        <v>--</v>
      </c>
      <c r="P104" s="53" t="str">
        <f t="shared" ca="1" si="11"/>
        <v>--</v>
      </c>
      <c r="Q104" s="53"/>
      <c r="R104" s="53"/>
      <c r="S104" s="58" t="str">
        <f t="shared" ca="1" si="14"/>
        <v>--</v>
      </c>
      <c r="T104" s="59" t="str">
        <f t="shared" ca="1" si="18"/>
        <v>--</v>
      </c>
      <c r="U104" s="53" t="str">
        <f t="shared" ca="1" si="15"/>
        <v>--</v>
      </c>
    </row>
    <row r="105" spans="11:21" x14ac:dyDescent="0.25">
      <c r="K105" s="51">
        <f t="shared" si="19"/>
        <v>82</v>
      </c>
      <c r="L105" s="93" t="str">
        <f t="shared" ca="1" si="16"/>
        <v>--</v>
      </c>
      <c r="M105" s="57" t="str">
        <f t="shared" ca="1" si="12"/>
        <v>--</v>
      </c>
      <c r="N105" s="53" t="str">
        <f t="shared" ca="1" si="13"/>
        <v>--</v>
      </c>
      <c r="O105" s="57" t="str">
        <f t="shared" ca="1" si="17"/>
        <v>--</v>
      </c>
      <c r="P105" s="53" t="str">
        <f t="shared" ca="1" si="11"/>
        <v>--</v>
      </c>
      <c r="Q105" s="53"/>
      <c r="R105" s="53"/>
      <c r="S105" s="58" t="str">
        <f t="shared" ca="1" si="14"/>
        <v>--</v>
      </c>
      <c r="T105" s="59" t="str">
        <f t="shared" ca="1" si="18"/>
        <v>--</v>
      </c>
      <c r="U105" s="53" t="str">
        <f t="shared" ca="1" si="15"/>
        <v>--</v>
      </c>
    </row>
    <row r="106" spans="11:21" x14ac:dyDescent="0.25">
      <c r="K106" s="51">
        <f t="shared" si="19"/>
        <v>83</v>
      </c>
      <c r="L106" s="93" t="str">
        <f t="shared" ca="1" si="16"/>
        <v>--</v>
      </c>
      <c r="M106" s="57" t="str">
        <f t="shared" ca="1" si="12"/>
        <v>--</v>
      </c>
      <c r="N106" s="53" t="str">
        <f t="shared" ca="1" si="13"/>
        <v>--</v>
      </c>
      <c r="O106" s="57" t="str">
        <f t="shared" ca="1" si="17"/>
        <v>--</v>
      </c>
      <c r="P106" s="53" t="str">
        <f t="shared" ca="1" si="11"/>
        <v>--</v>
      </c>
      <c r="Q106" s="53"/>
      <c r="R106" s="53"/>
      <c r="S106" s="58" t="str">
        <f t="shared" ca="1" si="14"/>
        <v>--</v>
      </c>
      <c r="T106" s="59" t="str">
        <f t="shared" ca="1" si="18"/>
        <v>--</v>
      </c>
      <c r="U106" s="53" t="str">
        <f t="shared" ca="1" si="15"/>
        <v>--</v>
      </c>
    </row>
    <row r="107" spans="11:21" x14ac:dyDescent="0.25">
      <c r="K107" s="51">
        <f t="shared" si="19"/>
        <v>84</v>
      </c>
      <c r="L107" s="93" t="str">
        <f t="shared" ca="1" si="16"/>
        <v>--</v>
      </c>
      <c r="M107" s="57" t="str">
        <f t="shared" ca="1" si="12"/>
        <v>--</v>
      </c>
      <c r="N107" s="53" t="str">
        <f t="shared" ca="1" si="13"/>
        <v>--</v>
      </c>
      <c r="O107" s="57" t="str">
        <f t="shared" ca="1" si="17"/>
        <v>--</v>
      </c>
      <c r="P107" s="53" t="str">
        <f t="shared" ca="1" si="11"/>
        <v>--</v>
      </c>
      <c r="Q107" s="53"/>
      <c r="R107" s="53"/>
      <c r="S107" s="58" t="str">
        <f t="shared" ca="1" si="14"/>
        <v>--</v>
      </c>
      <c r="T107" s="59" t="str">
        <f t="shared" ca="1" si="18"/>
        <v>--</v>
      </c>
      <c r="U107" s="53" t="str">
        <f t="shared" ca="1" si="15"/>
        <v>--</v>
      </c>
    </row>
    <row r="108" spans="11:21" x14ac:dyDescent="0.25">
      <c r="K108" s="51">
        <f t="shared" si="19"/>
        <v>85</v>
      </c>
      <c r="L108" s="93" t="str">
        <f t="shared" ca="1" si="16"/>
        <v>--</v>
      </c>
      <c r="M108" s="57" t="str">
        <f t="shared" ca="1" si="12"/>
        <v>--</v>
      </c>
      <c r="N108" s="53" t="str">
        <f t="shared" ca="1" si="13"/>
        <v>--</v>
      </c>
      <c r="O108" s="57" t="str">
        <f t="shared" ca="1" si="17"/>
        <v>--</v>
      </c>
      <c r="P108" s="53" t="str">
        <f t="shared" ca="1" si="11"/>
        <v>--</v>
      </c>
      <c r="Q108" s="53"/>
      <c r="R108" s="53"/>
      <c r="S108" s="58" t="str">
        <f t="shared" ca="1" si="14"/>
        <v>--</v>
      </c>
      <c r="T108" s="59" t="str">
        <f t="shared" ca="1" si="18"/>
        <v>--</v>
      </c>
      <c r="U108" s="53" t="str">
        <f t="shared" ca="1" si="15"/>
        <v>--</v>
      </c>
    </row>
    <row r="109" spans="11:21" x14ac:dyDescent="0.25">
      <c r="K109" s="51">
        <f t="shared" si="19"/>
        <v>86</v>
      </c>
      <c r="L109" s="93" t="str">
        <f t="shared" ca="1" si="16"/>
        <v>--</v>
      </c>
      <c r="M109" s="57" t="str">
        <f t="shared" ca="1" si="12"/>
        <v>--</v>
      </c>
      <c r="N109" s="53" t="str">
        <f t="shared" ca="1" si="13"/>
        <v>--</v>
      </c>
      <c r="O109" s="57" t="str">
        <f t="shared" ca="1" si="17"/>
        <v>--</v>
      </c>
      <c r="P109" s="53" t="str">
        <f t="shared" ca="1" si="11"/>
        <v>--</v>
      </c>
      <c r="Q109" s="53"/>
      <c r="R109" s="53"/>
      <c r="S109" s="58" t="str">
        <f t="shared" ca="1" si="14"/>
        <v>--</v>
      </c>
      <c r="T109" s="59" t="str">
        <f t="shared" ca="1" si="18"/>
        <v>--</v>
      </c>
      <c r="U109" s="53" t="str">
        <f t="shared" ca="1" si="15"/>
        <v>--</v>
      </c>
    </row>
    <row r="110" spans="11:21" x14ac:dyDescent="0.25">
      <c r="K110" s="51">
        <f t="shared" si="19"/>
        <v>87</v>
      </c>
      <c r="L110" s="93" t="str">
        <f t="shared" ca="1" si="16"/>
        <v>--</v>
      </c>
      <c r="M110" s="57" t="str">
        <f t="shared" ca="1" si="12"/>
        <v>--</v>
      </c>
      <c r="N110" s="53" t="str">
        <f t="shared" ca="1" si="13"/>
        <v>--</v>
      </c>
      <c r="O110" s="57" t="str">
        <f t="shared" ca="1" si="17"/>
        <v>--</v>
      </c>
      <c r="P110" s="53" t="str">
        <f t="shared" ca="1" si="11"/>
        <v>--</v>
      </c>
      <c r="Q110" s="53"/>
      <c r="R110" s="53"/>
      <c r="S110" s="58" t="str">
        <f t="shared" ca="1" si="14"/>
        <v>--</v>
      </c>
      <c r="T110" s="59" t="str">
        <f t="shared" ca="1" si="18"/>
        <v>--</v>
      </c>
      <c r="U110" s="53" t="str">
        <f t="shared" ca="1" si="15"/>
        <v>--</v>
      </c>
    </row>
    <row r="111" spans="11:21" x14ac:dyDescent="0.25">
      <c r="K111" s="51">
        <f t="shared" si="19"/>
        <v>88</v>
      </c>
      <c r="L111" s="93" t="str">
        <f t="shared" ca="1" si="16"/>
        <v>--</v>
      </c>
      <c r="M111" s="57" t="str">
        <f t="shared" ca="1" si="12"/>
        <v>--</v>
      </c>
      <c r="N111" s="53" t="str">
        <f t="shared" ca="1" si="13"/>
        <v>--</v>
      </c>
      <c r="O111" s="57" t="str">
        <f t="shared" ca="1" si="17"/>
        <v>--</v>
      </c>
      <c r="P111" s="53" t="str">
        <f t="shared" ca="1" si="11"/>
        <v>--</v>
      </c>
      <c r="Q111" s="53"/>
      <c r="R111" s="53"/>
      <c r="S111" s="58" t="str">
        <f t="shared" ca="1" si="14"/>
        <v>--</v>
      </c>
      <c r="T111" s="59" t="str">
        <f t="shared" ca="1" si="18"/>
        <v>--</v>
      </c>
      <c r="U111" s="53" t="str">
        <f t="shared" ca="1" si="15"/>
        <v>--</v>
      </c>
    </row>
    <row r="112" spans="11:21" x14ac:dyDescent="0.25">
      <c r="K112" s="51">
        <f t="shared" si="19"/>
        <v>89</v>
      </c>
      <c r="L112" s="93" t="str">
        <f t="shared" ca="1" si="16"/>
        <v>--</v>
      </c>
      <c r="M112" s="57" t="str">
        <f t="shared" ca="1" si="12"/>
        <v>--</v>
      </c>
      <c r="N112" s="53" t="str">
        <f t="shared" ca="1" si="13"/>
        <v>--</v>
      </c>
      <c r="O112" s="57" t="str">
        <f t="shared" ca="1" si="17"/>
        <v>--</v>
      </c>
      <c r="P112" s="53" t="str">
        <f t="shared" ca="1" si="11"/>
        <v>--</v>
      </c>
      <c r="Q112" s="53"/>
      <c r="R112" s="53"/>
      <c r="S112" s="58" t="str">
        <f t="shared" ca="1" si="14"/>
        <v>--</v>
      </c>
      <c r="T112" s="59" t="str">
        <f t="shared" ca="1" si="18"/>
        <v>--</v>
      </c>
      <c r="U112" s="53" t="str">
        <f t="shared" ca="1" si="15"/>
        <v>--</v>
      </c>
    </row>
    <row r="113" spans="11:21" x14ac:dyDescent="0.25">
      <c r="K113" s="51">
        <f t="shared" si="19"/>
        <v>90</v>
      </c>
      <c r="L113" s="93" t="str">
        <f t="shared" ca="1" si="16"/>
        <v>--</v>
      </c>
      <c r="M113" s="57" t="str">
        <f t="shared" ca="1" si="12"/>
        <v>--</v>
      </c>
      <c r="N113" s="53" t="str">
        <f t="shared" ca="1" si="13"/>
        <v>--</v>
      </c>
      <c r="O113" s="57" t="str">
        <f t="shared" ca="1" si="17"/>
        <v>--</v>
      </c>
      <c r="P113" s="53" t="str">
        <f t="shared" ca="1" si="11"/>
        <v>--</v>
      </c>
      <c r="Q113" s="53"/>
      <c r="R113" s="53"/>
      <c r="S113" s="58" t="str">
        <f t="shared" ca="1" si="14"/>
        <v>--</v>
      </c>
      <c r="T113" s="59" t="str">
        <f t="shared" ca="1" si="18"/>
        <v>--</v>
      </c>
      <c r="U113" s="53" t="str">
        <f t="shared" ca="1" si="15"/>
        <v>--</v>
      </c>
    </row>
    <row r="114" spans="11:21" x14ac:dyDescent="0.25">
      <c r="K114" s="51">
        <f t="shared" si="19"/>
        <v>91</v>
      </c>
      <c r="L114" s="93" t="str">
        <f t="shared" ca="1" si="16"/>
        <v>--</v>
      </c>
      <c r="M114" s="57" t="str">
        <f t="shared" ca="1" si="12"/>
        <v>--</v>
      </c>
      <c r="N114" s="53" t="str">
        <f t="shared" ca="1" si="13"/>
        <v>--</v>
      </c>
      <c r="O114" s="57" t="str">
        <f t="shared" ca="1" si="17"/>
        <v>--</v>
      </c>
      <c r="P114" s="53" t="str">
        <f t="shared" ca="1" si="11"/>
        <v>--</v>
      </c>
      <c r="Q114" s="53"/>
      <c r="R114" s="53"/>
      <c r="S114" s="58" t="str">
        <f t="shared" ca="1" si="14"/>
        <v>--</v>
      </c>
      <c r="T114" s="59" t="str">
        <f t="shared" ca="1" si="18"/>
        <v>--</v>
      </c>
      <c r="U114" s="53" t="str">
        <f t="shared" ca="1" si="15"/>
        <v>--</v>
      </c>
    </row>
    <row r="115" spans="11:21" x14ac:dyDescent="0.25">
      <c r="K115" s="51">
        <f t="shared" si="19"/>
        <v>92</v>
      </c>
      <c r="L115" s="93" t="str">
        <f t="shared" ca="1" si="16"/>
        <v>--</v>
      </c>
      <c r="M115" s="57" t="str">
        <f t="shared" ca="1" si="12"/>
        <v>--</v>
      </c>
      <c r="N115" s="53" t="str">
        <f t="shared" ca="1" si="13"/>
        <v>--</v>
      </c>
      <c r="O115" s="57" t="str">
        <f t="shared" ca="1" si="17"/>
        <v>--</v>
      </c>
      <c r="P115" s="53" t="str">
        <f t="shared" ca="1" si="11"/>
        <v>--</v>
      </c>
      <c r="Q115" s="53"/>
      <c r="R115" s="53"/>
      <c r="S115" s="58" t="str">
        <f t="shared" ca="1" si="14"/>
        <v>--</v>
      </c>
      <c r="T115" s="59" t="str">
        <f t="shared" ca="1" si="18"/>
        <v>--</v>
      </c>
      <c r="U115" s="53" t="str">
        <f t="shared" ca="1" si="15"/>
        <v>--</v>
      </c>
    </row>
    <row r="116" spans="11:21" x14ac:dyDescent="0.25">
      <c r="K116" s="51">
        <f t="shared" si="19"/>
        <v>93</v>
      </c>
      <c r="L116" s="93" t="str">
        <f t="shared" ca="1" si="16"/>
        <v>--</v>
      </c>
      <c r="M116" s="57" t="str">
        <f t="shared" ca="1" si="12"/>
        <v>--</v>
      </c>
      <c r="N116" s="53" t="str">
        <f t="shared" ca="1" si="13"/>
        <v>--</v>
      </c>
      <c r="O116" s="57" t="str">
        <f t="shared" ca="1" si="17"/>
        <v>--</v>
      </c>
      <c r="P116" s="53" t="str">
        <f t="shared" ca="1" si="11"/>
        <v>--</v>
      </c>
      <c r="Q116" s="53"/>
      <c r="R116" s="53"/>
      <c r="S116" s="58" t="str">
        <f t="shared" ca="1" si="14"/>
        <v>--</v>
      </c>
      <c r="T116" s="59" t="str">
        <f t="shared" ca="1" si="18"/>
        <v>--</v>
      </c>
      <c r="U116" s="53" t="str">
        <f t="shared" ca="1" si="15"/>
        <v>--</v>
      </c>
    </row>
    <row r="117" spans="11:21" x14ac:dyDescent="0.25">
      <c r="K117" s="51">
        <f t="shared" si="19"/>
        <v>94</v>
      </c>
      <c r="L117" s="93" t="str">
        <f t="shared" ca="1" si="16"/>
        <v>--</v>
      </c>
      <c r="M117" s="57" t="str">
        <f t="shared" ca="1" si="12"/>
        <v>--</v>
      </c>
      <c r="N117" s="53" t="str">
        <f t="shared" ca="1" si="13"/>
        <v>--</v>
      </c>
      <c r="O117" s="57" t="str">
        <f t="shared" ca="1" si="17"/>
        <v>--</v>
      </c>
      <c r="P117" s="53" t="str">
        <f t="shared" ca="1" si="11"/>
        <v>--</v>
      </c>
      <c r="Q117" s="53"/>
      <c r="R117" s="53"/>
      <c r="S117" s="58" t="str">
        <f t="shared" ca="1" si="14"/>
        <v>--</v>
      </c>
      <c r="T117" s="59" t="str">
        <f t="shared" ca="1" si="18"/>
        <v>--</v>
      </c>
      <c r="U117" s="53" t="str">
        <f t="shared" ca="1" si="15"/>
        <v>--</v>
      </c>
    </row>
    <row r="118" spans="11:21" x14ac:dyDescent="0.25">
      <c r="K118" s="51">
        <f t="shared" si="19"/>
        <v>95</v>
      </c>
      <c r="L118" s="93" t="str">
        <f t="shared" ca="1" si="16"/>
        <v>--</v>
      </c>
      <c r="M118" s="57" t="str">
        <f t="shared" ca="1" si="12"/>
        <v>--</v>
      </c>
      <c r="N118" s="53" t="str">
        <f t="shared" ca="1" si="13"/>
        <v>--</v>
      </c>
      <c r="O118" s="57" t="str">
        <f t="shared" ca="1" si="17"/>
        <v>--</v>
      </c>
      <c r="P118" s="53" t="str">
        <f t="shared" ca="1" si="11"/>
        <v>--</v>
      </c>
      <c r="Q118" s="53"/>
      <c r="R118" s="53"/>
      <c r="S118" s="58" t="str">
        <f t="shared" ca="1" si="14"/>
        <v>--</v>
      </c>
      <c r="T118" s="59" t="str">
        <f t="shared" ca="1" si="18"/>
        <v>--</v>
      </c>
      <c r="U118" s="53" t="str">
        <f t="shared" ca="1" si="15"/>
        <v>--</v>
      </c>
    </row>
    <row r="119" spans="11:21" x14ac:dyDescent="0.25">
      <c r="K119" s="51">
        <f t="shared" si="19"/>
        <v>96</v>
      </c>
      <c r="L119" s="93" t="str">
        <f t="shared" ca="1" si="16"/>
        <v>--</v>
      </c>
      <c r="M119" s="57" t="str">
        <f t="shared" ca="1" si="12"/>
        <v>--</v>
      </c>
      <c r="N119" s="53" t="str">
        <f t="shared" ca="1" si="13"/>
        <v>--</v>
      </c>
      <c r="O119" s="57" t="str">
        <f t="shared" ca="1" si="17"/>
        <v>--</v>
      </c>
      <c r="P119" s="53" t="str">
        <f t="shared" ca="1" si="11"/>
        <v>--</v>
      </c>
      <c r="Q119" s="53"/>
      <c r="R119" s="53"/>
      <c r="S119" s="58" t="str">
        <f t="shared" ca="1" si="14"/>
        <v>--</v>
      </c>
      <c r="T119" s="59" t="str">
        <f t="shared" ca="1" si="18"/>
        <v>--</v>
      </c>
      <c r="U119" s="53" t="str">
        <f t="shared" ca="1" si="15"/>
        <v>--</v>
      </c>
    </row>
    <row r="120" spans="11:21" x14ac:dyDescent="0.25">
      <c r="K120" s="51">
        <f t="shared" si="19"/>
        <v>97</v>
      </c>
      <c r="L120" s="93" t="str">
        <f t="shared" ca="1" si="16"/>
        <v>--</v>
      </c>
      <c r="M120" s="57" t="str">
        <f t="shared" ca="1" si="12"/>
        <v>--</v>
      </c>
      <c r="N120" s="53" t="str">
        <f t="shared" ca="1" si="13"/>
        <v>--</v>
      </c>
      <c r="O120" s="57" t="str">
        <f t="shared" ca="1" si="17"/>
        <v>--</v>
      </c>
      <c r="P120" s="53" t="str">
        <f t="shared" ca="1" si="11"/>
        <v>--</v>
      </c>
      <c r="Q120" s="53"/>
      <c r="R120" s="53"/>
      <c r="S120" s="58" t="str">
        <f t="shared" ca="1" si="14"/>
        <v>--</v>
      </c>
      <c r="T120" s="59" t="str">
        <f t="shared" ca="1" si="18"/>
        <v>--</v>
      </c>
      <c r="U120" s="53" t="str">
        <f t="shared" ca="1" si="15"/>
        <v>--</v>
      </c>
    </row>
    <row r="121" spans="11:21" x14ac:dyDescent="0.25">
      <c r="K121" s="51">
        <f t="shared" si="19"/>
        <v>98</v>
      </c>
      <c r="L121" s="93" t="str">
        <f t="shared" ca="1" si="16"/>
        <v>--</v>
      </c>
      <c r="M121" s="57" t="str">
        <f t="shared" ca="1" si="12"/>
        <v>--</v>
      </c>
      <c r="N121" s="53" t="str">
        <f t="shared" ca="1" si="13"/>
        <v>--</v>
      </c>
      <c r="O121" s="57" t="str">
        <f t="shared" ca="1" si="17"/>
        <v>--</v>
      </c>
      <c r="P121" s="53" t="str">
        <f t="shared" ca="1" si="11"/>
        <v>--</v>
      </c>
      <c r="Q121" s="53"/>
      <c r="R121" s="53"/>
      <c r="S121" s="58" t="str">
        <f t="shared" ca="1" si="14"/>
        <v>--</v>
      </c>
      <c r="T121" s="59" t="str">
        <f t="shared" ca="1" si="18"/>
        <v>--</v>
      </c>
      <c r="U121" s="53" t="str">
        <f t="shared" ca="1" si="15"/>
        <v>--</v>
      </c>
    </row>
    <row r="122" spans="11:21" x14ac:dyDescent="0.25">
      <c r="K122" s="51">
        <f t="shared" si="19"/>
        <v>99</v>
      </c>
      <c r="L122" s="93" t="str">
        <f t="shared" ca="1" si="16"/>
        <v>--</v>
      </c>
      <c r="M122" s="57" t="str">
        <f t="shared" ca="1" si="12"/>
        <v>--</v>
      </c>
      <c r="N122" s="53" t="str">
        <f t="shared" ca="1" si="13"/>
        <v>--</v>
      </c>
      <c r="O122" s="57" t="str">
        <f t="shared" ca="1" si="17"/>
        <v>--</v>
      </c>
      <c r="P122" s="53" t="str">
        <f t="shared" ca="1" si="11"/>
        <v>--</v>
      </c>
      <c r="Q122" s="53"/>
      <c r="R122" s="53"/>
      <c r="S122" s="58" t="str">
        <f t="shared" ca="1" si="14"/>
        <v>--</v>
      </c>
      <c r="T122" s="59" t="str">
        <f t="shared" ca="1" si="18"/>
        <v>--</v>
      </c>
      <c r="U122" s="53" t="str">
        <f t="shared" ca="1" si="15"/>
        <v>--</v>
      </c>
    </row>
    <row r="123" spans="11:21" x14ac:dyDescent="0.25">
      <c r="K123" s="51">
        <f t="shared" si="19"/>
        <v>100</v>
      </c>
      <c r="L123" s="93" t="str">
        <f t="shared" ca="1" si="16"/>
        <v>--</v>
      </c>
      <c r="M123" s="57" t="str">
        <f t="shared" ca="1" si="12"/>
        <v>--</v>
      </c>
      <c r="N123" s="53" t="str">
        <f t="shared" ca="1" si="13"/>
        <v>--</v>
      </c>
      <c r="O123" s="57" t="str">
        <f t="shared" ca="1" si="17"/>
        <v>--</v>
      </c>
      <c r="P123" s="53" t="str">
        <f t="shared" ca="1" si="11"/>
        <v>--</v>
      </c>
      <c r="Q123" s="53"/>
      <c r="R123" s="53"/>
      <c r="S123" s="58" t="str">
        <f t="shared" ca="1" si="14"/>
        <v>--</v>
      </c>
      <c r="T123" s="59" t="str">
        <f t="shared" ca="1" si="18"/>
        <v>--</v>
      </c>
      <c r="U123" s="53" t="str">
        <f t="shared" ca="1" si="15"/>
        <v>--</v>
      </c>
    </row>
    <row r="124" spans="11:21" x14ac:dyDescent="0.25">
      <c r="K124" s="51">
        <f t="shared" si="19"/>
        <v>101</v>
      </c>
      <c r="L124" s="93" t="str">
        <f t="shared" ca="1" si="16"/>
        <v>--</v>
      </c>
      <c r="M124" s="57" t="str">
        <f t="shared" ca="1" si="12"/>
        <v>--</v>
      </c>
      <c r="N124" s="53" t="str">
        <f t="shared" ca="1" si="13"/>
        <v>--</v>
      </c>
      <c r="O124" s="57" t="str">
        <f t="shared" ca="1" si="17"/>
        <v>--</v>
      </c>
      <c r="P124" s="53" t="str">
        <f t="shared" ca="1" si="11"/>
        <v>--</v>
      </c>
      <c r="Q124" s="53"/>
      <c r="R124" s="53"/>
      <c r="S124" s="58" t="str">
        <f t="shared" ca="1" si="14"/>
        <v>--</v>
      </c>
      <c r="T124" s="59" t="str">
        <f t="shared" ca="1" si="18"/>
        <v>--</v>
      </c>
      <c r="U124" s="53" t="str">
        <f t="shared" ca="1" si="15"/>
        <v>--</v>
      </c>
    </row>
    <row r="125" spans="11:21" x14ac:dyDescent="0.25">
      <c r="K125" s="51">
        <f t="shared" si="19"/>
        <v>102</v>
      </c>
      <c r="L125" s="93" t="str">
        <f t="shared" ca="1" si="16"/>
        <v>--</v>
      </c>
      <c r="M125" s="57" t="str">
        <f t="shared" ca="1" si="12"/>
        <v>--</v>
      </c>
      <c r="N125" s="53" t="str">
        <f t="shared" ca="1" si="13"/>
        <v>--</v>
      </c>
      <c r="O125" s="57" t="str">
        <f t="shared" ca="1" si="17"/>
        <v>--</v>
      </c>
      <c r="P125" s="53" t="str">
        <f t="shared" ca="1" si="11"/>
        <v>--</v>
      </c>
      <c r="Q125" s="53"/>
      <c r="R125" s="53"/>
      <c r="S125" s="58" t="str">
        <f t="shared" ca="1" si="14"/>
        <v>--</v>
      </c>
      <c r="T125" s="59" t="str">
        <f t="shared" ca="1" si="18"/>
        <v>--</v>
      </c>
      <c r="U125" s="53" t="str">
        <f t="shared" ca="1" si="15"/>
        <v>--</v>
      </c>
    </row>
    <row r="126" spans="11:21" x14ac:dyDescent="0.25">
      <c r="K126" s="51">
        <f t="shared" si="19"/>
        <v>103</v>
      </c>
      <c r="L126" s="93" t="str">
        <f t="shared" ca="1" si="16"/>
        <v>--</v>
      </c>
      <c r="M126" s="57" t="str">
        <f t="shared" ca="1" si="12"/>
        <v>--</v>
      </c>
      <c r="N126" s="53" t="str">
        <f t="shared" ca="1" si="13"/>
        <v>--</v>
      </c>
      <c r="O126" s="57" t="str">
        <f t="shared" ca="1" si="17"/>
        <v>--</v>
      </c>
      <c r="P126" s="53" t="str">
        <f t="shared" ca="1" si="11"/>
        <v>--</v>
      </c>
      <c r="Q126" s="53"/>
      <c r="R126" s="53"/>
      <c r="S126" s="58" t="str">
        <f t="shared" ca="1" si="14"/>
        <v>--</v>
      </c>
      <c r="T126" s="59" t="str">
        <f t="shared" ca="1" si="18"/>
        <v>--</v>
      </c>
      <c r="U126" s="53" t="str">
        <f t="shared" ca="1" si="15"/>
        <v>--</v>
      </c>
    </row>
    <row r="127" spans="11:21" x14ac:dyDescent="0.25">
      <c r="K127" s="51">
        <f t="shared" si="19"/>
        <v>104</v>
      </c>
      <c r="L127" s="93" t="str">
        <f t="shared" ca="1" si="16"/>
        <v>--</v>
      </c>
      <c r="M127" s="57" t="str">
        <f t="shared" ca="1" si="12"/>
        <v>--</v>
      </c>
      <c r="N127" s="53" t="str">
        <f t="shared" ca="1" si="13"/>
        <v>--</v>
      </c>
      <c r="O127" s="57" t="str">
        <f t="shared" ca="1" si="17"/>
        <v>--</v>
      </c>
      <c r="P127" s="53" t="str">
        <f t="shared" ca="1" si="11"/>
        <v>--</v>
      </c>
      <c r="Q127" s="53"/>
      <c r="R127" s="53"/>
      <c r="S127" s="58" t="str">
        <f t="shared" ca="1" si="14"/>
        <v>--</v>
      </c>
      <c r="T127" s="59" t="str">
        <f t="shared" ca="1" si="18"/>
        <v>--</v>
      </c>
      <c r="U127" s="53" t="str">
        <f t="shared" ca="1" si="15"/>
        <v>--</v>
      </c>
    </row>
    <row r="128" spans="11:21" x14ac:dyDescent="0.25">
      <c r="K128" s="51">
        <f t="shared" si="19"/>
        <v>105</v>
      </c>
      <c r="L128" s="93" t="str">
        <f t="shared" ca="1" si="16"/>
        <v>--</v>
      </c>
      <c r="M128" s="57" t="str">
        <f t="shared" ca="1" si="12"/>
        <v>--</v>
      </c>
      <c r="N128" s="53" t="str">
        <f t="shared" ca="1" si="13"/>
        <v>--</v>
      </c>
      <c r="O128" s="57" t="str">
        <f t="shared" ca="1" si="17"/>
        <v>--</v>
      </c>
      <c r="P128" s="53" t="str">
        <f t="shared" ca="1" si="11"/>
        <v>--</v>
      </c>
      <c r="Q128" s="53"/>
      <c r="R128" s="53"/>
      <c r="S128" s="58" t="str">
        <f t="shared" ca="1" si="14"/>
        <v>--</v>
      </c>
      <c r="T128" s="59" t="str">
        <f t="shared" ca="1" si="18"/>
        <v>--</v>
      </c>
      <c r="U128" s="53" t="str">
        <f t="shared" ca="1" si="15"/>
        <v>--</v>
      </c>
    </row>
    <row r="129" spans="11:21" x14ac:dyDescent="0.25">
      <c r="K129" s="51">
        <f t="shared" si="19"/>
        <v>106</v>
      </c>
      <c r="L129" s="93" t="str">
        <f t="shared" ca="1" si="16"/>
        <v>--</v>
      </c>
      <c r="M129" s="57" t="str">
        <f t="shared" ca="1" si="12"/>
        <v>--</v>
      </c>
      <c r="N129" s="53" t="str">
        <f t="shared" ca="1" si="13"/>
        <v>--</v>
      </c>
      <c r="O129" s="57" t="str">
        <f t="shared" ca="1" si="17"/>
        <v>--</v>
      </c>
      <c r="P129" s="53" t="str">
        <f t="shared" ca="1" si="11"/>
        <v>--</v>
      </c>
      <c r="Q129" s="53"/>
      <c r="R129" s="53"/>
      <c r="S129" s="58" t="str">
        <f t="shared" ca="1" si="14"/>
        <v>--</v>
      </c>
      <c r="T129" s="59" t="str">
        <f t="shared" ca="1" si="18"/>
        <v>--</v>
      </c>
      <c r="U129" s="53" t="str">
        <f t="shared" ca="1" si="15"/>
        <v>--</v>
      </c>
    </row>
    <row r="130" spans="11:21" x14ac:dyDescent="0.25">
      <c r="K130" s="51">
        <f t="shared" si="19"/>
        <v>107</v>
      </c>
      <c r="L130" s="93" t="str">
        <f t="shared" ca="1" si="16"/>
        <v>--</v>
      </c>
      <c r="M130" s="57" t="str">
        <f t="shared" ca="1" si="12"/>
        <v>--</v>
      </c>
      <c r="N130" s="53" t="str">
        <f t="shared" ca="1" si="13"/>
        <v>--</v>
      </c>
      <c r="O130" s="57" t="str">
        <f t="shared" ca="1" si="17"/>
        <v>--</v>
      </c>
      <c r="P130" s="53" t="str">
        <f t="shared" ca="1" si="11"/>
        <v>--</v>
      </c>
      <c r="Q130" s="53"/>
      <c r="R130" s="53"/>
      <c r="S130" s="58" t="str">
        <f t="shared" ca="1" si="14"/>
        <v>--</v>
      </c>
      <c r="T130" s="59" t="str">
        <f t="shared" ca="1" si="18"/>
        <v>--</v>
      </c>
      <c r="U130" s="53" t="str">
        <f t="shared" ca="1" si="15"/>
        <v>--</v>
      </c>
    </row>
    <row r="131" spans="11:21" x14ac:dyDescent="0.25">
      <c r="K131" s="51">
        <f t="shared" si="19"/>
        <v>108</v>
      </c>
      <c r="L131" s="93" t="str">
        <f t="shared" ca="1" si="16"/>
        <v>--</v>
      </c>
      <c r="M131" s="57" t="str">
        <f t="shared" ca="1" si="12"/>
        <v>--</v>
      </c>
      <c r="N131" s="53" t="str">
        <f t="shared" ca="1" si="13"/>
        <v>--</v>
      </c>
      <c r="O131" s="57" t="str">
        <f t="shared" ca="1" si="17"/>
        <v>--</v>
      </c>
      <c r="P131" s="53" t="str">
        <f t="shared" ca="1" si="11"/>
        <v>--</v>
      </c>
      <c r="Q131" s="53"/>
      <c r="R131" s="53"/>
      <c r="S131" s="58" t="str">
        <f t="shared" ca="1" si="14"/>
        <v>--</v>
      </c>
      <c r="T131" s="59" t="str">
        <f t="shared" ca="1" si="18"/>
        <v>--</v>
      </c>
      <c r="U131" s="53" t="str">
        <f t="shared" ca="1" si="15"/>
        <v>--</v>
      </c>
    </row>
    <row r="132" spans="11:21" x14ac:dyDescent="0.25">
      <c r="K132" s="51">
        <f t="shared" si="19"/>
        <v>109</v>
      </c>
      <c r="L132" s="93" t="str">
        <f t="shared" ca="1" si="16"/>
        <v>--</v>
      </c>
      <c r="M132" s="57" t="str">
        <f t="shared" ca="1" si="12"/>
        <v>--</v>
      </c>
      <c r="N132" s="53" t="str">
        <f t="shared" ca="1" si="13"/>
        <v>--</v>
      </c>
      <c r="O132" s="57" t="str">
        <f t="shared" ca="1" si="17"/>
        <v>--</v>
      </c>
      <c r="P132" s="53" t="str">
        <f t="shared" ca="1" si="11"/>
        <v>--</v>
      </c>
      <c r="Q132" s="53"/>
      <c r="R132" s="53"/>
      <c r="S132" s="58" t="str">
        <f t="shared" ca="1" si="14"/>
        <v>--</v>
      </c>
      <c r="T132" s="59" t="str">
        <f t="shared" ca="1" si="18"/>
        <v>--</v>
      </c>
      <c r="U132" s="53" t="str">
        <f t="shared" ca="1" si="15"/>
        <v>--</v>
      </c>
    </row>
    <row r="133" spans="11:21" x14ac:dyDescent="0.25">
      <c r="K133" s="51">
        <f t="shared" si="19"/>
        <v>110</v>
      </c>
      <c r="L133" s="93" t="str">
        <f t="shared" ca="1" si="16"/>
        <v>--</v>
      </c>
      <c r="M133" s="57" t="str">
        <f t="shared" ca="1" si="12"/>
        <v>--</v>
      </c>
      <c r="N133" s="53" t="str">
        <f t="shared" ca="1" si="13"/>
        <v>--</v>
      </c>
      <c r="O133" s="57" t="str">
        <f t="shared" ca="1" si="17"/>
        <v>--</v>
      </c>
      <c r="P133" s="53" t="str">
        <f t="shared" ca="1" si="11"/>
        <v>--</v>
      </c>
      <c r="Q133" s="53"/>
      <c r="R133" s="53"/>
      <c r="S133" s="58" t="str">
        <f t="shared" ca="1" si="14"/>
        <v>--</v>
      </c>
      <c r="T133" s="59" t="str">
        <f t="shared" ca="1" si="18"/>
        <v>--</v>
      </c>
      <c r="U133" s="53" t="str">
        <f t="shared" ca="1" si="15"/>
        <v>--</v>
      </c>
    </row>
    <row r="134" spans="11:21" x14ac:dyDescent="0.25">
      <c r="K134" s="51">
        <f t="shared" si="19"/>
        <v>111</v>
      </c>
      <c r="L134" s="93" t="str">
        <f t="shared" ca="1" si="16"/>
        <v>--</v>
      </c>
      <c r="M134" s="57" t="str">
        <f t="shared" ca="1" si="12"/>
        <v>--</v>
      </c>
      <c r="N134" s="53" t="str">
        <f t="shared" ca="1" si="13"/>
        <v>--</v>
      </c>
      <c r="O134" s="57" t="str">
        <f t="shared" ca="1" si="17"/>
        <v>--</v>
      </c>
      <c r="P134" s="53" t="str">
        <f t="shared" ca="1" si="11"/>
        <v>--</v>
      </c>
      <c r="Q134" s="53"/>
      <c r="R134" s="53"/>
      <c r="S134" s="58" t="str">
        <f t="shared" ca="1" si="14"/>
        <v>--</v>
      </c>
      <c r="T134" s="59" t="str">
        <f t="shared" ca="1" si="18"/>
        <v>--</v>
      </c>
      <c r="U134" s="53" t="str">
        <f t="shared" ca="1" si="15"/>
        <v>--</v>
      </c>
    </row>
    <row r="135" spans="11:21" x14ac:dyDescent="0.25">
      <c r="K135" s="51">
        <f t="shared" si="19"/>
        <v>112</v>
      </c>
      <c r="L135" s="93" t="str">
        <f t="shared" ca="1" si="16"/>
        <v>--</v>
      </c>
      <c r="M135" s="57" t="str">
        <f t="shared" ca="1" si="12"/>
        <v>--</v>
      </c>
      <c r="N135" s="53" t="str">
        <f t="shared" ca="1" si="13"/>
        <v>--</v>
      </c>
      <c r="O135" s="57" t="str">
        <f t="shared" ca="1" si="17"/>
        <v>--</v>
      </c>
      <c r="P135" s="53" t="str">
        <f t="shared" ca="1" si="11"/>
        <v>--</v>
      </c>
      <c r="Q135" s="53"/>
      <c r="R135" s="53"/>
      <c r="S135" s="58" t="str">
        <f t="shared" ca="1" si="14"/>
        <v>--</v>
      </c>
      <c r="T135" s="59" t="str">
        <f t="shared" ca="1" si="18"/>
        <v>--</v>
      </c>
      <c r="U135" s="53" t="str">
        <f t="shared" ca="1" si="15"/>
        <v>--</v>
      </c>
    </row>
    <row r="136" spans="11:21" x14ac:dyDescent="0.25">
      <c r="K136" s="51"/>
    </row>
    <row r="137" spans="11:21" x14ac:dyDescent="0.25">
      <c r="K137" s="51"/>
    </row>
    <row r="138" spans="11:21" x14ac:dyDescent="0.25">
      <c r="K138" s="51"/>
    </row>
    <row r="139" spans="11:21" x14ac:dyDescent="0.25">
      <c r="K139" s="51"/>
    </row>
    <row r="140" spans="11:21" x14ac:dyDescent="0.25">
      <c r="K140" s="51"/>
    </row>
    <row r="141" spans="11:21" x14ac:dyDescent="0.25">
      <c r="K141" s="51"/>
    </row>
    <row r="142" spans="11:21" x14ac:dyDescent="0.25">
      <c r="K142" s="51"/>
    </row>
    <row r="143" spans="11:21" x14ac:dyDescent="0.25">
      <c r="K143" s="51"/>
    </row>
    <row r="144" spans="11:21" x14ac:dyDescent="0.25">
      <c r="K144" s="51"/>
    </row>
    <row r="145" spans="11:11" x14ac:dyDescent="0.25">
      <c r="K145" s="51"/>
    </row>
    <row r="146" spans="11:11" x14ac:dyDescent="0.25">
      <c r="K146" s="51"/>
    </row>
    <row r="147" spans="11:11" x14ac:dyDescent="0.25">
      <c r="K147" s="51"/>
    </row>
    <row r="148" spans="11:11" x14ac:dyDescent="0.25">
      <c r="K148" s="51"/>
    </row>
    <row r="149" spans="11:11" x14ac:dyDescent="0.25">
      <c r="K149" s="51"/>
    </row>
    <row r="150" spans="11:11" x14ac:dyDescent="0.25">
      <c r="K150" s="51"/>
    </row>
    <row r="151" spans="11:11" x14ac:dyDescent="0.25">
      <c r="K151" s="51"/>
    </row>
    <row r="152" spans="11:11" x14ac:dyDescent="0.25">
      <c r="K152" s="51"/>
    </row>
    <row r="153" spans="11:11" x14ac:dyDescent="0.25">
      <c r="K153" s="51"/>
    </row>
    <row r="154" spans="11:11" x14ac:dyDescent="0.25">
      <c r="K154" s="51"/>
    </row>
    <row r="155" spans="11:11" x14ac:dyDescent="0.25">
      <c r="K155" s="51"/>
    </row>
    <row r="156" spans="11:11" x14ac:dyDescent="0.25">
      <c r="K156" s="51"/>
    </row>
    <row r="157" spans="11:11" x14ac:dyDescent="0.25">
      <c r="K157" s="51"/>
    </row>
    <row r="158" spans="11:11" x14ac:dyDescent="0.25">
      <c r="K158" s="51"/>
    </row>
    <row r="159" spans="11:11" x14ac:dyDescent="0.25">
      <c r="K159" s="51"/>
    </row>
    <row r="160" spans="11:11" x14ac:dyDescent="0.25">
      <c r="K160" s="51"/>
    </row>
    <row r="161" spans="11:11" x14ac:dyDescent="0.25">
      <c r="K161" s="51"/>
    </row>
    <row r="162" spans="11:11" x14ac:dyDescent="0.25">
      <c r="K162" s="51"/>
    </row>
    <row r="163" spans="11:11" x14ac:dyDescent="0.25">
      <c r="K163" s="51"/>
    </row>
    <row r="164" spans="11:11" x14ac:dyDescent="0.25">
      <c r="K164" s="51"/>
    </row>
    <row r="165" spans="11:11" x14ac:dyDescent="0.25">
      <c r="K165" s="51"/>
    </row>
    <row r="166" spans="11:11" x14ac:dyDescent="0.25">
      <c r="K166" s="51"/>
    </row>
  </sheetData>
  <sheetProtection selectLockedCells="1"/>
  <pageMargins left="0.75" right="0.75" top="1" bottom="1" header="0.3" footer="0.3"/>
  <pageSetup orientation="portrait" r:id="rId1"/>
  <headerFooter>
    <oddHeader>&amp;L&amp;"Arial"&amp;9&amp;KA80000CONFIDENTIAL&amp;1#</oddHeader>
    <oddFooter>&amp;LPUBLIC</oddFooter>
    <evenFooter>&amp;LPUBLIC</evenFooter>
    <firstFooter>&amp;LPUBLIC</firstFooter>
  </headerFooter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C97402-D447-46F0-A95A-5AB6A4E4CED5}">
  <sheetPr>
    <tabColor rgb="FF92D050"/>
  </sheetPr>
  <dimension ref="B12:AB166"/>
  <sheetViews>
    <sheetView showGridLines="0" zoomScale="70" zoomScaleNormal="70" workbookViewId="0">
      <selection activeCell="H23" sqref="H23"/>
    </sheetView>
  </sheetViews>
  <sheetFormatPr defaultColWidth="11.42578125" defaultRowHeight="15" x14ac:dyDescent="0.25"/>
  <cols>
    <col min="1" max="1" width="4.140625" style="5" customWidth="1"/>
    <col min="2" max="2" width="35.5703125" style="5" customWidth="1"/>
    <col min="3" max="3" width="18.42578125" style="5" bestFit="1" customWidth="1"/>
    <col min="4" max="7" width="10.42578125" style="5" customWidth="1"/>
    <col min="8" max="8" width="12.85546875" style="4" bestFit="1" customWidth="1"/>
    <col min="9" max="9" width="20.42578125" style="5" bestFit="1" customWidth="1"/>
    <col min="10" max="11" width="11.42578125" style="5" customWidth="1"/>
    <col min="12" max="12" width="10.42578125" style="5" bestFit="1" customWidth="1"/>
    <col min="13" max="13" width="11.42578125" style="5" bestFit="1" customWidth="1"/>
    <col min="14" max="14" width="18.85546875" style="5" customWidth="1"/>
    <col min="15" max="15" width="18.85546875" style="5" bestFit="1" customWidth="1"/>
    <col min="16" max="16" width="20.42578125" style="5" bestFit="1" customWidth="1"/>
    <col min="17" max="18" width="20.42578125" style="5" hidden="1" customWidth="1"/>
    <col min="19" max="19" width="15.42578125" style="5" bestFit="1" customWidth="1"/>
    <col min="20" max="20" width="28.42578125" style="5" bestFit="1" customWidth="1"/>
    <col min="21" max="21" width="13.5703125" style="5" bestFit="1" customWidth="1"/>
    <col min="22" max="22" width="11.42578125" style="5" customWidth="1"/>
    <col min="23" max="23" width="13.5703125" style="5" hidden="1" customWidth="1"/>
    <col min="24" max="24" width="18.42578125" style="5" hidden="1" customWidth="1"/>
    <col min="25" max="27" width="11.42578125" style="5" customWidth="1"/>
    <col min="28" max="28" width="13.140625" style="5" bestFit="1" customWidth="1"/>
    <col min="29" max="256" width="11.42578125" style="5"/>
    <col min="257" max="257" width="4.140625" style="5" customWidth="1"/>
    <col min="258" max="258" width="35.5703125" style="5" customWidth="1"/>
    <col min="259" max="259" width="18.42578125" style="5" bestFit="1" customWidth="1"/>
    <col min="260" max="263" width="10.42578125" style="5" customWidth="1"/>
    <col min="264" max="264" width="12.85546875" style="5" bestFit="1" customWidth="1"/>
    <col min="265" max="265" width="20.42578125" style="5" bestFit="1" customWidth="1"/>
    <col min="266" max="267" width="11.42578125" style="5" customWidth="1"/>
    <col min="268" max="268" width="10.42578125" style="5" bestFit="1" customWidth="1"/>
    <col min="269" max="269" width="11.42578125" style="5" bestFit="1" customWidth="1"/>
    <col min="270" max="270" width="18.85546875" style="5" customWidth="1"/>
    <col min="271" max="271" width="18.85546875" style="5" bestFit="1" customWidth="1"/>
    <col min="272" max="272" width="20.42578125" style="5" bestFit="1" customWidth="1"/>
    <col min="273" max="274" width="0" style="5" hidden="1" customWidth="1"/>
    <col min="275" max="275" width="15.42578125" style="5" bestFit="1" customWidth="1"/>
    <col min="276" max="276" width="28.42578125" style="5" bestFit="1" customWidth="1"/>
    <col min="277" max="277" width="13.5703125" style="5" bestFit="1" customWidth="1"/>
    <col min="278" max="278" width="11.42578125" style="5" customWidth="1"/>
    <col min="279" max="280" width="0" style="5" hidden="1" customWidth="1"/>
    <col min="281" max="283" width="11.42578125" style="5" customWidth="1"/>
    <col min="284" max="284" width="13.140625" style="5" bestFit="1" customWidth="1"/>
    <col min="285" max="512" width="11.42578125" style="5"/>
    <col min="513" max="513" width="4.140625" style="5" customWidth="1"/>
    <col min="514" max="514" width="35.5703125" style="5" customWidth="1"/>
    <col min="515" max="515" width="18.42578125" style="5" bestFit="1" customWidth="1"/>
    <col min="516" max="519" width="10.42578125" style="5" customWidth="1"/>
    <col min="520" max="520" width="12.85546875" style="5" bestFit="1" customWidth="1"/>
    <col min="521" max="521" width="20.42578125" style="5" bestFit="1" customWidth="1"/>
    <col min="522" max="523" width="11.42578125" style="5" customWidth="1"/>
    <col min="524" max="524" width="10.42578125" style="5" bestFit="1" customWidth="1"/>
    <col min="525" max="525" width="11.42578125" style="5" bestFit="1" customWidth="1"/>
    <col min="526" max="526" width="18.85546875" style="5" customWidth="1"/>
    <col min="527" max="527" width="18.85546875" style="5" bestFit="1" customWidth="1"/>
    <col min="528" max="528" width="20.42578125" style="5" bestFit="1" customWidth="1"/>
    <col min="529" max="530" width="0" style="5" hidden="1" customWidth="1"/>
    <col min="531" max="531" width="15.42578125" style="5" bestFit="1" customWidth="1"/>
    <col min="532" max="532" width="28.42578125" style="5" bestFit="1" customWidth="1"/>
    <col min="533" max="533" width="13.5703125" style="5" bestFit="1" customWidth="1"/>
    <col min="534" max="534" width="11.42578125" style="5" customWidth="1"/>
    <col min="535" max="536" width="0" style="5" hidden="1" customWidth="1"/>
    <col min="537" max="539" width="11.42578125" style="5" customWidth="1"/>
    <col min="540" max="540" width="13.140625" style="5" bestFit="1" customWidth="1"/>
    <col min="541" max="768" width="11.42578125" style="5"/>
    <col min="769" max="769" width="4.140625" style="5" customWidth="1"/>
    <col min="770" max="770" width="35.5703125" style="5" customWidth="1"/>
    <col min="771" max="771" width="18.42578125" style="5" bestFit="1" customWidth="1"/>
    <col min="772" max="775" width="10.42578125" style="5" customWidth="1"/>
    <col min="776" max="776" width="12.85546875" style="5" bestFit="1" customWidth="1"/>
    <col min="777" max="777" width="20.42578125" style="5" bestFit="1" customWidth="1"/>
    <col min="778" max="779" width="11.42578125" style="5" customWidth="1"/>
    <col min="780" max="780" width="10.42578125" style="5" bestFit="1" customWidth="1"/>
    <col min="781" max="781" width="11.42578125" style="5" bestFit="1" customWidth="1"/>
    <col min="782" max="782" width="18.85546875" style="5" customWidth="1"/>
    <col min="783" max="783" width="18.85546875" style="5" bestFit="1" customWidth="1"/>
    <col min="784" max="784" width="20.42578125" style="5" bestFit="1" customWidth="1"/>
    <col min="785" max="786" width="0" style="5" hidden="1" customWidth="1"/>
    <col min="787" max="787" width="15.42578125" style="5" bestFit="1" customWidth="1"/>
    <col min="788" max="788" width="28.42578125" style="5" bestFit="1" customWidth="1"/>
    <col min="789" max="789" width="13.5703125" style="5" bestFit="1" customWidth="1"/>
    <col min="790" max="790" width="11.42578125" style="5" customWidth="1"/>
    <col min="791" max="792" width="0" style="5" hidden="1" customWidth="1"/>
    <col min="793" max="795" width="11.42578125" style="5" customWidth="1"/>
    <col min="796" max="796" width="13.140625" style="5" bestFit="1" customWidth="1"/>
    <col min="797" max="1024" width="11.42578125" style="5"/>
    <col min="1025" max="1025" width="4.140625" style="5" customWidth="1"/>
    <col min="1026" max="1026" width="35.5703125" style="5" customWidth="1"/>
    <col min="1027" max="1027" width="18.42578125" style="5" bestFit="1" customWidth="1"/>
    <col min="1028" max="1031" width="10.42578125" style="5" customWidth="1"/>
    <col min="1032" max="1032" width="12.85546875" style="5" bestFit="1" customWidth="1"/>
    <col min="1033" max="1033" width="20.42578125" style="5" bestFit="1" customWidth="1"/>
    <col min="1034" max="1035" width="11.42578125" style="5" customWidth="1"/>
    <col min="1036" max="1036" width="10.42578125" style="5" bestFit="1" customWidth="1"/>
    <col min="1037" max="1037" width="11.42578125" style="5" bestFit="1" customWidth="1"/>
    <col min="1038" max="1038" width="18.85546875" style="5" customWidth="1"/>
    <col min="1039" max="1039" width="18.85546875" style="5" bestFit="1" customWidth="1"/>
    <col min="1040" max="1040" width="20.42578125" style="5" bestFit="1" customWidth="1"/>
    <col min="1041" max="1042" width="0" style="5" hidden="1" customWidth="1"/>
    <col min="1043" max="1043" width="15.42578125" style="5" bestFit="1" customWidth="1"/>
    <col min="1044" max="1044" width="28.42578125" style="5" bestFit="1" customWidth="1"/>
    <col min="1045" max="1045" width="13.5703125" style="5" bestFit="1" customWidth="1"/>
    <col min="1046" max="1046" width="11.42578125" style="5" customWidth="1"/>
    <col min="1047" max="1048" width="0" style="5" hidden="1" customWidth="1"/>
    <col min="1049" max="1051" width="11.42578125" style="5" customWidth="1"/>
    <col min="1052" max="1052" width="13.140625" style="5" bestFit="1" customWidth="1"/>
    <col min="1053" max="1280" width="11.42578125" style="5"/>
    <col min="1281" max="1281" width="4.140625" style="5" customWidth="1"/>
    <col min="1282" max="1282" width="35.5703125" style="5" customWidth="1"/>
    <col min="1283" max="1283" width="18.42578125" style="5" bestFit="1" customWidth="1"/>
    <col min="1284" max="1287" width="10.42578125" style="5" customWidth="1"/>
    <col min="1288" max="1288" width="12.85546875" style="5" bestFit="1" customWidth="1"/>
    <col min="1289" max="1289" width="20.42578125" style="5" bestFit="1" customWidth="1"/>
    <col min="1290" max="1291" width="11.42578125" style="5" customWidth="1"/>
    <col min="1292" max="1292" width="10.42578125" style="5" bestFit="1" customWidth="1"/>
    <col min="1293" max="1293" width="11.42578125" style="5" bestFit="1" customWidth="1"/>
    <col min="1294" max="1294" width="18.85546875" style="5" customWidth="1"/>
    <col min="1295" max="1295" width="18.85546875" style="5" bestFit="1" customWidth="1"/>
    <col min="1296" max="1296" width="20.42578125" style="5" bestFit="1" customWidth="1"/>
    <col min="1297" max="1298" width="0" style="5" hidden="1" customWidth="1"/>
    <col min="1299" max="1299" width="15.42578125" style="5" bestFit="1" customWidth="1"/>
    <col min="1300" max="1300" width="28.42578125" style="5" bestFit="1" customWidth="1"/>
    <col min="1301" max="1301" width="13.5703125" style="5" bestFit="1" customWidth="1"/>
    <col min="1302" max="1302" width="11.42578125" style="5" customWidth="1"/>
    <col min="1303" max="1304" width="0" style="5" hidden="1" customWidth="1"/>
    <col min="1305" max="1307" width="11.42578125" style="5" customWidth="1"/>
    <col min="1308" max="1308" width="13.140625" style="5" bestFit="1" customWidth="1"/>
    <col min="1309" max="1536" width="11.42578125" style="5"/>
    <col min="1537" max="1537" width="4.140625" style="5" customWidth="1"/>
    <col min="1538" max="1538" width="35.5703125" style="5" customWidth="1"/>
    <col min="1539" max="1539" width="18.42578125" style="5" bestFit="1" customWidth="1"/>
    <col min="1540" max="1543" width="10.42578125" style="5" customWidth="1"/>
    <col min="1544" max="1544" width="12.85546875" style="5" bestFit="1" customWidth="1"/>
    <col min="1545" max="1545" width="20.42578125" style="5" bestFit="1" customWidth="1"/>
    <col min="1546" max="1547" width="11.42578125" style="5" customWidth="1"/>
    <col min="1548" max="1548" width="10.42578125" style="5" bestFit="1" customWidth="1"/>
    <col min="1549" max="1549" width="11.42578125" style="5" bestFit="1" customWidth="1"/>
    <col min="1550" max="1550" width="18.85546875" style="5" customWidth="1"/>
    <col min="1551" max="1551" width="18.85546875" style="5" bestFit="1" customWidth="1"/>
    <col min="1552" max="1552" width="20.42578125" style="5" bestFit="1" customWidth="1"/>
    <col min="1553" max="1554" width="0" style="5" hidden="1" customWidth="1"/>
    <col min="1555" max="1555" width="15.42578125" style="5" bestFit="1" customWidth="1"/>
    <col min="1556" max="1556" width="28.42578125" style="5" bestFit="1" customWidth="1"/>
    <col min="1557" max="1557" width="13.5703125" style="5" bestFit="1" customWidth="1"/>
    <col min="1558" max="1558" width="11.42578125" style="5" customWidth="1"/>
    <col min="1559" max="1560" width="0" style="5" hidden="1" customWidth="1"/>
    <col min="1561" max="1563" width="11.42578125" style="5" customWidth="1"/>
    <col min="1564" max="1564" width="13.140625" style="5" bestFit="1" customWidth="1"/>
    <col min="1565" max="1792" width="11.42578125" style="5"/>
    <col min="1793" max="1793" width="4.140625" style="5" customWidth="1"/>
    <col min="1794" max="1794" width="35.5703125" style="5" customWidth="1"/>
    <col min="1795" max="1795" width="18.42578125" style="5" bestFit="1" customWidth="1"/>
    <col min="1796" max="1799" width="10.42578125" style="5" customWidth="1"/>
    <col min="1800" max="1800" width="12.85546875" style="5" bestFit="1" customWidth="1"/>
    <col min="1801" max="1801" width="20.42578125" style="5" bestFit="1" customWidth="1"/>
    <col min="1802" max="1803" width="11.42578125" style="5" customWidth="1"/>
    <col min="1804" max="1804" width="10.42578125" style="5" bestFit="1" customWidth="1"/>
    <col min="1805" max="1805" width="11.42578125" style="5" bestFit="1" customWidth="1"/>
    <col min="1806" max="1806" width="18.85546875" style="5" customWidth="1"/>
    <col min="1807" max="1807" width="18.85546875" style="5" bestFit="1" customWidth="1"/>
    <col min="1808" max="1808" width="20.42578125" style="5" bestFit="1" customWidth="1"/>
    <col min="1809" max="1810" width="0" style="5" hidden="1" customWidth="1"/>
    <col min="1811" max="1811" width="15.42578125" style="5" bestFit="1" customWidth="1"/>
    <col min="1812" max="1812" width="28.42578125" style="5" bestFit="1" customWidth="1"/>
    <col min="1813" max="1813" width="13.5703125" style="5" bestFit="1" customWidth="1"/>
    <col min="1814" max="1814" width="11.42578125" style="5" customWidth="1"/>
    <col min="1815" max="1816" width="0" style="5" hidden="1" customWidth="1"/>
    <col min="1817" max="1819" width="11.42578125" style="5" customWidth="1"/>
    <col min="1820" max="1820" width="13.140625" style="5" bestFit="1" customWidth="1"/>
    <col min="1821" max="2048" width="11.42578125" style="5"/>
    <col min="2049" max="2049" width="4.140625" style="5" customWidth="1"/>
    <col min="2050" max="2050" width="35.5703125" style="5" customWidth="1"/>
    <col min="2051" max="2051" width="18.42578125" style="5" bestFit="1" customWidth="1"/>
    <col min="2052" max="2055" width="10.42578125" style="5" customWidth="1"/>
    <col min="2056" max="2056" width="12.85546875" style="5" bestFit="1" customWidth="1"/>
    <col min="2057" max="2057" width="20.42578125" style="5" bestFit="1" customWidth="1"/>
    <col min="2058" max="2059" width="11.42578125" style="5" customWidth="1"/>
    <col min="2060" max="2060" width="10.42578125" style="5" bestFit="1" customWidth="1"/>
    <col min="2061" max="2061" width="11.42578125" style="5" bestFit="1" customWidth="1"/>
    <col min="2062" max="2062" width="18.85546875" style="5" customWidth="1"/>
    <col min="2063" max="2063" width="18.85546875" style="5" bestFit="1" customWidth="1"/>
    <col min="2064" max="2064" width="20.42578125" style="5" bestFit="1" customWidth="1"/>
    <col min="2065" max="2066" width="0" style="5" hidden="1" customWidth="1"/>
    <col min="2067" max="2067" width="15.42578125" style="5" bestFit="1" customWidth="1"/>
    <col min="2068" max="2068" width="28.42578125" style="5" bestFit="1" customWidth="1"/>
    <col min="2069" max="2069" width="13.5703125" style="5" bestFit="1" customWidth="1"/>
    <col min="2070" max="2070" width="11.42578125" style="5" customWidth="1"/>
    <col min="2071" max="2072" width="0" style="5" hidden="1" customWidth="1"/>
    <col min="2073" max="2075" width="11.42578125" style="5" customWidth="1"/>
    <col min="2076" max="2076" width="13.140625" style="5" bestFit="1" customWidth="1"/>
    <col min="2077" max="2304" width="11.42578125" style="5"/>
    <col min="2305" max="2305" width="4.140625" style="5" customWidth="1"/>
    <col min="2306" max="2306" width="35.5703125" style="5" customWidth="1"/>
    <col min="2307" max="2307" width="18.42578125" style="5" bestFit="1" customWidth="1"/>
    <col min="2308" max="2311" width="10.42578125" style="5" customWidth="1"/>
    <col min="2312" max="2312" width="12.85546875" style="5" bestFit="1" customWidth="1"/>
    <col min="2313" max="2313" width="20.42578125" style="5" bestFit="1" customWidth="1"/>
    <col min="2314" max="2315" width="11.42578125" style="5" customWidth="1"/>
    <col min="2316" max="2316" width="10.42578125" style="5" bestFit="1" customWidth="1"/>
    <col min="2317" max="2317" width="11.42578125" style="5" bestFit="1" customWidth="1"/>
    <col min="2318" max="2318" width="18.85546875" style="5" customWidth="1"/>
    <col min="2319" max="2319" width="18.85546875" style="5" bestFit="1" customWidth="1"/>
    <col min="2320" max="2320" width="20.42578125" style="5" bestFit="1" customWidth="1"/>
    <col min="2321" max="2322" width="0" style="5" hidden="1" customWidth="1"/>
    <col min="2323" max="2323" width="15.42578125" style="5" bestFit="1" customWidth="1"/>
    <col min="2324" max="2324" width="28.42578125" style="5" bestFit="1" customWidth="1"/>
    <col min="2325" max="2325" width="13.5703125" style="5" bestFit="1" customWidth="1"/>
    <col min="2326" max="2326" width="11.42578125" style="5" customWidth="1"/>
    <col min="2327" max="2328" width="0" style="5" hidden="1" customWidth="1"/>
    <col min="2329" max="2331" width="11.42578125" style="5" customWidth="1"/>
    <col min="2332" max="2332" width="13.140625" style="5" bestFit="1" customWidth="1"/>
    <col min="2333" max="2560" width="11.42578125" style="5"/>
    <col min="2561" max="2561" width="4.140625" style="5" customWidth="1"/>
    <col min="2562" max="2562" width="35.5703125" style="5" customWidth="1"/>
    <col min="2563" max="2563" width="18.42578125" style="5" bestFit="1" customWidth="1"/>
    <col min="2564" max="2567" width="10.42578125" style="5" customWidth="1"/>
    <col min="2568" max="2568" width="12.85546875" style="5" bestFit="1" customWidth="1"/>
    <col min="2569" max="2569" width="20.42578125" style="5" bestFit="1" customWidth="1"/>
    <col min="2570" max="2571" width="11.42578125" style="5" customWidth="1"/>
    <col min="2572" max="2572" width="10.42578125" style="5" bestFit="1" customWidth="1"/>
    <col min="2573" max="2573" width="11.42578125" style="5" bestFit="1" customWidth="1"/>
    <col min="2574" max="2574" width="18.85546875" style="5" customWidth="1"/>
    <col min="2575" max="2575" width="18.85546875" style="5" bestFit="1" customWidth="1"/>
    <col min="2576" max="2576" width="20.42578125" style="5" bestFit="1" customWidth="1"/>
    <col min="2577" max="2578" width="0" style="5" hidden="1" customWidth="1"/>
    <col min="2579" max="2579" width="15.42578125" style="5" bestFit="1" customWidth="1"/>
    <col min="2580" max="2580" width="28.42578125" style="5" bestFit="1" customWidth="1"/>
    <col min="2581" max="2581" width="13.5703125" style="5" bestFit="1" customWidth="1"/>
    <col min="2582" max="2582" width="11.42578125" style="5" customWidth="1"/>
    <col min="2583" max="2584" width="0" style="5" hidden="1" customWidth="1"/>
    <col min="2585" max="2587" width="11.42578125" style="5" customWidth="1"/>
    <col min="2588" max="2588" width="13.140625" style="5" bestFit="1" customWidth="1"/>
    <col min="2589" max="2816" width="11.42578125" style="5"/>
    <col min="2817" max="2817" width="4.140625" style="5" customWidth="1"/>
    <col min="2818" max="2818" width="35.5703125" style="5" customWidth="1"/>
    <col min="2819" max="2819" width="18.42578125" style="5" bestFit="1" customWidth="1"/>
    <col min="2820" max="2823" width="10.42578125" style="5" customWidth="1"/>
    <col min="2824" max="2824" width="12.85546875" style="5" bestFit="1" customWidth="1"/>
    <col min="2825" max="2825" width="20.42578125" style="5" bestFit="1" customWidth="1"/>
    <col min="2826" max="2827" width="11.42578125" style="5" customWidth="1"/>
    <col min="2828" max="2828" width="10.42578125" style="5" bestFit="1" customWidth="1"/>
    <col min="2829" max="2829" width="11.42578125" style="5" bestFit="1" customWidth="1"/>
    <col min="2830" max="2830" width="18.85546875" style="5" customWidth="1"/>
    <col min="2831" max="2831" width="18.85546875" style="5" bestFit="1" customWidth="1"/>
    <col min="2832" max="2832" width="20.42578125" style="5" bestFit="1" customWidth="1"/>
    <col min="2833" max="2834" width="0" style="5" hidden="1" customWidth="1"/>
    <col min="2835" max="2835" width="15.42578125" style="5" bestFit="1" customWidth="1"/>
    <col min="2836" max="2836" width="28.42578125" style="5" bestFit="1" customWidth="1"/>
    <col min="2837" max="2837" width="13.5703125" style="5" bestFit="1" customWidth="1"/>
    <col min="2838" max="2838" width="11.42578125" style="5" customWidth="1"/>
    <col min="2839" max="2840" width="0" style="5" hidden="1" customWidth="1"/>
    <col min="2841" max="2843" width="11.42578125" style="5" customWidth="1"/>
    <col min="2844" max="2844" width="13.140625" style="5" bestFit="1" customWidth="1"/>
    <col min="2845" max="3072" width="11.42578125" style="5"/>
    <col min="3073" max="3073" width="4.140625" style="5" customWidth="1"/>
    <col min="3074" max="3074" width="35.5703125" style="5" customWidth="1"/>
    <col min="3075" max="3075" width="18.42578125" style="5" bestFit="1" customWidth="1"/>
    <col min="3076" max="3079" width="10.42578125" style="5" customWidth="1"/>
    <col min="3080" max="3080" width="12.85546875" style="5" bestFit="1" customWidth="1"/>
    <col min="3081" max="3081" width="20.42578125" style="5" bestFit="1" customWidth="1"/>
    <col min="3082" max="3083" width="11.42578125" style="5" customWidth="1"/>
    <col min="3084" max="3084" width="10.42578125" style="5" bestFit="1" customWidth="1"/>
    <col min="3085" max="3085" width="11.42578125" style="5" bestFit="1" customWidth="1"/>
    <col min="3086" max="3086" width="18.85546875" style="5" customWidth="1"/>
    <col min="3087" max="3087" width="18.85546875" style="5" bestFit="1" customWidth="1"/>
    <col min="3088" max="3088" width="20.42578125" style="5" bestFit="1" customWidth="1"/>
    <col min="3089" max="3090" width="0" style="5" hidden="1" customWidth="1"/>
    <col min="3091" max="3091" width="15.42578125" style="5" bestFit="1" customWidth="1"/>
    <col min="3092" max="3092" width="28.42578125" style="5" bestFit="1" customWidth="1"/>
    <col min="3093" max="3093" width="13.5703125" style="5" bestFit="1" customWidth="1"/>
    <col min="3094" max="3094" width="11.42578125" style="5" customWidth="1"/>
    <col min="3095" max="3096" width="0" style="5" hidden="1" customWidth="1"/>
    <col min="3097" max="3099" width="11.42578125" style="5" customWidth="1"/>
    <col min="3100" max="3100" width="13.140625" style="5" bestFit="1" customWidth="1"/>
    <col min="3101" max="3328" width="11.42578125" style="5"/>
    <col min="3329" max="3329" width="4.140625" style="5" customWidth="1"/>
    <col min="3330" max="3330" width="35.5703125" style="5" customWidth="1"/>
    <col min="3331" max="3331" width="18.42578125" style="5" bestFit="1" customWidth="1"/>
    <col min="3332" max="3335" width="10.42578125" style="5" customWidth="1"/>
    <col min="3336" max="3336" width="12.85546875" style="5" bestFit="1" customWidth="1"/>
    <col min="3337" max="3337" width="20.42578125" style="5" bestFit="1" customWidth="1"/>
    <col min="3338" max="3339" width="11.42578125" style="5" customWidth="1"/>
    <col min="3340" max="3340" width="10.42578125" style="5" bestFit="1" customWidth="1"/>
    <col min="3341" max="3341" width="11.42578125" style="5" bestFit="1" customWidth="1"/>
    <col min="3342" max="3342" width="18.85546875" style="5" customWidth="1"/>
    <col min="3343" max="3343" width="18.85546875" style="5" bestFit="1" customWidth="1"/>
    <col min="3344" max="3344" width="20.42578125" style="5" bestFit="1" customWidth="1"/>
    <col min="3345" max="3346" width="0" style="5" hidden="1" customWidth="1"/>
    <col min="3347" max="3347" width="15.42578125" style="5" bestFit="1" customWidth="1"/>
    <col min="3348" max="3348" width="28.42578125" style="5" bestFit="1" customWidth="1"/>
    <col min="3349" max="3349" width="13.5703125" style="5" bestFit="1" customWidth="1"/>
    <col min="3350" max="3350" width="11.42578125" style="5" customWidth="1"/>
    <col min="3351" max="3352" width="0" style="5" hidden="1" customWidth="1"/>
    <col min="3353" max="3355" width="11.42578125" style="5" customWidth="1"/>
    <col min="3356" max="3356" width="13.140625" style="5" bestFit="1" customWidth="1"/>
    <col min="3357" max="3584" width="11.42578125" style="5"/>
    <col min="3585" max="3585" width="4.140625" style="5" customWidth="1"/>
    <col min="3586" max="3586" width="35.5703125" style="5" customWidth="1"/>
    <col min="3587" max="3587" width="18.42578125" style="5" bestFit="1" customWidth="1"/>
    <col min="3588" max="3591" width="10.42578125" style="5" customWidth="1"/>
    <col min="3592" max="3592" width="12.85546875" style="5" bestFit="1" customWidth="1"/>
    <col min="3593" max="3593" width="20.42578125" style="5" bestFit="1" customWidth="1"/>
    <col min="3594" max="3595" width="11.42578125" style="5" customWidth="1"/>
    <col min="3596" max="3596" width="10.42578125" style="5" bestFit="1" customWidth="1"/>
    <col min="3597" max="3597" width="11.42578125" style="5" bestFit="1" customWidth="1"/>
    <col min="3598" max="3598" width="18.85546875" style="5" customWidth="1"/>
    <col min="3599" max="3599" width="18.85546875" style="5" bestFit="1" customWidth="1"/>
    <col min="3600" max="3600" width="20.42578125" style="5" bestFit="1" customWidth="1"/>
    <col min="3601" max="3602" width="0" style="5" hidden="1" customWidth="1"/>
    <col min="3603" max="3603" width="15.42578125" style="5" bestFit="1" customWidth="1"/>
    <col min="3604" max="3604" width="28.42578125" style="5" bestFit="1" customWidth="1"/>
    <col min="3605" max="3605" width="13.5703125" style="5" bestFit="1" customWidth="1"/>
    <col min="3606" max="3606" width="11.42578125" style="5" customWidth="1"/>
    <col min="3607" max="3608" width="0" style="5" hidden="1" customWidth="1"/>
    <col min="3609" max="3611" width="11.42578125" style="5" customWidth="1"/>
    <col min="3612" max="3612" width="13.140625" style="5" bestFit="1" customWidth="1"/>
    <col min="3613" max="3840" width="11.42578125" style="5"/>
    <col min="3841" max="3841" width="4.140625" style="5" customWidth="1"/>
    <col min="3842" max="3842" width="35.5703125" style="5" customWidth="1"/>
    <col min="3843" max="3843" width="18.42578125" style="5" bestFit="1" customWidth="1"/>
    <col min="3844" max="3847" width="10.42578125" style="5" customWidth="1"/>
    <col min="3848" max="3848" width="12.85546875" style="5" bestFit="1" customWidth="1"/>
    <col min="3849" max="3849" width="20.42578125" style="5" bestFit="1" customWidth="1"/>
    <col min="3850" max="3851" width="11.42578125" style="5" customWidth="1"/>
    <col min="3852" max="3852" width="10.42578125" style="5" bestFit="1" customWidth="1"/>
    <col min="3853" max="3853" width="11.42578125" style="5" bestFit="1" customWidth="1"/>
    <col min="3854" max="3854" width="18.85546875" style="5" customWidth="1"/>
    <col min="3855" max="3855" width="18.85546875" style="5" bestFit="1" customWidth="1"/>
    <col min="3856" max="3856" width="20.42578125" style="5" bestFit="1" customWidth="1"/>
    <col min="3857" max="3858" width="0" style="5" hidden="1" customWidth="1"/>
    <col min="3859" max="3859" width="15.42578125" style="5" bestFit="1" customWidth="1"/>
    <col min="3860" max="3860" width="28.42578125" style="5" bestFit="1" customWidth="1"/>
    <col min="3861" max="3861" width="13.5703125" style="5" bestFit="1" customWidth="1"/>
    <col min="3862" max="3862" width="11.42578125" style="5" customWidth="1"/>
    <col min="3863" max="3864" width="0" style="5" hidden="1" customWidth="1"/>
    <col min="3865" max="3867" width="11.42578125" style="5" customWidth="1"/>
    <col min="3868" max="3868" width="13.140625" style="5" bestFit="1" customWidth="1"/>
    <col min="3869" max="4096" width="11.42578125" style="5"/>
    <col min="4097" max="4097" width="4.140625" style="5" customWidth="1"/>
    <col min="4098" max="4098" width="35.5703125" style="5" customWidth="1"/>
    <col min="4099" max="4099" width="18.42578125" style="5" bestFit="1" customWidth="1"/>
    <col min="4100" max="4103" width="10.42578125" style="5" customWidth="1"/>
    <col min="4104" max="4104" width="12.85546875" style="5" bestFit="1" customWidth="1"/>
    <col min="4105" max="4105" width="20.42578125" style="5" bestFit="1" customWidth="1"/>
    <col min="4106" max="4107" width="11.42578125" style="5" customWidth="1"/>
    <col min="4108" max="4108" width="10.42578125" style="5" bestFit="1" customWidth="1"/>
    <col min="4109" max="4109" width="11.42578125" style="5" bestFit="1" customWidth="1"/>
    <col min="4110" max="4110" width="18.85546875" style="5" customWidth="1"/>
    <col min="4111" max="4111" width="18.85546875" style="5" bestFit="1" customWidth="1"/>
    <col min="4112" max="4112" width="20.42578125" style="5" bestFit="1" customWidth="1"/>
    <col min="4113" max="4114" width="0" style="5" hidden="1" customWidth="1"/>
    <col min="4115" max="4115" width="15.42578125" style="5" bestFit="1" customWidth="1"/>
    <col min="4116" max="4116" width="28.42578125" style="5" bestFit="1" customWidth="1"/>
    <col min="4117" max="4117" width="13.5703125" style="5" bestFit="1" customWidth="1"/>
    <col min="4118" max="4118" width="11.42578125" style="5" customWidth="1"/>
    <col min="4119" max="4120" width="0" style="5" hidden="1" customWidth="1"/>
    <col min="4121" max="4123" width="11.42578125" style="5" customWidth="1"/>
    <col min="4124" max="4124" width="13.140625" style="5" bestFit="1" customWidth="1"/>
    <col min="4125" max="4352" width="11.42578125" style="5"/>
    <col min="4353" max="4353" width="4.140625" style="5" customWidth="1"/>
    <col min="4354" max="4354" width="35.5703125" style="5" customWidth="1"/>
    <col min="4355" max="4355" width="18.42578125" style="5" bestFit="1" customWidth="1"/>
    <col min="4356" max="4359" width="10.42578125" style="5" customWidth="1"/>
    <col min="4360" max="4360" width="12.85546875" style="5" bestFit="1" customWidth="1"/>
    <col min="4361" max="4361" width="20.42578125" style="5" bestFit="1" customWidth="1"/>
    <col min="4362" max="4363" width="11.42578125" style="5" customWidth="1"/>
    <col min="4364" max="4364" width="10.42578125" style="5" bestFit="1" customWidth="1"/>
    <col min="4365" max="4365" width="11.42578125" style="5" bestFit="1" customWidth="1"/>
    <col min="4366" max="4366" width="18.85546875" style="5" customWidth="1"/>
    <col min="4367" max="4367" width="18.85546875" style="5" bestFit="1" customWidth="1"/>
    <col min="4368" max="4368" width="20.42578125" style="5" bestFit="1" customWidth="1"/>
    <col min="4369" max="4370" width="0" style="5" hidden="1" customWidth="1"/>
    <col min="4371" max="4371" width="15.42578125" style="5" bestFit="1" customWidth="1"/>
    <col min="4372" max="4372" width="28.42578125" style="5" bestFit="1" customWidth="1"/>
    <col min="4373" max="4373" width="13.5703125" style="5" bestFit="1" customWidth="1"/>
    <col min="4374" max="4374" width="11.42578125" style="5" customWidth="1"/>
    <col min="4375" max="4376" width="0" style="5" hidden="1" customWidth="1"/>
    <col min="4377" max="4379" width="11.42578125" style="5" customWidth="1"/>
    <col min="4380" max="4380" width="13.140625" style="5" bestFit="1" customWidth="1"/>
    <col min="4381" max="4608" width="11.42578125" style="5"/>
    <col min="4609" max="4609" width="4.140625" style="5" customWidth="1"/>
    <col min="4610" max="4610" width="35.5703125" style="5" customWidth="1"/>
    <col min="4611" max="4611" width="18.42578125" style="5" bestFit="1" customWidth="1"/>
    <col min="4612" max="4615" width="10.42578125" style="5" customWidth="1"/>
    <col min="4616" max="4616" width="12.85546875" style="5" bestFit="1" customWidth="1"/>
    <col min="4617" max="4617" width="20.42578125" style="5" bestFit="1" customWidth="1"/>
    <col min="4618" max="4619" width="11.42578125" style="5" customWidth="1"/>
    <col min="4620" max="4620" width="10.42578125" style="5" bestFit="1" customWidth="1"/>
    <col min="4621" max="4621" width="11.42578125" style="5" bestFit="1" customWidth="1"/>
    <col min="4622" max="4622" width="18.85546875" style="5" customWidth="1"/>
    <col min="4623" max="4623" width="18.85546875" style="5" bestFit="1" customWidth="1"/>
    <col min="4624" max="4624" width="20.42578125" style="5" bestFit="1" customWidth="1"/>
    <col min="4625" max="4626" width="0" style="5" hidden="1" customWidth="1"/>
    <col min="4627" max="4627" width="15.42578125" style="5" bestFit="1" customWidth="1"/>
    <col min="4628" max="4628" width="28.42578125" style="5" bestFit="1" customWidth="1"/>
    <col min="4629" max="4629" width="13.5703125" style="5" bestFit="1" customWidth="1"/>
    <col min="4630" max="4630" width="11.42578125" style="5" customWidth="1"/>
    <col min="4631" max="4632" width="0" style="5" hidden="1" customWidth="1"/>
    <col min="4633" max="4635" width="11.42578125" style="5" customWidth="1"/>
    <col min="4636" max="4636" width="13.140625" style="5" bestFit="1" customWidth="1"/>
    <col min="4637" max="4864" width="11.42578125" style="5"/>
    <col min="4865" max="4865" width="4.140625" style="5" customWidth="1"/>
    <col min="4866" max="4866" width="35.5703125" style="5" customWidth="1"/>
    <col min="4867" max="4867" width="18.42578125" style="5" bestFit="1" customWidth="1"/>
    <col min="4868" max="4871" width="10.42578125" style="5" customWidth="1"/>
    <col min="4872" max="4872" width="12.85546875" style="5" bestFit="1" customWidth="1"/>
    <col min="4873" max="4873" width="20.42578125" style="5" bestFit="1" customWidth="1"/>
    <col min="4874" max="4875" width="11.42578125" style="5" customWidth="1"/>
    <col min="4876" max="4876" width="10.42578125" style="5" bestFit="1" customWidth="1"/>
    <col min="4877" max="4877" width="11.42578125" style="5" bestFit="1" customWidth="1"/>
    <col min="4878" max="4878" width="18.85546875" style="5" customWidth="1"/>
    <col min="4879" max="4879" width="18.85546875" style="5" bestFit="1" customWidth="1"/>
    <col min="4880" max="4880" width="20.42578125" style="5" bestFit="1" customWidth="1"/>
    <col min="4881" max="4882" width="0" style="5" hidden="1" customWidth="1"/>
    <col min="4883" max="4883" width="15.42578125" style="5" bestFit="1" customWidth="1"/>
    <col min="4884" max="4884" width="28.42578125" style="5" bestFit="1" customWidth="1"/>
    <col min="4885" max="4885" width="13.5703125" style="5" bestFit="1" customWidth="1"/>
    <col min="4886" max="4886" width="11.42578125" style="5" customWidth="1"/>
    <col min="4887" max="4888" width="0" style="5" hidden="1" customWidth="1"/>
    <col min="4889" max="4891" width="11.42578125" style="5" customWidth="1"/>
    <col min="4892" max="4892" width="13.140625" style="5" bestFit="1" customWidth="1"/>
    <col min="4893" max="5120" width="11.42578125" style="5"/>
    <col min="5121" max="5121" width="4.140625" style="5" customWidth="1"/>
    <col min="5122" max="5122" width="35.5703125" style="5" customWidth="1"/>
    <col min="5123" max="5123" width="18.42578125" style="5" bestFit="1" customWidth="1"/>
    <col min="5124" max="5127" width="10.42578125" style="5" customWidth="1"/>
    <col min="5128" max="5128" width="12.85546875" style="5" bestFit="1" customWidth="1"/>
    <col min="5129" max="5129" width="20.42578125" style="5" bestFit="1" customWidth="1"/>
    <col min="5130" max="5131" width="11.42578125" style="5" customWidth="1"/>
    <col min="5132" max="5132" width="10.42578125" style="5" bestFit="1" customWidth="1"/>
    <col min="5133" max="5133" width="11.42578125" style="5" bestFit="1" customWidth="1"/>
    <col min="5134" max="5134" width="18.85546875" style="5" customWidth="1"/>
    <col min="5135" max="5135" width="18.85546875" style="5" bestFit="1" customWidth="1"/>
    <col min="5136" max="5136" width="20.42578125" style="5" bestFit="1" customWidth="1"/>
    <col min="5137" max="5138" width="0" style="5" hidden="1" customWidth="1"/>
    <col min="5139" max="5139" width="15.42578125" style="5" bestFit="1" customWidth="1"/>
    <col min="5140" max="5140" width="28.42578125" style="5" bestFit="1" customWidth="1"/>
    <col min="5141" max="5141" width="13.5703125" style="5" bestFit="1" customWidth="1"/>
    <col min="5142" max="5142" width="11.42578125" style="5" customWidth="1"/>
    <col min="5143" max="5144" width="0" style="5" hidden="1" customWidth="1"/>
    <col min="5145" max="5147" width="11.42578125" style="5" customWidth="1"/>
    <col min="5148" max="5148" width="13.140625" style="5" bestFit="1" customWidth="1"/>
    <col min="5149" max="5376" width="11.42578125" style="5"/>
    <col min="5377" max="5377" width="4.140625" style="5" customWidth="1"/>
    <col min="5378" max="5378" width="35.5703125" style="5" customWidth="1"/>
    <col min="5379" max="5379" width="18.42578125" style="5" bestFit="1" customWidth="1"/>
    <col min="5380" max="5383" width="10.42578125" style="5" customWidth="1"/>
    <col min="5384" max="5384" width="12.85546875" style="5" bestFit="1" customWidth="1"/>
    <col min="5385" max="5385" width="20.42578125" style="5" bestFit="1" customWidth="1"/>
    <col min="5386" max="5387" width="11.42578125" style="5" customWidth="1"/>
    <col min="5388" max="5388" width="10.42578125" style="5" bestFit="1" customWidth="1"/>
    <col min="5389" max="5389" width="11.42578125" style="5" bestFit="1" customWidth="1"/>
    <col min="5390" max="5390" width="18.85546875" style="5" customWidth="1"/>
    <col min="5391" max="5391" width="18.85546875" style="5" bestFit="1" customWidth="1"/>
    <col min="5392" max="5392" width="20.42578125" style="5" bestFit="1" customWidth="1"/>
    <col min="5393" max="5394" width="0" style="5" hidden="1" customWidth="1"/>
    <col min="5395" max="5395" width="15.42578125" style="5" bestFit="1" customWidth="1"/>
    <col min="5396" max="5396" width="28.42578125" style="5" bestFit="1" customWidth="1"/>
    <col min="5397" max="5397" width="13.5703125" style="5" bestFit="1" customWidth="1"/>
    <col min="5398" max="5398" width="11.42578125" style="5" customWidth="1"/>
    <col min="5399" max="5400" width="0" style="5" hidden="1" customWidth="1"/>
    <col min="5401" max="5403" width="11.42578125" style="5" customWidth="1"/>
    <col min="5404" max="5404" width="13.140625" style="5" bestFit="1" customWidth="1"/>
    <col min="5405" max="5632" width="11.42578125" style="5"/>
    <col min="5633" max="5633" width="4.140625" style="5" customWidth="1"/>
    <col min="5634" max="5634" width="35.5703125" style="5" customWidth="1"/>
    <col min="5635" max="5635" width="18.42578125" style="5" bestFit="1" customWidth="1"/>
    <col min="5636" max="5639" width="10.42578125" style="5" customWidth="1"/>
    <col min="5640" max="5640" width="12.85546875" style="5" bestFit="1" customWidth="1"/>
    <col min="5641" max="5641" width="20.42578125" style="5" bestFit="1" customWidth="1"/>
    <col min="5642" max="5643" width="11.42578125" style="5" customWidth="1"/>
    <col min="5644" max="5644" width="10.42578125" style="5" bestFit="1" customWidth="1"/>
    <col min="5645" max="5645" width="11.42578125" style="5" bestFit="1" customWidth="1"/>
    <col min="5646" max="5646" width="18.85546875" style="5" customWidth="1"/>
    <col min="5647" max="5647" width="18.85546875" style="5" bestFit="1" customWidth="1"/>
    <col min="5648" max="5648" width="20.42578125" style="5" bestFit="1" customWidth="1"/>
    <col min="5649" max="5650" width="0" style="5" hidden="1" customWidth="1"/>
    <col min="5651" max="5651" width="15.42578125" style="5" bestFit="1" customWidth="1"/>
    <col min="5652" max="5652" width="28.42578125" style="5" bestFit="1" customWidth="1"/>
    <col min="5653" max="5653" width="13.5703125" style="5" bestFit="1" customWidth="1"/>
    <col min="5654" max="5654" width="11.42578125" style="5" customWidth="1"/>
    <col min="5655" max="5656" width="0" style="5" hidden="1" customWidth="1"/>
    <col min="5657" max="5659" width="11.42578125" style="5" customWidth="1"/>
    <col min="5660" max="5660" width="13.140625" style="5" bestFit="1" customWidth="1"/>
    <col min="5661" max="5888" width="11.42578125" style="5"/>
    <col min="5889" max="5889" width="4.140625" style="5" customWidth="1"/>
    <col min="5890" max="5890" width="35.5703125" style="5" customWidth="1"/>
    <col min="5891" max="5891" width="18.42578125" style="5" bestFit="1" customWidth="1"/>
    <col min="5892" max="5895" width="10.42578125" style="5" customWidth="1"/>
    <col min="5896" max="5896" width="12.85546875" style="5" bestFit="1" customWidth="1"/>
    <col min="5897" max="5897" width="20.42578125" style="5" bestFit="1" customWidth="1"/>
    <col min="5898" max="5899" width="11.42578125" style="5" customWidth="1"/>
    <col min="5900" max="5900" width="10.42578125" style="5" bestFit="1" customWidth="1"/>
    <col min="5901" max="5901" width="11.42578125" style="5" bestFit="1" customWidth="1"/>
    <col min="5902" max="5902" width="18.85546875" style="5" customWidth="1"/>
    <col min="5903" max="5903" width="18.85546875" style="5" bestFit="1" customWidth="1"/>
    <col min="5904" max="5904" width="20.42578125" style="5" bestFit="1" customWidth="1"/>
    <col min="5905" max="5906" width="0" style="5" hidden="1" customWidth="1"/>
    <col min="5907" max="5907" width="15.42578125" style="5" bestFit="1" customWidth="1"/>
    <col min="5908" max="5908" width="28.42578125" style="5" bestFit="1" customWidth="1"/>
    <col min="5909" max="5909" width="13.5703125" style="5" bestFit="1" customWidth="1"/>
    <col min="5910" max="5910" width="11.42578125" style="5" customWidth="1"/>
    <col min="5911" max="5912" width="0" style="5" hidden="1" customWidth="1"/>
    <col min="5913" max="5915" width="11.42578125" style="5" customWidth="1"/>
    <col min="5916" max="5916" width="13.140625" style="5" bestFit="1" customWidth="1"/>
    <col min="5917" max="6144" width="11.42578125" style="5"/>
    <col min="6145" max="6145" width="4.140625" style="5" customWidth="1"/>
    <col min="6146" max="6146" width="35.5703125" style="5" customWidth="1"/>
    <col min="6147" max="6147" width="18.42578125" style="5" bestFit="1" customWidth="1"/>
    <col min="6148" max="6151" width="10.42578125" style="5" customWidth="1"/>
    <col min="6152" max="6152" width="12.85546875" style="5" bestFit="1" customWidth="1"/>
    <col min="6153" max="6153" width="20.42578125" style="5" bestFit="1" customWidth="1"/>
    <col min="6154" max="6155" width="11.42578125" style="5" customWidth="1"/>
    <col min="6156" max="6156" width="10.42578125" style="5" bestFit="1" customWidth="1"/>
    <col min="6157" max="6157" width="11.42578125" style="5" bestFit="1" customWidth="1"/>
    <col min="6158" max="6158" width="18.85546875" style="5" customWidth="1"/>
    <col min="6159" max="6159" width="18.85546875" style="5" bestFit="1" customWidth="1"/>
    <col min="6160" max="6160" width="20.42578125" style="5" bestFit="1" customWidth="1"/>
    <col min="6161" max="6162" width="0" style="5" hidden="1" customWidth="1"/>
    <col min="6163" max="6163" width="15.42578125" style="5" bestFit="1" customWidth="1"/>
    <col min="6164" max="6164" width="28.42578125" style="5" bestFit="1" customWidth="1"/>
    <col min="6165" max="6165" width="13.5703125" style="5" bestFit="1" customWidth="1"/>
    <col min="6166" max="6166" width="11.42578125" style="5" customWidth="1"/>
    <col min="6167" max="6168" width="0" style="5" hidden="1" customWidth="1"/>
    <col min="6169" max="6171" width="11.42578125" style="5" customWidth="1"/>
    <col min="6172" max="6172" width="13.140625" style="5" bestFit="1" customWidth="1"/>
    <col min="6173" max="6400" width="11.42578125" style="5"/>
    <col min="6401" max="6401" width="4.140625" style="5" customWidth="1"/>
    <col min="6402" max="6402" width="35.5703125" style="5" customWidth="1"/>
    <col min="6403" max="6403" width="18.42578125" style="5" bestFit="1" customWidth="1"/>
    <col min="6404" max="6407" width="10.42578125" style="5" customWidth="1"/>
    <col min="6408" max="6408" width="12.85546875" style="5" bestFit="1" customWidth="1"/>
    <col min="6409" max="6409" width="20.42578125" style="5" bestFit="1" customWidth="1"/>
    <col min="6410" max="6411" width="11.42578125" style="5" customWidth="1"/>
    <col min="6412" max="6412" width="10.42578125" style="5" bestFit="1" customWidth="1"/>
    <col min="6413" max="6413" width="11.42578125" style="5" bestFit="1" customWidth="1"/>
    <col min="6414" max="6414" width="18.85546875" style="5" customWidth="1"/>
    <col min="6415" max="6415" width="18.85546875" style="5" bestFit="1" customWidth="1"/>
    <col min="6416" max="6416" width="20.42578125" style="5" bestFit="1" customWidth="1"/>
    <col min="6417" max="6418" width="0" style="5" hidden="1" customWidth="1"/>
    <col min="6419" max="6419" width="15.42578125" style="5" bestFit="1" customWidth="1"/>
    <col min="6420" max="6420" width="28.42578125" style="5" bestFit="1" customWidth="1"/>
    <col min="6421" max="6421" width="13.5703125" style="5" bestFit="1" customWidth="1"/>
    <col min="6422" max="6422" width="11.42578125" style="5" customWidth="1"/>
    <col min="6423" max="6424" width="0" style="5" hidden="1" customWidth="1"/>
    <col min="6425" max="6427" width="11.42578125" style="5" customWidth="1"/>
    <col min="6428" max="6428" width="13.140625" style="5" bestFit="1" customWidth="1"/>
    <col min="6429" max="6656" width="11.42578125" style="5"/>
    <col min="6657" max="6657" width="4.140625" style="5" customWidth="1"/>
    <col min="6658" max="6658" width="35.5703125" style="5" customWidth="1"/>
    <col min="6659" max="6659" width="18.42578125" style="5" bestFit="1" customWidth="1"/>
    <col min="6660" max="6663" width="10.42578125" style="5" customWidth="1"/>
    <col min="6664" max="6664" width="12.85546875" style="5" bestFit="1" customWidth="1"/>
    <col min="6665" max="6665" width="20.42578125" style="5" bestFit="1" customWidth="1"/>
    <col min="6666" max="6667" width="11.42578125" style="5" customWidth="1"/>
    <col min="6668" max="6668" width="10.42578125" style="5" bestFit="1" customWidth="1"/>
    <col min="6669" max="6669" width="11.42578125" style="5" bestFit="1" customWidth="1"/>
    <col min="6670" max="6670" width="18.85546875" style="5" customWidth="1"/>
    <col min="6671" max="6671" width="18.85546875" style="5" bestFit="1" customWidth="1"/>
    <col min="6672" max="6672" width="20.42578125" style="5" bestFit="1" customWidth="1"/>
    <col min="6673" max="6674" width="0" style="5" hidden="1" customWidth="1"/>
    <col min="6675" max="6675" width="15.42578125" style="5" bestFit="1" customWidth="1"/>
    <col min="6676" max="6676" width="28.42578125" style="5" bestFit="1" customWidth="1"/>
    <col min="6677" max="6677" width="13.5703125" style="5" bestFit="1" customWidth="1"/>
    <col min="6678" max="6678" width="11.42578125" style="5" customWidth="1"/>
    <col min="6679" max="6680" width="0" style="5" hidden="1" customWidth="1"/>
    <col min="6681" max="6683" width="11.42578125" style="5" customWidth="1"/>
    <col min="6684" max="6684" width="13.140625" style="5" bestFit="1" customWidth="1"/>
    <col min="6685" max="6912" width="11.42578125" style="5"/>
    <col min="6913" max="6913" width="4.140625" style="5" customWidth="1"/>
    <col min="6914" max="6914" width="35.5703125" style="5" customWidth="1"/>
    <col min="6915" max="6915" width="18.42578125" style="5" bestFit="1" customWidth="1"/>
    <col min="6916" max="6919" width="10.42578125" style="5" customWidth="1"/>
    <col min="6920" max="6920" width="12.85546875" style="5" bestFit="1" customWidth="1"/>
    <col min="6921" max="6921" width="20.42578125" style="5" bestFit="1" customWidth="1"/>
    <col min="6922" max="6923" width="11.42578125" style="5" customWidth="1"/>
    <col min="6924" max="6924" width="10.42578125" style="5" bestFit="1" customWidth="1"/>
    <col min="6925" max="6925" width="11.42578125" style="5" bestFit="1" customWidth="1"/>
    <col min="6926" max="6926" width="18.85546875" style="5" customWidth="1"/>
    <col min="6927" max="6927" width="18.85546875" style="5" bestFit="1" customWidth="1"/>
    <col min="6928" max="6928" width="20.42578125" style="5" bestFit="1" customWidth="1"/>
    <col min="6929" max="6930" width="0" style="5" hidden="1" customWidth="1"/>
    <col min="6931" max="6931" width="15.42578125" style="5" bestFit="1" customWidth="1"/>
    <col min="6932" max="6932" width="28.42578125" style="5" bestFit="1" customWidth="1"/>
    <col min="6933" max="6933" width="13.5703125" style="5" bestFit="1" customWidth="1"/>
    <col min="6934" max="6934" width="11.42578125" style="5" customWidth="1"/>
    <col min="6935" max="6936" width="0" style="5" hidden="1" customWidth="1"/>
    <col min="6937" max="6939" width="11.42578125" style="5" customWidth="1"/>
    <col min="6940" max="6940" width="13.140625" style="5" bestFit="1" customWidth="1"/>
    <col min="6941" max="7168" width="11.42578125" style="5"/>
    <col min="7169" max="7169" width="4.140625" style="5" customWidth="1"/>
    <col min="7170" max="7170" width="35.5703125" style="5" customWidth="1"/>
    <col min="7171" max="7171" width="18.42578125" style="5" bestFit="1" customWidth="1"/>
    <col min="7172" max="7175" width="10.42578125" style="5" customWidth="1"/>
    <col min="7176" max="7176" width="12.85546875" style="5" bestFit="1" customWidth="1"/>
    <col min="7177" max="7177" width="20.42578125" style="5" bestFit="1" customWidth="1"/>
    <col min="7178" max="7179" width="11.42578125" style="5" customWidth="1"/>
    <col min="7180" max="7180" width="10.42578125" style="5" bestFit="1" customWidth="1"/>
    <col min="7181" max="7181" width="11.42578125" style="5" bestFit="1" customWidth="1"/>
    <col min="7182" max="7182" width="18.85546875" style="5" customWidth="1"/>
    <col min="7183" max="7183" width="18.85546875" style="5" bestFit="1" customWidth="1"/>
    <col min="7184" max="7184" width="20.42578125" style="5" bestFit="1" customWidth="1"/>
    <col min="7185" max="7186" width="0" style="5" hidden="1" customWidth="1"/>
    <col min="7187" max="7187" width="15.42578125" style="5" bestFit="1" customWidth="1"/>
    <col min="7188" max="7188" width="28.42578125" style="5" bestFit="1" customWidth="1"/>
    <col min="7189" max="7189" width="13.5703125" style="5" bestFit="1" customWidth="1"/>
    <col min="7190" max="7190" width="11.42578125" style="5" customWidth="1"/>
    <col min="7191" max="7192" width="0" style="5" hidden="1" customWidth="1"/>
    <col min="7193" max="7195" width="11.42578125" style="5" customWidth="1"/>
    <col min="7196" max="7196" width="13.140625" style="5" bestFit="1" customWidth="1"/>
    <col min="7197" max="7424" width="11.42578125" style="5"/>
    <col min="7425" max="7425" width="4.140625" style="5" customWidth="1"/>
    <col min="7426" max="7426" width="35.5703125" style="5" customWidth="1"/>
    <col min="7427" max="7427" width="18.42578125" style="5" bestFit="1" customWidth="1"/>
    <col min="7428" max="7431" width="10.42578125" style="5" customWidth="1"/>
    <col min="7432" max="7432" width="12.85546875" style="5" bestFit="1" customWidth="1"/>
    <col min="7433" max="7433" width="20.42578125" style="5" bestFit="1" customWidth="1"/>
    <col min="7434" max="7435" width="11.42578125" style="5" customWidth="1"/>
    <col min="7436" max="7436" width="10.42578125" style="5" bestFit="1" customWidth="1"/>
    <col min="7437" max="7437" width="11.42578125" style="5" bestFit="1" customWidth="1"/>
    <col min="7438" max="7438" width="18.85546875" style="5" customWidth="1"/>
    <col min="7439" max="7439" width="18.85546875" style="5" bestFit="1" customWidth="1"/>
    <col min="7440" max="7440" width="20.42578125" style="5" bestFit="1" customWidth="1"/>
    <col min="7441" max="7442" width="0" style="5" hidden="1" customWidth="1"/>
    <col min="7443" max="7443" width="15.42578125" style="5" bestFit="1" customWidth="1"/>
    <col min="7444" max="7444" width="28.42578125" style="5" bestFit="1" customWidth="1"/>
    <col min="7445" max="7445" width="13.5703125" style="5" bestFit="1" customWidth="1"/>
    <col min="7446" max="7446" width="11.42578125" style="5" customWidth="1"/>
    <col min="7447" max="7448" width="0" style="5" hidden="1" customWidth="1"/>
    <col min="7449" max="7451" width="11.42578125" style="5" customWidth="1"/>
    <col min="7452" max="7452" width="13.140625" style="5" bestFit="1" customWidth="1"/>
    <col min="7453" max="7680" width="11.42578125" style="5"/>
    <col min="7681" max="7681" width="4.140625" style="5" customWidth="1"/>
    <col min="7682" max="7682" width="35.5703125" style="5" customWidth="1"/>
    <col min="7683" max="7683" width="18.42578125" style="5" bestFit="1" customWidth="1"/>
    <col min="7684" max="7687" width="10.42578125" style="5" customWidth="1"/>
    <col min="7688" max="7688" width="12.85546875" style="5" bestFit="1" customWidth="1"/>
    <col min="7689" max="7689" width="20.42578125" style="5" bestFit="1" customWidth="1"/>
    <col min="7690" max="7691" width="11.42578125" style="5" customWidth="1"/>
    <col min="7692" max="7692" width="10.42578125" style="5" bestFit="1" customWidth="1"/>
    <col min="7693" max="7693" width="11.42578125" style="5" bestFit="1" customWidth="1"/>
    <col min="7694" max="7694" width="18.85546875" style="5" customWidth="1"/>
    <col min="7695" max="7695" width="18.85546875" style="5" bestFit="1" customWidth="1"/>
    <col min="7696" max="7696" width="20.42578125" style="5" bestFit="1" customWidth="1"/>
    <col min="7697" max="7698" width="0" style="5" hidden="1" customWidth="1"/>
    <col min="7699" max="7699" width="15.42578125" style="5" bestFit="1" customWidth="1"/>
    <col min="7700" max="7700" width="28.42578125" style="5" bestFit="1" customWidth="1"/>
    <col min="7701" max="7701" width="13.5703125" style="5" bestFit="1" customWidth="1"/>
    <col min="7702" max="7702" width="11.42578125" style="5" customWidth="1"/>
    <col min="7703" max="7704" width="0" style="5" hidden="1" customWidth="1"/>
    <col min="7705" max="7707" width="11.42578125" style="5" customWidth="1"/>
    <col min="7708" max="7708" width="13.140625" style="5" bestFit="1" customWidth="1"/>
    <col min="7709" max="7936" width="11.42578125" style="5"/>
    <col min="7937" max="7937" width="4.140625" style="5" customWidth="1"/>
    <col min="7938" max="7938" width="35.5703125" style="5" customWidth="1"/>
    <col min="7939" max="7939" width="18.42578125" style="5" bestFit="1" customWidth="1"/>
    <col min="7940" max="7943" width="10.42578125" style="5" customWidth="1"/>
    <col min="7944" max="7944" width="12.85546875" style="5" bestFit="1" customWidth="1"/>
    <col min="7945" max="7945" width="20.42578125" style="5" bestFit="1" customWidth="1"/>
    <col min="7946" max="7947" width="11.42578125" style="5" customWidth="1"/>
    <col min="7948" max="7948" width="10.42578125" style="5" bestFit="1" customWidth="1"/>
    <col min="7949" max="7949" width="11.42578125" style="5" bestFit="1" customWidth="1"/>
    <col min="7950" max="7950" width="18.85546875" style="5" customWidth="1"/>
    <col min="7951" max="7951" width="18.85546875" style="5" bestFit="1" customWidth="1"/>
    <col min="7952" max="7952" width="20.42578125" style="5" bestFit="1" customWidth="1"/>
    <col min="7953" max="7954" width="0" style="5" hidden="1" customWidth="1"/>
    <col min="7955" max="7955" width="15.42578125" style="5" bestFit="1" customWidth="1"/>
    <col min="7956" max="7956" width="28.42578125" style="5" bestFit="1" customWidth="1"/>
    <col min="7957" max="7957" width="13.5703125" style="5" bestFit="1" customWidth="1"/>
    <col min="7958" max="7958" width="11.42578125" style="5" customWidth="1"/>
    <col min="7959" max="7960" width="0" style="5" hidden="1" customWidth="1"/>
    <col min="7961" max="7963" width="11.42578125" style="5" customWidth="1"/>
    <col min="7964" max="7964" width="13.140625" style="5" bestFit="1" customWidth="1"/>
    <col min="7965" max="8192" width="11.42578125" style="5"/>
    <col min="8193" max="8193" width="4.140625" style="5" customWidth="1"/>
    <col min="8194" max="8194" width="35.5703125" style="5" customWidth="1"/>
    <col min="8195" max="8195" width="18.42578125" style="5" bestFit="1" customWidth="1"/>
    <col min="8196" max="8199" width="10.42578125" style="5" customWidth="1"/>
    <col min="8200" max="8200" width="12.85546875" style="5" bestFit="1" customWidth="1"/>
    <col min="8201" max="8201" width="20.42578125" style="5" bestFit="1" customWidth="1"/>
    <col min="8202" max="8203" width="11.42578125" style="5" customWidth="1"/>
    <col min="8204" max="8204" width="10.42578125" style="5" bestFit="1" customWidth="1"/>
    <col min="8205" max="8205" width="11.42578125" style="5" bestFit="1" customWidth="1"/>
    <col min="8206" max="8206" width="18.85546875" style="5" customWidth="1"/>
    <col min="8207" max="8207" width="18.85546875" style="5" bestFit="1" customWidth="1"/>
    <col min="8208" max="8208" width="20.42578125" style="5" bestFit="1" customWidth="1"/>
    <col min="8209" max="8210" width="0" style="5" hidden="1" customWidth="1"/>
    <col min="8211" max="8211" width="15.42578125" style="5" bestFit="1" customWidth="1"/>
    <col min="8212" max="8212" width="28.42578125" style="5" bestFit="1" customWidth="1"/>
    <col min="8213" max="8213" width="13.5703125" style="5" bestFit="1" customWidth="1"/>
    <col min="8214" max="8214" width="11.42578125" style="5" customWidth="1"/>
    <col min="8215" max="8216" width="0" style="5" hidden="1" customWidth="1"/>
    <col min="8217" max="8219" width="11.42578125" style="5" customWidth="1"/>
    <col min="8220" max="8220" width="13.140625" style="5" bestFit="1" customWidth="1"/>
    <col min="8221" max="8448" width="11.42578125" style="5"/>
    <col min="8449" max="8449" width="4.140625" style="5" customWidth="1"/>
    <col min="8450" max="8450" width="35.5703125" style="5" customWidth="1"/>
    <col min="8451" max="8451" width="18.42578125" style="5" bestFit="1" customWidth="1"/>
    <col min="8452" max="8455" width="10.42578125" style="5" customWidth="1"/>
    <col min="8456" max="8456" width="12.85546875" style="5" bestFit="1" customWidth="1"/>
    <col min="8457" max="8457" width="20.42578125" style="5" bestFit="1" customWidth="1"/>
    <col min="8458" max="8459" width="11.42578125" style="5" customWidth="1"/>
    <col min="8460" max="8460" width="10.42578125" style="5" bestFit="1" customWidth="1"/>
    <col min="8461" max="8461" width="11.42578125" style="5" bestFit="1" customWidth="1"/>
    <col min="8462" max="8462" width="18.85546875" style="5" customWidth="1"/>
    <col min="8463" max="8463" width="18.85546875" style="5" bestFit="1" customWidth="1"/>
    <col min="8464" max="8464" width="20.42578125" style="5" bestFit="1" customWidth="1"/>
    <col min="8465" max="8466" width="0" style="5" hidden="1" customWidth="1"/>
    <col min="8467" max="8467" width="15.42578125" style="5" bestFit="1" customWidth="1"/>
    <col min="8468" max="8468" width="28.42578125" style="5" bestFit="1" customWidth="1"/>
    <col min="8469" max="8469" width="13.5703125" style="5" bestFit="1" customWidth="1"/>
    <col min="8470" max="8470" width="11.42578125" style="5" customWidth="1"/>
    <col min="8471" max="8472" width="0" style="5" hidden="1" customWidth="1"/>
    <col min="8473" max="8475" width="11.42578125" style="5" customWidth="1"/>
    <col min="8476" max="8476" width="13.140625" style="5" bestFit="1" customWidth="1"/>
    <col min="8477" max="8704" width="11.42578125" style="5"/>
    <col min="8705" max="8705" width="4.140625" style="5" customWidth="1"/>
    <col min="8706" max="8706" width="35.5703125" style="5" customWidth="1"/>
    <col min="8707" max="8707" width="18.42578125" style="5" bestFit="1" customWidth="1"/>
    <col min="8708" max="8711" width="10.42578125" style="5" customWidth="1"/>
    <col min="8712" max="8712" width="12.85546875" style="5" bestFit="1" customWidth="1"/>
    <col min="8713" max="8713" width="20.42578125" style="5" bestFit="1" customWidth="1"/>
    <col min="8714" max="8715" width="11.42578125" style="5" customWidth="1"/>
    <col min="8716" max="8716" width="10.42578125" style="5" bestFit="1" customWidth="1"/>
    <col min="8717" max="8717" width="11.42578125" style="5" bestFit="1" customWidth="1"/>
    <col min="8718" max="8718" width="18.85546875" style="5" customWidth="1"/>
    <col min="8719" max="8719" width="18.85546875" style="5" bestFit="1" customWidth="1"/>
    <col min="8720" max="8720" width="20.42578125" style="5" bestFit="1" customWidth="1"/>
    <col min="8721" max="8722" width="0" style="5" hidden="1" customWidth="1"/>
    <col min="8723" max="8723" width="15.42578125" style="5" bestFit="1" customWidth="1"/>
    <col min="8724" max="8724" width="28.42578125" style="5" bestFit="1" customWidth="1"/>
    <col min="8725" max="8725" width="13.5703125" style="5" bestFit="1" customWidth="1"/>
    <col min="8726" max="8726" width="11.42578125" style="5" customWidth="1"/>
    <col min="8727" max="8728" width="0" style="5" hidden="1" customWidth="1"/>
    <col min="8729" max="8731" width="11.42578125" style="5" customWidth="1"/>
    <col min="8732" max="8732" width="13.140625" style="5" bestFit="1" customWidth="1"/>
    <col min="8733" max="8960" width="11.42578125" style="5"/>
    <col min="8961" max="8961" width="4.140625" style="5" customWidth="1"/>
    <col min="8962" max="8962" width="35.5703125" style="5" customWidth="1"/>
    <col min="8963" max="8963" width="18.42578125" style="5" bestFit="1" customWidth="1"/>
    <col min="8964" max="8967" width="10.42578125" style="5" customWidth="1"/>
    <col min="8968" max="8968" width="12.85546875" style="5" bestFit="1" customWidth="1"/>
    <col min="8969" max="8969" width="20.42578125" style="5" bestFit="1" customWidth="1"/>
    <col min="8970" max="8971" width="11.42578125" style="5" customWidth="1"/>
    <col min="8972" max="8972" width="10.42578125" style="5" bestFit="1" customWidth="1"/>
    <col min="8973" max="8973" width="11.42578125" style="5" bestFit="1" customWidth="1"/>
    <col min="8974" max="8974" width="18.85546875" style="5" customWidth="1"/>
    <col min="8975" max="8975" width="18.85546875" style="5" bestFit="1" customWidth="1"/>
    <col min="8976" max="8976" width="20.42578125" style="5" bestFit="1" customWidth="1"/>
    <col min="8977" max="8978" width="0" style="5" hidden="1" customWidth="1"/>
    <col min="8979" max="8979" width="15.42578125" style="5" bestFit="1" customWidth="1"/>
    <col min="8980" max="8980" width="28.42578125" style="5" bestFit="1" customWidth="1"/>
    <col min="8981" max="8981" width="13.5703125" style="5" bestFit="1" customWidth="1"/>
    <col min="8982" max="8982" width="11.42578125" style="5" customWidth="1"/>
    <col min="8983" max="8984" width="0" style="5" hidden="1" customWidth="1"/>
    <col min="8985" max="8987" width="11.42578125" style="5" customWidth="1"/>
    <col min="8988" max="8988" width="13.140625" style="5" bestFit="1" customWidth="1"/>
    <col min="8989" max="9216" width="11.42578125" style="5"/>
    <col min="9217" max="9217" width="4.140625" style="5" customWidth="1"/>
    <col min="9218" max="9218" width="35.5703125" style="5" customWidth="1"/>
    <col min="9219" max="9219" width="18.42578125" style="5" bestFit="1" customWidth="1"/>
    <col min="9220" max="9223" width="10.42578125" style="5" customWidth="1"/>
    <col min="9224" max="9224" width="12.85546875" style="5" bestFit="1" customWidth="1"/>
    <col min="9225" max="9225" width="20.42578125" style="5" bestFit="1" customWidth="1"/>
    <col min="9226" max="9227" width="11.42578125" style="5" customWidth="1"/>
    <col min="9228" max="9228" width="10.42578125" style="5" bestFit="1" customWidth="1"/>
    <col min="9229" max="9229" width="11.42578125" style="5" bestFit="1" customWidth="1"/>
    <col min="9230" max="9230" width="18.85546875" style="5" customWidth="1"/>
    <col min="9231" max="9231" width="18.85546875" style="5" bestFit="1" customWidth="1"/>
    <col min="9232" max="9232" width="20.42578125" style="5" bestFit="1" customWidth="1"/>
    <col min="9233" max="9234" width="0" style="5" hidden="1" customWidth="1"/>
    <col min="9235" max="9235" width="15.42578125" style="5" bestFit="1" customWidth="1"/>
    <col min="9236" max="9236" width="28.42578125" style="5" bestFit="1" customWidth="1"/>
    <col min="9237" max="9237" width="13.5703125" style="5" bestFit="1" customWidth="1"/>
    <col min="9238" max="9238" width="11.42578125" style="5" customWidth="1"/>
    <col min="9239" max="9240" width="0" style="5" hidden="1" customWidth="1"/>
    <col min="9241" max="9243" width="11.42578125" style="5" customWidth="1"/>
    <col min="9244" max="9244" width="13.140625" style="5" bestFit="1" customWidth="1"/>
    <col min="9245" max="9472" width="11.42578125" style="5"/>
    <col min="9473" max="9473" width="4.140625" style="5" customWidth="1"/>
    <col min="9474" max="9474" width="35.5703125" style="5" customWidth="1"/>
    <col min="9475" max="9475" width="18.42578125" style="5" bestFit="1" customWidth="1"/>
    <col min="9476" max="9479" width="10.42578125" style="5" customWidth="1"/>
    <col min="9480" max="9480" width="12.85546875" style="5" bestFit="1" customWidth="1"/>
    <col min="9481" max="9481" width="20.42578125" style="5" bestFit="1" customWidth="1"/>
    <col min="9482" max="9483" width="11.42578125" style="5" customWidth="1"/>
    <col min="9484" max="9484" width="10.42578125" style="5" bestFit="1" customWidth="1"/>
    <col min="9485" max="9485" width="11.42578125" style="5" bestFit="1" customWidth="1"/>
    <col min="9486" max="9486" width="18.85546875" style="5" customWidth="1"/>
    <col min="9487" max="9487" width="18.85546875" style="5" bestFit="1" customWidth="1"/>
    <col min="9488" max="9488" width="20.42578125" style="5" bestFit="1" customWidth="1"/>
    <col min="9489" max="9490" width="0" style="5" hidden="1" customWidth="1"/>
    <col min="9491" max="9491" width="15.42578125" style="5" bestFit="1" customWidth="1"/>
    <col min="9492" max="9492" width="28.42578125" style="5" bestFit="1" customWidth="1"/>
    <col min="9493" max="9493" width="13.5703125" style="5" bestFit="1" customWidth="1"/>
    <col min="9494" max="9494" width="11.42578125" style="5" customWidth="1"/>
    <col min="9495" max="9496" width="0" style="5" hidden="1" customWidth="1"/>
    <col min="9497" max="9499" width="11.42578125" style="5" customWidth="1"/>
    <col min="9500" max="9500" width="13.140625" style="5" bestFit="1" customWidth="1"/>
    <col min="9501" max="9728" width="11.42578125" style="5"/>
    <col min="9729" max="9729" width="4.140625" style="5" customWidth="1"/>
    <col min="9730" max="9730" width="35.5703125" style="5" customWidth="1"/>
    <col min="9731" max="9731" width="18.42578125" style="5" bestFit="1" customWidth="1"/>
    <col min="9732" max="9735" width="10.42578125" style="5" customWidth="1"/>
    <col min="9736" max="9736" width="12.85546875" style="5" bestFit="1" customWidth="1"/>
    <col min="9737" max="9737" width="20.42578125" style="5" bestFit="1" customWidth="1"/>
    <col min="9738" max="9739" width="11.42578125" style="5" customWidth="1"/>
    <col min="9740" max="9740" width="10.42578125" style="5" bestFit="1" customWidth="1"/>
    <col min="9741" max="9741" width="11.42578125" style="5" bestFit="1" customWidth="1"/>
    <col min="9742" max="9742" width="18.85546875" style="5" customWidth="1"/>
    <col min="9743" max="9743" width="18.85546875" style="5" bestFit="1" customWidth="1"/>
    <col min="9744" max="9744" width="20.42578125" style="5" bestFit="1" customWidth="1"/>
    <col min="9745" max="9746" width="0" style="5" hidden="1" customWidth="1"/>
    <col min="9747" max="9747" width="15.42578125" style="5" bestFit="1" customWidth="1"/>
    <col min="9748" max="9748" width="28.42578125" style="5" bestFit="1" customWidth="1"/>
    <col min="9749" max="9749" width="13.5703125" style="5" bestFit="1" customWidth="1"/>
    <col min="9750" max="9750" width="11.42578125" style="5" customWidth="1"/>
    <col min="9751" max="9752" width="0" style="5" hidden="1" customWidth="1"/>
    <col min="9753" max="9755" width="11.42578125" style="5" customWidth="1"/>
    <col min="9756" max="9756" width="13.140625" style="5" bestFit="1" customWidth="1"/>
    <col min="9757" max="9984" width="11.42578125" style="5"/>
    <col min="9985" max="9985" width="4.140625" style="5" customWidth="1"/>
    <col min="9986" max="9986" width="35.5703125" style="5" customWidth="1"/>
    <col min="9987" max="9987" width="18.42578125" style="5" bestFit="1" customWidth="1"/>
    <col min="9988" max="9991" width="10.42578125" style="5" customWidth="1"/>
    <col min="9992" max="9992" width="12.85546875" style="5" bestFit="1" customWidth="1"/>
    <col min="9993" max="9993" width="20.42578125" style="5" bestFit="1" customWidth="1"/>
    <col min="9994" max="9995" width="11.42578125" style="5" customWidth="1"/>
    <col min="9996" max="9996" width="10.42578125" style="5" bestFit="1" customWidth="1"/>
    <col min="9997" max="9997" width="11.42578125" style="5" bestFit="1" customWidth="1"/>
    <col min="9998" max="9998" width="18.85546875" style="5" customWidth="1"/>
    <col min="9999" max="9999" width="18.85546875" style="5" bestFit="1" customWidth="1"/>
    <col min="10000" max="10000" width="20.42578125" style="5" bestFit="1" customWidth="1"/>
    <col min="10001" max="10002" width="0" style="5" hidden="1" customWidth="1"/>
    <col min="10003" max="10003" width="15.42578125" style="5" bestFit="1" customWidth="1"/>
    <col min="10004" max="10004" width="28.42578125" style="5" bestFit="1" customWidth="1"/>
    <col min="10005" max="10005" width="13.5703125" style="5" bestFit="1" customWidth="1"/>
    <col min="10006" max="10006" width="11.42578125" style="5" customWidth="1"/>
    <col min="10007" max="10008" width="0" style="5" hidden="1" customWidth="1"/>
    <col min="10009" max="10011" width="11.42578125" style="5" customWidth="1"/>
    <col min="10012" max="10012" width="13.140625" style="5" bestFit="1" customWidth="1"/>
    <col min="10013" max="10240" width="11.42578125" style="5"/>
    <col min="10241" max="10241" width="4.140625" style="5" customWidth="1"/>
    <col min="10242" max="10242" width="35.5703125" style="5" customWidth="1"/>
    <col min="10243" max="10243" width="18.42578125" style="5" bestFit="1" customWidth="1"/>
    <col min="10244" max="10247" width="10.42578125" style="5" customWidth="1"/>
    <col min="10248" max="10248" width="12.85546875" style="5" bestFit="1" customWidth="1"/>
    <col min="10249" max="10249" width="20.42578125" style="5" bestFit="1" customWidth="1"/>
    <col min="10250" max="10251" width="11.42578125" style="5" customWidth="1"/>
    <col min="10252" max="10252" width="10.42578125" style="5" bestFit="1" customWidth="1"/>
    <col min="10253" max="10253" width="11.42578125" style="5" bestFit="1" customWidth="1"/>
    <col min="10254" max="10254" width="18.85546875" style="5" customWidth="1"/>
    <col min="10255" max="10255" width="18.85546875" style="5" bestFit="1" customWidth="1"/>
    <col min="10256" max="10256" width="20.42578125" style="5" bestFit="1" customWidth="1"/>
    <col min="10257" max="10258" width="0" style="5" hidden="1" customWidth="1"/>
    <col min="10259" max="10259" width="15.42578125" style="5" bestFit="1" customWidth="1"/>
    <col min="10260" max="10260" width="28.42578125" style="5" bestFit="1" customWidth="1"/>
    <col min="10261" max="10261" width="13.5703125" style="5" bestFit="1" customWidth="1"/>
    <col min="10262" max="10262" width="11.42578125" style="5" customWidth="1"/>
    <col min="10263" max="10264" width="0" style="5" hidden="1" customWidth="1"/>
    <col min="10265" max="10267" width="11.42578125" style="5" customWidth="1"/>
    <col min="10268" max="10268" width="13.140625" style="5" bestFit="1" customWidth="1"/>
    <col min="10269" max="10496" width="11.42578125" style="5"/>
    <col min="10497" max="10497" width="4.140625" style="5" customWidth="1"/>
    <col min="10498" max="10498" width="35.5703125" style="5" customWidth="1"/>
    <col min="10499" max="10499" width="18.42578125" style="5" bestFit="1" customWidth="1"/>
    <col min="10500" max="10503" width="10.42578125" style="5" customWidth="1"/>
    <col min="10504" max="10504" width="12.85546875" style="5" bestFit="1" customWidth="1"/>
    <col min="10505" max="10505" width="20.42578125" style="5" bestFit="1" customWidth="1"/>
    <col min="10506" max="10507" width="11.42578125" style="5" customWidth="1"/>
    <col min="10508" max="10508" width="10.42578125" style="5" bestFit="1" customWidth="1"/>
    <col min="10509" max="10509" width="11.42578125" style="5" bestFit="1" customWidth="1"/>
    <col min="10510" max="10510" width="18.85546875" style="5" customWidth="1"/>
    <col min="10511" max="10511" width="18.85546875" style="5" bestFit="1" customWidth="1"/>
    <col min="10512" max="10512" width="20.42578125" style="5" bestFit="1" customWidth="1"/>
    <col min="10513" max="10514" width="0" style="5" hidden="1" customWidth="1"/>
    <col min="10515" max="10515" width="15.42578125" style="5" bestFit="1" customWidth="1"/>
    <col min="10516" max="10516" width="28.42578125" style="5" bestFit="1" customWidth="1"/>
    <col min="10517" max="10517" width="13.5703125" style="5" bestFit="1" customWidth="1"/>
    <col min="10518" max="10518" width="11.42578125" style="5" customWidth="1"/>
    <col min="10519" max="10520" width="0" style="5" hidden="1" customWidth="1"/>
    <col min="10521" max="10523" width="11.42578125" style="5" customWidth="1"/>
    <col min="10524" max="10524" width="13.140625" style="5" bestFit="1" customWidth="1"/>
    <col min="10525" max="10752" width="11.42578125" style="5"/>
    <col min="10753" max="10753" width="4.140625" style="5" customWidth="1"/>
    <col min="10754" max="10754" width="35.5703125" style="5" customWidth="1"/>
    <col min="10755" max="10755" width="18.42578125" style="5" bestFit="1" customWidth="1"/>
    <col min="10756" max="10759" width="10.42578125" style="5" customWidth="1"/>
    <col min="10760" max="10760" width="12.85546875" style="5" bestFit="1" customWidth="1"/>
    <col min="10761" max="10761" width="20.42578125" style="5" bestFit="1" customWidth="1"/>
    <col min="10762" max="10763" width="11.42578125" style="5" customWidth="1"/>
    <col min="10764" max="10764" width="10.42578125" style="5" bestFit="1" customWidth="1"/>
    <col min="10765" max="10765" width="11.42578125" style="5" bestFit="1" customWidth="1"/>
    <col min="10766" max="10766" width="18.85546875" style="5" customWidth="1"/>
    <col min="10767" max="10767" width="18.85546875" style="5" bestFit="1" customWidth="1"/>
    <col min="10768" max="10768" width="20.42578125" style="5" bestFit="1" customWidth="1"/>
    <col min="10769" max="10770" width="0" style="5" hidden="1" customWidth="1"/>
    <col min="10771" max="10771" width="15.42578125" style="5" bestFit="1" customWidth="1"/>
    <col min="10772" max="10772" width="28.42578125" style="5" bestFit="1" customWidth="1"/>
    <col min="10773" max="10773" width="13.5703125" style="5" bestFit="1" customWidth="1"/>
    <col min="10774" max="10774" width="11.42578125" style="5" customWidth="1"/>
    <col min="10775" max="10776" width="0" style="5" hidden="1" customWidth="1"/>
    <col min="10777" max="10779" width="11.42578125" style="5" customWidth="1"/>
    <col min="10780" max="10780" width="13.140625" style="5" bestFit="1" customWidth="1"/>
    <col min="10781" max="11008" width="11.42578125" style="5"/>
    <col min="11009" max="11009" width="4.140625" style="5" customWidth="1"/>
    <col min="11010" max="11010" width="35.5703125" style="5" customWidth="1"/>
    <col min="11011" max="11011" width="18.42578125" style="5" bestFit="1" customWidth="1"/>
    <col min="11012" max="11015" width="10.42578125" style="5" customWidth="1"/>
    <col min="11016" max="11016" width="12.85546875" style="5" bestFit="1" customWidth="1"/>
    <col min="11017" max="11017" width="20.42578125" style="5" bestFit="1" customWidth="1"/>
    <col min="11018" max="11019" width="11.42578125" style="5" customWidth="1"/>
    <col min="11020" max="11020" width="10.42578125" style="5" bestFit="1" customWidth="1"/>
    <col min="11021" max="11021" width="11.42578125" style="5" bestFit="1" customWidth="1"/>
    <col min="11022" max="11022" width="18.85546875" style="5" customWidth="1"/>
    <col min="11023" max="11023" width="18.85546875" style="5" bestFit="1" customWidth="1"/>
    <col min="11024" max="11024" width="20.42578125" style="5" bestFit="1" customWidth="1"/>
    <col min="11025" max="11026" width="0" style="5" hidden="1" customWidth="1"/>
    <col min="11027" max="11027" width="15.42578125" style="5" bestFit="1" customWidth="1"/>
    <col min="11028" max="11028" width="28.42578125" style="5" bestFit="1" customWidth="1"/>
    <col min="11029" max="11029" width="13.5703125" style="5" bestFit="1" customWidth="1"/>
    <col min="11030" max="11030" width="11.42578125" style="5" customWidth="1"/>
    <col min="11031" max="11032" width="0" style="5" hidden="1" customWidth="1"/>
    <col min="11033" max="11035" width="11.42578125" style="5" customWidth="1"/>
    <col min="11036" max="11036" width="13.140625" style="5" bestFit="1" customWidth="1"/>
    <col min="11037" max="11264" width="11.42578125" style="5"/>
    <col min="11265" max="11265" width="4.140625" style="5" customWidth="1"/>
    <col min="11266" max="11266" width="35.5703125" style="5" customWidth="1"/>
    <col min="11267" max="11267" width="18.42578125" style="5" bestFit="1" customWidth="1"/>
    <col min="11268" max="11271" width="10.42578125" style="5" customWidth="1"/>
    <col min="11272" max="11272" width="12.85546875" style="5" bestFit="1" customWidth="1"/>
    <col min="11273" max="11273" width="20.42578125" style="5" bestFit="1" customWidth="1"/>
    <col min="11274" max="11275" width="11.42578125" style="5" customWidth="1"/>
    <col min="11276" max="11276" width="10.42578125" style="5" bestFit="1" customWidth="1"/>
    <col min="11277" max="11277" width="11.42578125" style="5" bestFit="1" customWidth="1"/>
    <col min="11278" max="11278" width="18.85546875" style="5" customWidth="1"/>
    <col min="11279" max="11279" width="18.85546875" style="5" bestFit="1" customWidth="1"/>
    <col min="11280" max="11280" width="20.42578125" style="5" bestFit="1" customWidth="1"/>
    <col min="11281" max="11282" width="0" style="5" hidden="1" customWidth="1"/>
    <col min="11283" max="11283" width="15.42578125" style="5" bestFit="1" customWidth="1"/>
    <col min="11284" max="11284" width="28.42578125" style="5" bestFit="1" customWidth="1"/>
    <col min="11285" max="11285" width="13.5703125" style="5" bestFit="1" customWidth="1"/>
    <col min="11286" max="11286" width="11.42578125" style="5" customWidth="1"/>
    <col min="11287" max="11288" width="0" style="5" hidden="1" customWidth="1"/>
    <col min="11289" max="11291" width="11.42578125" style="5" customWidth="1"/>
    <col min="11292" max="11292" width="13.140625" style="5" bestFit="1" customWidth="1"/>
    <col min="11293" max="11520" width="11.42578125" style="5"/>
    <col min="11521" max="11521" width="4.140625" style="5" customWidth="1"/>
    <col min="11522" max="11522" width="35.5703125" style="5" customWidth="1"/>
    <col min="11523" max="11523" width="18.42578125" style="5" bestFit="1" customWidth="1"/>
    <col min="11524" max="11527" width="10.42578125" style="5" customWidth="1"/>
    <col min="11528" max="11528" width="12.85546875" style="5" bestFit="1" customWidth="1"/>
    <col min="11529" max="11529" width="20.42578125" style="5" bestFit="1" customWidth="1"/>
    <col min="11530" max="11531" width="11.42578125" style="5" customWidth="1"/>
    <col min="11532" max="11532" width="10.42578125" style="5" bestFit="1" customWidth="1"/>
    <col min="11533" max="11533" width="11.42578125" style="5" bestFit="1" customWidth="1"/>
    <col min="11534" max="11534" width="18.85546875" style="5" customWidth="1"/>
    <col min="11535" max="11535" width="18.85546875" style="5" bestFit="1" customWidth="1"/>
    <col min="11536" max="11536" width="20.42578125" style="5" bestFit="1" customWidth="1"/>
    <col min="11537" max="11538" width="0" style="5" hidden="1" customWidth="1"/>
    <col min="11539" max="11539" width="15.42578125" style="5" bestFit="1" customWidth="1"/>
    <col min="11540" max="11540" width="28.42578125" style="5" bestFit="1" customWidth="1"/>
    <col min="11541" max="11541" width="13.5703125" style="5" bestFit="1" customWidth="1"/>
    <col min="11542" max="11542" width="11.42578125" style="5" customWidth="1"/>
    <col min="11543" max="11544" width="0" style="5" hidden="1" customWidth="1"/>
    <col min="11545" max="11547" width="11.42578125" style="5" customWidth="1"/>
    <col min="11548" max="11548" width="13.140625" style="5" bestFit="1" customWidth="1"/>
    <col min="11549" max="11776" width="11.42578125" style="5"/>
    <col min="11777" max="11777" width="4.140625" style="5" customWidth="1"/>
    <col min="11778" max="11778" width="35.5703125" style="5" customWidth="1"/>
    <col min="11779" max="11779" width="18.42578125" style="5" bestFit="1" customWidth="1"/>
    <col min="11780" max="11783" width="10.42578125" style="5" customWidth="1"/>
    <col min="11784" max="11784" width="12.85546875" style="5" bestFit="1" customWidth="1"/>
    <col min="11785" max="11785" width="20.42578125" style="5" bestFit="1" customWidth="1"/>
    <col min="11786" max="11787" width="11.42578125" style="5" customWidth="1"/>
    <col min="11788" max="11788" width="10.42578125" style="5" bestFit="1" customWidth="1"/>
    <col min="11789" max="11789" width="11.42578125" style="5" bestFit="1" customWidth="1"/>
    <col min="11790" max="11790" width="18.85546875" style="5" customWidth="1"/>
    <col min="11791" max="11791" width="18.85546875" style="5" bestFit="1" customWidth="1"/>
    <col min="11792" max="11792" width="20.42578125" style="5" bestFit="1" customWidth="1"/>
    <col min="11793" max="11794" width="0" style="5" hidden="1" customWidth="1"/>
    <col min="11795" max="11795" width="15.42578125" style="5" bestFit="1" customWidth="1"/>
    <col min="11796" max="11796" width="28.42578125" style="5" bestFit="1" customWidth="1"/>
    <col min="11797" max="11797" width="13.5703125" style="5" bestFit="1" customWidth="1"/>
    <col min="11798" max="11798" width="11.42578125" style="5" customWidth="1"/>
    <col min="11799" max="11800" width="0" style="5" hidden="1" customWidth="1"/>
    <col min="11801" max="11803" width="11.42578125" style="5" customWidth="1"/>
    <col min="11804" max="11804" width="13.140625" style="5" bestFit="1" customWidth="1"/>
    <col min="11805" max="12032" width="11.42578125" style="5"/>
    <col min="12033" max="12033" width="4.140625" style="5" customWidth="1"/>
    <col min="12034" max="12034" width="35.5703125" style="5" customWidth="1"/>
    <col min="12035" max="12035" width="18.42578125" style="5" bestFit="1" customWidth="1"/>
    <col min="12036" max="12039" width="10.42578125" style="5" customWidth="1"/>
    <col min="12040" max="12040" width="12.85546875" style="5" bestFit="1" customWidth="1"/>
    <col min="12041" max="12041" width="20.42578125" style="5" bestFit="1" customWidth="1"/>
    <col min="12042" max="12043" width="11.42578125" style="5" customWidth="1"/>
    <col min="12044" max="12044" width="10.42578125" style="5" bestFit="1" customWidth="1"/>
    <col min="12045" max="12045" width="11.42578125" style="5" bestFit="1" customWidth="1"/>
    <col min="12046" max="12046" width="18.85546875" style="5" customWidth="1"/>
    <col min="12047" max="12047" width="18.85546875" style="5" bestFit="1" customWidth="1"/>
    <col min="12048" max="12048" width="20.42578125" style="5" bestFit="1" customWidth="1"/>
    <col min="12049" max="12050" width="0" style="5" hidden="1" customWidth="1"/>
    <col min="12051" max="12051" width="15.42578125" style="5" bestFit="1" customWidth="1"/>
    <col min="12052" max="12052" width="28.42578125" style="5" bestFit="1" customWidth="1"/>
    <col min="12053" max="12053" width="13.5703125" style="5" bestFit="1" customWidth="1"/>
    <col min="12054" max="12054" width="11.42578125" style="5" customWidth="1"/>
    <col min="12055" max="12056" width="0" style="5" hidden="1" customWidth="1"/>
    <col min="12057" max="12059" width="11.42578125" style="5" customWidth="1"/>
    <col min="12060" max="12060" width="13.140625" style="5" bestFit="1" customWidth="1"/>
    <col min="12061" max="12288" width="11.42578125" style="5"/>
    <col min="12289" max="12289" width="4.140625" style="5" customWidth="1"/>
    <col min="12290" max="12290" width="35.5703125" style="5" customWidth="1"/>
    <col min="12291" max="12291" width="18.42578125" style="5" bestFit="1" customWidth="1"/>
    <col min="12292" max="12295" width="10.42578125" style="5" customWidth="1"/>
    <col min="12296" max="12296" width="12.85546875" style="5" bestFit="1" customWidth="1"/>
    <col min="12297" max="12297" width="20.42578125" style="5" bestFit="1" customWidth="1"/>
    <col min="12298" max="12299" width="11.42578125" style="5" customWidth="1"/>
    <col min="12300" max="12300" width="10.42578125" style="5" bestFit="1" customWidth="1"/>
    <col min="12301" max="12301" width="11.42578125" style="5" bestFit="1" customWidth="1"/>
    <col min="12302" max="12302" width="18.85546875" style="5" customWidth="1"/>
    <col min="12303" max="12303" width="18.85546875" style="5" bestFit="1" customWidth="1"/>
    <col min="12304" max="12304" width="20.42578125" style="5" bestFit="1" customWidth="1"/>
    <col min="12305" max="12306" width="0" style="5" hidden="1" customWidth="1"/>
    <col min="12307" max="12307" width="15.42578125" style="5" bestFit="1" customWidth="1"/>
    <col min="12308" max="12308" width="28.42578125" style="5" bestFit="1" customWidth="1"/>
    <col min="12309" max="12309" width="13.5703125" style="5" bestFit="1" customWidth="1"/>
    <col min="12310" max="12310" width="11.42578125" style="5" customWidth="1"/>
    <col min="12311" max="12312" width="0" style="5" hidden="1" customWidth="1"/>
    <col min="12313" max="12315" width="11.42578125" style="5" customWidth="1"/>
    <col min="12316" max="12316" width="13.140625" style="5" bestFit="1" customWidth="1"/>
    <col min="12317" max="12544" width="11.42578125" style="5"/>
    <col min="12545" max="12545" width="4.140625" style="5" customWidth="1"/>
    <col min="12546" max="12546" width="35.5703125" style="5" customWidth="1"/>
    <col min="12547" max="12547" width="18.42578125" style="5" bestFit="1" customWidth="1"/>
    <col min="12548" max="12551" width="10.42578125" style="5" customWidth="1"/>
    <col min="12552" max="12552" width="12.85546875" style="5" bestFit="1" customWidth="1"/>
    <col min="12553" max="12553" width="20.42578125" style="5" bestFit="1" customWidth="1"/>
    <col min="12554" max="12555" width="11.42578125" style="5" customWidth="1"/>
    <col min="12556" max="12556" width="10.42578125" style="5" bestFit="1" customWidth="1"/>
    <col min="12557" max="12557" width="11.42578125" style="5" bestFit="1" customWidth="1"/>
    <col min="12558" max="12558" width="18.85546875" style="5" customWidth="1"/>
    <col min="12559" max="12559" width="18.85546875" style="5" bestFit="1" customWidth="1"/>
    <col min="12560" max="12560" width="20.42578125" style="5" bestFit="1" customWidth="1"/>
    <col min="12561" max="12562" width="0" style="5" hidden="1" customWidth="1"/>
    <col min="12563" max="12563" width="15.42578125" style="5" bestFit="1" customWidth="1"/>
    <col min="12564" max="12564" width="28.42578125" style="5" bestFit="1" customWidth="1"/>
    <col min="12565" max="12565" width="13.5703125" style="5" bestFit="1" customWidth="1"/>
    <col min="12566" max="12566" width="11.42578125" style="5" customWidth="1"/>
    <col min="12567" max="12568" width="0" style="5" hidden="1" customWidth="1"/>
    <col min="12569" max="12571" width="11.42578125" style="5" customWidth="1"/>
    <col min="12572" max="12572" width="13.140625" style="5" bestFit="1" customWidth="1"/>
    <col min="12573" max="12800" width="11.42578125" style="5"/>
    <col min="12801" max="12801" width="4.140625" style="5" customWidth="1"/>
    <col min="12802" max="12802" width="35.5703125" style="5" customWidth="1"/>
    <col min="12803" max="12803" width="18.42578125" style="5" bestFit="1" customWidth="1"/>
    <col min="12804" max="12807" width="10.42578125" style="5" customWidth="1"/>
    <col min="12808" max="12808" width="12.85546875" style="5" bestFit="1" customWidth="1"/>
    <col min="12809" max="12809" width="20.42578125" style="5" bestFit="1" customWidth="1"/>
    <col min="12810" max="12811" width="11.42578125" style="5" customWidth="1"/>
    <col min="12812" max="12812" width="10.42578125" style="5" bestFit="1" customWidth="1"/>
    <col min="12813" max="12813" width="11.42578125" style="5" bestFit="1" customWidth="1"/>
    <col min="12814" max="12814" width="18.85546875" style="5" customWidth="1"/>
    <col min="12815" max="12815" width="18.85546875" style="5" bestFit="1" customWidth="1"/>
    <col min="12816" max="12816" width="20.42578125" style="5" bestFit="1" customWidth="1"/>
    <col min="12817" max="12818" width="0" style="5" hidden="1" customWidth="1"/>
    <col min="12819" max="12819" width="15.42578125" style="5" bestFit="1" customWidth="1"/>
    <col min="12820" max="12820" width="28.42578125" style="5" bestFit="1" customWidth="1"/>
    <col min="12821" max="12821" width="13.5703125" style="5" bestFit="1" customWidth="1"/>
    <col min="12822" max="12822" width="11.42578125" style="5" customWidth="1"/>
    <col min="12823" max="12824" width="0" style="5" hidden="1" customWidth="1"/>
    <col min="12825" max="12827" width="11.42578125" style="5" customWidth="1"/>
    <col min="12828" max="12828" width="13.140625" style="5" bestFit="1" customWidth="1"/>
    <col min="12829" max="13056" width="11.42578125" style="5"/>
    <col min="13057" max="13057" width="4.140625" style="5" customWidth="1"/>
    <col min="13058" max="13058" width="35.5703125" style="5" customWidth="1"/>
    <col min="13059" max="13059" width="18.42578125" style="5" bestFit="1" customWidth="1"/>
    <col min="13060" max="13063" width="10.42578125" style="5" customWidth="1"/>
    <col min="13064" max="13064" width="12.85546875" style="5" bestFit="1" customWidth="1"/>
    <col min="13065" max="13065" width="20.42578125" style="5" bestFit="1" customWidth="1"/>
    <col min="13066" max="13067" width="11.42578125" style="5" customWidth="1"/>
    <col min="13068" max="13068" width="10.42578125" style="5" bestFit="1" customWidth="1"/>
    <col min="13069" max="13069" width="11.42578125" style="5" bestFit="1" customWidth="1"/>
    <col min="13070" max="13070" width="18.85546875" style="5" customWidth="1"/>
    <col min="13071" max="13071" width="18.85546875" style="5" bestFit="1" customWidth="1"/>
    <col min="13072" max="13072" width="20.42578125" style="5" bestFit="1" customWidth="1"/>
    <col min="13073" max="13074" width="0" style="5" hidden="1" customWidth="1"/>
    <col min="13075" max="13075" width="15.42578125" style="5" bestFit="1" customWidth="1"/>
    <col min="13076" max="13076" width="28.42578125" style="5" bestFit="1" customWidth="1"/>
    <col min="13077" max="13077" width="13.5703125" style="5" bestFit="1" customWidth="1"/>
    <col min="13078" max="13078" width="11.42578125" style="5" customWidth="1"/>
    <col min="13079" max="13080" width="0" style="5" hidden="1" customWidth="1"/>
    <col min="13081" max="13083" width="11.42578125" style="5" customWidth="1"/>
    <col min="13084" max="13084" width="13.140625" style="5" bestFit="1" customWidth="1"/>
    <col min="13085" max="13312" width="11.42578125" style="5"/>
    <col min="13313" max="13313" width="4.140625" style="5" customWidth="1"/>
    <col min="13314" max="13314" width="35.5703125" style="5" customWidth="1"/>
    <col min="13315" max="13315" width="18.42578125" style="5" bestFit="1" customWidth="1"/>
    <col min="13316" max="13319" width="10.42578125" style="5" customWidth="1"/>
    <col min="13320" max="13320" width="12.85546875" style="5" bestFit="1" customWidth="1"/>
    <col min="13321" max="13321" width="20.42578125" style="5" bestFit="1" customWidth="1"/>
    <col min="13322" max="13323" width="11.42578125" style="5" customWidth="1"/>
    <col min="13324" max="13324" width="10.42578125" style="5" bestFit="1" customWidth="1"/>
    <col min="13325" max="13325" width="11.42578125" style="5" bestFit="1" customWidth="1"/>
    <col min="13326" max="13326" width="18.85546875" style="5" customWidth="1"/>
    <col min="13327" max="13327" width="18.85546875" style="5" bestFit="1" customWidth="1"/>
    <col min="13328" max="13328" width="20.42578125" style="5" bestFit="1" customWidth="1"/>
    <col min="13329" max="13330" width="0" style="5" hidden="1" customWidth="1"/>
    <col min="13331" max="13331" width="15.42578125" style="5" bestFit="1" customWidth="1"/>
    <col min="13332" max="13332" width="28.42578125" style="5" bestFit="1" customWidth="1"/>
    <col min="13333" max="13333" width="13.5703125" style="5" bestFit="1" customWidth="1"/>
    <col min="13334" max="13334" width="11.42578125" style="5" customWidth="1"/>
    <col min="13335" max="13336" width="0" style="5" hidden="1" customWidth="1"/>
    <col min="13337" max="13339" width="11.42578125" style="5" customWidth="1"/>
    <col min="13340" max="13340" width="13.140625" style="5" bestFit="1" customWidth="1"/>
    <col min="13341" max="13568" width="11.42578125" style="5"/>
    <col min="13569" max="13569" width="4.140625" style="5" customWidth="1"/>
    <col min="13570" max="13570" width="35.5703125" style="5" customWidth="1"/>
    <col min="13571" max="13571" width="18.42578125" style="5" bestFit="1" customWidth="1"/>
    <col min="13572" max="13575" width="10.42578125" style="5" customWidth="1"/>
    <col min="13576" max="13576" width="12.85546875" style="5" bestFit="1" customWidth="1"/>
    <col min="13577" max="13577" width="20.42578125" style="5" bestFit="1" customWidth="1"/>
    <col min="13578" max="13579" width="11.42578125" style="5" customWidth="1"/>
    <col min="13580" max="13580" width="10.42578125" style="5" bestFit="1" customWidth="1"/>
    <col min="13581" max="13581" width="11.42578125" style="5" bestFit="1" customWidth="1"/>
    <col min="13582" max="13582" width="18.85546875" style="5" customWidth="1"/>
    <col min="13583" max="13583" width="18.85546875" style="5" bestFit="1" customWidth="1"/>
    <col min="13584" max="13584" width="20.42578125" style="5" bestFit="1" customWidth="1"/>
    <col min="13585" max="13586" width="0" style="5" hidden="1" customWidth="1"/>
    <col min="13587" max="13587" width="15.42578125" style="5" bestFit="1" customWidth="1"/>
    <col min="13588" max="13588" width="28.42578125" style="5" bestFit="1" customWidth="1"/>
    <col min="13589" max="13589" width="13.5703125" style="5" bestFit="1" customWidth="1"/>
    <col min="13590" max="13590" width="11.42578125" style="5" customWidth="1"/>
    <col min="13591" max="13592" width="0" style="5" hidden="1" customWidth="1"/>
    <col min="13593" max="13595" width="11.42578125" style="5" customWidth="1"/>
    <col min="13596" max="13596" width="13.140625" style="5" bestFit="1" customWidth="1"/>
    <col min="13597" max="13824" width="11.42578125" style="5"/>
    <col min="13825" max="13825" width="4.140625" style="5" customWidth="1"/>
    <col min="13826" max="13826" width="35.5703125" style="5" customWidth="1"/>
    <col min="13827" max="13827" width="18.42578125" style="5" bestFit="1" customWidth="1"/>
    <col min="13828" max="13831" width="10.42578125" style="5" customWidth="1"/>
    <col min="13832" max="13832" width="12.85546875" style="5" bestFit="1" customWidth="1"/>
    <col min="13833" max="13833" width="20.42578125" style="5" bestFit="1" customWidth="1"/>
    <col min="13834" max="13835" width="11.42578125" style="5" customWidth="1"/>
    <col min="13836" max="13836" width="10.42578125" style="5" bestFit="1" customWidth="1"/>
    <col min="13837" max="13837" width="11.42578125" style="5" bestFit="1" customWidth="1"/>
    <col min="13838" max="13838" width="18.85546875" style="5" customWidth="1"/>
    <col min="13839" max="13839" width="18.85546875" style="5" bestFit="1" customWidth="1"/>
    <col min="13840" max="13840" width="20.42578125" style="5" bestFit="1" customWidth="1"/>
    <col min="13841" max="13842" width="0" style="5" hidden="1" customWidth="1"/>
    <col min="13843" max="13843" width="15.42578125" style="5" bestFit="1" customWidth="1"/>
    <col min="13844" max="13844" width="28.42578125" style="5" bestFit="1" customWidth="1"/>
    <col min="13845" max="13845" width="13.5703125" style="5" bestFit="1" customWidth="1"/>
    <col min="13846" max="13846" width="11.42578125" style="5" customWidth="1"/>
    <col min="13847" max="13848" width="0" style="5" hidden="1" customWidth="1"/>
    <col min="13849" max="13851" width="11.42578125" style="5" customWidth="1"/>
    <col min="13852" max="13852" width="13.140625" style="5" bestFit="1" customWidth="1"/>
    <col min="13853" max="14080" width="11.42578125" style="5"/>
    <col min="14081" max="14081" width="4.140625" style="5" customWidth="1"/>
    <col min="14082" max="14082" width="35.5703125" style="5" customWidth="1"/>
    <col min="14083" max="14083" width="18.42578125" style="5" bestFit="1" customWidth="1"/>
    <col min="14084" max="14087" width="10.42578125" style="5" customWidth="1"/>
    <col min="14088" max="14088" width="12.85546875" style="5" bestFit="1" customWidth="1"/>
    <col min="14089" max="14089" width="20.42578125" style="5" bestFit="1" customWidth="1"/>
    <col min="14090" max="14091" width="11.42578125" style="5" customWidth="1"/>
    <col min="14092" max="14092" width="10.42578125" style="5" bestFit="1" customWidth="1"/>
    <col min="14093" max="14093" width="11.42578125" style="5" bestFit="1" customWidth="1"/>
    <col min="14094" max="14094" width="18.85546875" style="5" customWidth="1"/>
    <col min="14095" max="14095" width="18.85546875" style="5" bestFit="1" customWidth="1"/>
    <col min="14096" max="14096" width="20.42578125" style="5" bestFit="1" customWidth="1"/>
    <col min="14097" max="14098" width="0" style="5" hidden="1" customWidth="1"/>
    <col min="14099" max="14099" width="15.42578125" style="5" bestFit="1" customWidth="1"/>
    <col min="14100" max="14100" width="28.42578125" style="5" bestFit="1" customWidth="1"/>
    <col min="14101" max="14101" width="13.5703125" style="5" bestFit="1" customWidth="1"/>
    <col min="14102" max="14102" width="11.42578125" style="5" customWidth="1"/>
    <col min="14103" max="14104" width="0" style="5" hidden="1" customWidth="1"/>
    <col min="14105" max="14107" width="11.42578125" style="5" customWidth="1"/>
    <col min="14108" max="14108" width="13.140625" style="5" bestFit="1" customWidth="1"/>
    <col min="14109" max="14336" width="11.42578125" style="5"/>
    <col min="14337" max="14337" width="4.140625" style="5" customWidth="1"/>
    <col min="14338" max="14338" width="35.5703125" style="5" customWidth="1"/>
    <col min="14339" max="14339" width="18.42578125" style="5" bestFit="1" customWidth="1"/>
    <col min="14340" max="14343" width="10.42578125" style="5" customWidth="1"/>
    <col min="14344" max="14344" width="12.85546875" style="5" bestFit="1" customWidth="1"/>
    <col min="14345" max="14345" width="20.42578125" style="5" bestFit="1" customWidth="1"/>
    <col min="14346" max="14347" width="11.42578125" style="5" customWidth="1"/>
    <col min="14348" max="14348" width="10.42578125" style="5" bestFit="1" customWidth="1"/>
    <col min="14349" max="14349" width="11.42578125" style="5" bestFit="1" customWidth="1"/>
    <col min="14350" max="14350" width="18.85546875" style="5" customWidth="1"/>
    <col min="14351" max="14351" width="18.85546875" style="5" bestFit="1" customWidth="1"/>
    <col min="14352" max="14352" width="20.42578125" style="5" bestFit="1" customWidth="1"/>
    <col min="14353" max="14354" width="0" style="5" hidden="1" customWidth="1"/>
    <col min="14355" max="14355" width="15.42578125" style="5" bestFit="1" customWidth="1"/>
    <col min="14356" max="14356" width="28.42578125" style="5" bestFit="1" customWidth="1"/>
    <col min="14357" max="14357" width="13.5703125" style="5" bestFit="1" customWidth="1"/>
    <col min="14358" max="14358" width="11.42578125" style="5" customWidth="1"/>
    <col min="14359" max="14360" width="0" style="5" hidden="1" customWidth="1"/>
    <col min="14361" max="14363" width="11.42578125" style="5" customWidth="1"/>
    <col min="14364" max="14364" width="13.140625" style="5" bestFit="1" customWidth="1"/>
    <col min="14365" max="14592" width="11.42578125" style="5"/>
    <col min="14593" max="14593" width="4.140625" style="5" customWidth="1"/>
    <col min="14594" max="14594" width="35.5703125" style="5" customWidth="1"/>
    <col min="14595" max="14595" width="18.42578125" style="5" bestFit="1" customWidth="1"/>
    <col min="14596" max="14599" width="10.42578125" style="5" customWidth="1"/>
    <col min="14600" max="14600" width="12.85546875" style="5" bestFit="1" customWidth="1"/>
    <col min="14601" max="14601" width="20.42578125" style="5" bestFit="1" customWidth="1"/>
    <col min="14602" max="14603" width="11.42578125" style="5" customWidth="1"/>
    <col min="14604" max="14604" width="10.42578125" style="5" bestFit="1" customWidth="1"/>
    <col min="14605" max="14605" width="11.42578125" style="5" bestFit="1" customWidth="1"/>
    <col min="14606" max="14606" width="18.85546875" style="5" customWidth="1"/>
    <col min="14607" max="14607" width="18.85546875" style="5" bestFit="1" customWidth="1"/>
    <col min="14608" max="14608" width="20.42578125" style="5" bestFit="1" customWidth="1"/>
    <col min="14609" max="14610" width="0" style="5" hidden="1" customWidth="1"/>
    <col min="14611" max="14611" width="15.42578125" style="5" bestFit="1" customWidth="1"/>
    <col min="14612" max="14612" width="28.42578125" style="5" bestFit="1" customWidth="1"/>
    <col min="14613" max="14613" width="13.5703125" style="5" bestFit="1" customWidth="1"/>
    <col min="14614" max="14614" width="11.42578125" style="5" customWidth="1"/>
    <col min="14615" max="14616" width="0" style="5" hidden="1" customWidth="1"/>
    <col min="14617" max="14619" width="11.42578125" style="5" customWidth="1"/>
    <col min="14620" max="14620" width="13.140625" style="5" bestFit="1" customWidth="1"/>
    <col min="14621" max="14848" width="11.42578125" style="5"/>
    <col min="14849" max="14849" width="4.140625" style="5" customWidth="1"/>
    <col min="14850" max="14850" width="35.5703125" style="5" customWidth="1"/>
    <col min="14851" max="14851" width="18.42578125" style="5" bestFit="1" customWidth="1"/>
    <col min="14852" max="14855" width="10.42578125" style="5" customWidth="1"/>
    <col min="14856" max="14856" width="12.85546875" style="5" bestFit="1" customWidth="1"/>
    <col min="14857" max="14857" width="20.42578125" style="5" bestFit="1" customWidth="1"/>
    <col min="14858" max="14859" width="11.42578125" style="5" customWidth="1"/>
    <col min="14860" max="14860" width="10.42578125" style="5" bestFit="1" customWidth="1"/>
    <col min="14861" max="14861" width="11.42578125" style="5" bestFit="1" customWidth="1"/>
    <col min="14862" max="14862" width="18.85546875" style="5" customWidth="1"/>
    <col min="14863" max="14863" width="18.85546875" style="5" bestFit="1" customWidth="1"/>
    <col min="14864" max="14864" width="20.42578125" style="5" bestFit="1" customWidth="1"/>
    <col min="14865" max="14866" width="0" style="5" hidden="1" customWidth="1"/>
    <col min="14867" max="14867" width="15.42578125" style="5" bestFit="1" customWidth="1"/>
    <col min="14868" max="14868" width="28.42578125" style="5" bestFit="1" customWidth="1"/>
    <col min="14869" max="14869" width="13.5703125" style="5" bestFit="1" customWidth="1"/>
    <col min="14870" max="14870" width="11.42578125" style="5" customWidth="1"/>
    <col min="14871" max="14872" width="0" style="5" hidden="1" customWidth="1"/>
    <col min="14873" max="14875" width="11.42578125" style="5" customWidth="1"/>
    <col min="14876" max="14876" width="13.140625" style="5" bestFit="1" customWidth="1"/>
    <col min="14877" max="15104" width="11.42578125" style="5"/>
    <col min="15105" max="15105" width="4.140625" style="5" customWidth="1"/>
    <col min="15106" max="15106" width="35.5703125" style="5" customWidth="1"/>
    <col min="15107" max="15107" width="18.42578125" style="5" bestFit="1" customWidth="1"/>
    <col min="15108" max="15111" width="10.42578125" style="5" customWidth="1"/>
    <col min="15112" max="15112" width="12.85546875" style="5" bestFit="1" customWidth="1"/>
    <col min="15113" max="15113" width="20.42578125" style="5" bestFit="1" customWidth="1"/>
    <col min="15114" max="15115" width="11.42578125" style="5" customWidth="1"/>
    <col min="15116" max="15116" width="10.42578125" style="5" bestFit="1" customWidth="1"/>
    <col min="15117" max="15117" width="11.42578125" style="5" bestFit="1" customWidth="1"/>
    <col min="15118" max="15118" width="18.85546875" style="5" customWidth="1"/>
    <col min="15119" max="15119" width="18.85546875" style="5" bestFit="1" customWidth="1"/>
    <col min="15120" max="15120" width="20.42578125" style="5" bestFit="1" customWidth="1"/>
    <col min="15121" max="15122" width="0" style="5" hidden="1" customWidth="1"/>
    <col min="15123" max="15123" width="15.42578125" style="5" bestFit="1" customWidth="1"/>
    <col min="15124" max="15124" width="28.42578125" style="5" bestFit="1" customWidth="1"/>
    <col min="15125" max="15125" width="13.5703125" style="5" bestFit="1" customWidth="1"/>
    <col min="15126" max="15126" width="11.42578125" style="5" customWidth="1"/>
    <col min="15127" max="15128" width="0" style="5" hidden="1" customWidth="1"/>
    <col min="15129" max="15131" width="11.42578125" style="5" customWidth="1"/>
    <col min="15132" max="15132" width="13.140625" style="5" bestFit="1" customWidth="1"/>
    <col min="15133" max="15360" width="11.42578125" style="5"/>
    <col min="15361" max="15361" width="4.140625" style="5" customWidth="1"/>
    <col min="15362" max="15362" width="35.5703125" style="5" customWidth="1"/>
    <col min="15363" max="15363" width="18.42578125" style="5" bestFit="1" customWidth="1"/>
    <col min="15364" max="15367" width="10.42578125" style="5" customWidth="1"/>
    <col min="15368" max="15368" width="12.85546875" style="5" bestFit="1" customWidth="1"/>
    <col min="15369" max="15369" width="20.42578125" style="5" bestFit="1" customWidth="1"/>
    <col min="15370" max="15371" width="11.42578125" style="5" customWidth="1"/>
    <col min="15372" max="15372" width="10.42578125" style="5" bestFit="1" customWidth="1"/>
    <col min="15373" max="15373" width="11.42578125" style="5" bestFit="1" customWidth="1"/>
    <col min="15374" max="15374" width="18.85546875" style="5" customWidth="1"/>
    <col min="15375" max="15375" width="18.85546875" style="5" bestFit="1" customWidth="1"/>
    <col min="15376" max="15376" width="20.42578125" style="5" bestFit="1" customWidth="1"/>
    <col min="15377" max="15378" width="0" style="5" hidden="1" customWidth="1"/>
    <col min="15379" max="15379" width="15.42578125" style="5" bestFit="1" customWidth="1"/>
    <col min="15380" max="15380" width="28.42578125" style="5" bestFit="1" customWidth="1"/>
    <col min="15381" max="15381" width="13.5703125" style="5" bestFit="1" customWidth="1"/>
    <col min="15382" max="15382" width="11.42578125" style="5" customWidth="1"/>
    <col min="15383" max="15384" width="0" style="5" hidden="1" customWidth="1"/>
    <col min="15385" max="15387" width="11.42578125" style="5" customWidth="1"/>
    <col min="15388" max="15388" width="13.140625" style="5" bestFit="1" customWidth="1"/>
    <col min="15389" max="15616" width="11.42578125" style="5"/>
    <col min="15617" max="15617" width="4.140625" style="5" customWidth="1"/>
    <col min="15618" max="15618" width="35.5703125" style="5" customWidth="1"/>
    <col min="15619" max="15619" width="18.42578125" style="5" bestFit="1" customWidth="1"/>
    <col min="15620" max="15623" width="10.42578125" style="5" customWidth="1"/>
    <col min="15624" max="15624" width="12.85546875" style="5" bestFit="1" customWidth="1"/>
    <col min="15625" max="15625" width="20.42578125" style="5" bestFit="1" customWidth="1"/>
    <col min="15626" max="15627" width="11.42578125" style="5" customWidth="1"/>
    <col min="15628" max="15628" width="10.42578125" style="5" bestFit="1" customWidth="1"/>
    <col min="15629" max="15629" width="11.42578125" style="5" bestFit="1" customWidth="1"/>
    <col min="15630" max="15630" width="18.85546875" style="5" customWidth="1"/>
    <col min="15631" max="15631" width="18.85546875" style="5" bestFit="1" customWidth="1"/>
    <col min="15632" max="15632" width="20.42578125" style="5" bestFit="1" customWidth="1"/>
    <col min="15633" max="15634" width="0" style="5" hidden="1" customWidth="1"/>
    <col min="15635" max="15635" width="15.42578125" style="5" bestFit="1" customWidth="1"/>
    <col min="15636" max="15636" width="28.42578125" style="5" bestFit="1" customWidth="1"/>
    <col min="15637" max="15637" width="13.5703125" style="5" bestFit="1" customWidth="1"/>
    <col min="15638" max="15638" width="11.42578125" style="5" customWidth="1"/>
    <col min="15639" max="15640" width="0" style="5" hidden="1" customWidth="1"/>
    <col min="15641" max="15643" width="11.42578125" style="5" customWidth="1"/>
    <col min="15644" max="15644" width="13.140625" style="5" bestFit="1" customWidth="1"/>
    <col min="15645" max="15872" width="11.42578125" style="5"/>
    <col min="15873" max="15873" width="4.140625" style="5" customWidth="1"/>
    <col min="15874" max="15874" width="35.5703125" style="5" customWidth="1"/>
    <col min="15875" max="15875" width="18.42578125" style="5" bestFit="1" customWidth="1"/>
    <col min="15876" max="15879" width="10.42578125" style="5" customWidth="1"/>
    <col min="15880" max="15880" width="12.85546875" style="5" bestFit="1" customWidth="1"/>
    <col min="15881" max="15881" width="20.42578125" style="5" bestFit="1" customWidth="1"/>
    <col min="15882" max="15883" width="11.42578125" style="5" customWidth="1"/>
    <col min="15884" max="15884" width="10.42578125" style="5" bestFit="1" customWidth="1"/>
    <col min="15885" max="15885" width="11.42578125" style="5" bestFit="1" customWidth="1"/>
    <col min="15886" max="15886" width="18.85546875" style="5" customWidth="1"/>
    <col min="15887" max="15887" width="18.85546875" style="5" bestFit="1" customWidth="1"/>
    <col min="15888" max="15888" width="20.42578125" style="5" bestFit="1" customWidth="1"/>
    <col min="15889" max="15890" width="0" style="5" hidden="1" customWidth="1"/>
    <col min="15891" max="15891" width="15.42578125" style="5" bestFit="1" customWidth="1"/>
    <col min="15892" max="15892" width="28.42578125" style="5" bestFit="1" customWidth="1"/>
    <col min="15893" max="15893" width="13.5703125" style="5" bestFit="1" customWidth="1"/>
    <col min="15894" max="15894" width="11.42578125" style="5" customWidth="1"/>
    <col min="15895" max="15896" width="0" style="5" hidden="1" customWidth="1"/>
    <col min="15897" max="15899" width="11.42578125" style="5" customWidth="1"/>
    <col min="15900" max="15900" width="13.140625" style="5" bestFit="1" customWidth="1"/>
    <col min="15901" max="16128" width="11.42578125" style="5"/>
    <col min="16129" max="16129" width="4.140625" style="5" customWidth="1"/>
    <col min="16130" max="16130" width="35.5703125" style="5" customWidth="1"/>
    <col min="16131" max="16131" width="18.42578125" style="5" bestFit="1" customWidth="1"/>
    <col min="16132" max="16135" width="10.42578125" style="5" customWidth="1"/>
    <col min="16136" max="16136" width="12.85546875" style="5" bestFit="1" customWidth="1"/>
    <col min="16137" max="16137" width="20.42578125" style="5" bestFit="1" customWidth="1"/>
    <col min="16138" max="16139" width="11.42578125" style="5" customWidth="1"/>
    <col min="16140" max="16140" width="10.42578125" style="5" bestFit="1" customWidth="1"/>
    <col min="16141" max="16141" width="11.42578125" style="5" bestFit="1" customWidth="1"/>
    <col min="16142" max="16142" width="18.85546875" style="5" customWidth="1"/>
    <col min="16143" max="16143" width="18.85546875" style="5" bestFit="1" customWidth="1"/>
    <col min="16144" max="16144" width="20.42578125" style="5" bestFit="1" customWidth="1"/>
    <col min="16145" max="16146" width="0" style="5" hidden="1" customWidth="1"/>
    <col min="16147" max="16147" width="15.42578125" style="5" bestFit="1" customWidth="1"/>
    <col min="16148" max="16148" width="28.42578125" style="5" bestFit="1" customWidth="1"/>
    <col min="16149" max="16149" width="13.5703125" style="5" bestFit="1" customWidth="1"/>
    <col min="16150" max="16150" width="11.42578125" style="5" customWidth="1"/>
    <col min="16151" max="16152" width="0" style="5" hidden="1" customWidth="1"/>
    <col min="16153" max="16155" width="11.42578125" style="5" customWidth="1"/>
    <col min="16156" max="16156" width="13.140625" style="5" bestFit="1" customWidth="1"/>
    <col min="16157" max="16384" width="11.42578125" style="5"/>
  </cols>
  <sheetData>
    <row r="12" spans="2:21" ht="21" x14ac:dyDescent="0.25">
      <c r="B12" s="26" t="s">
        <v>91</v>
      </c>
      <c r="C12" s="27"/>
      <c r="D12" s="27"/>
      <c r="E12" s="27"/>
      <c r="F12" s="27"/>
      <c r="G12" s="27"/>
      <c r="H12" s="28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</row>
    <row r="15" spans="2:21" x14ac:dyDescent="0.25">
      <c r="B15" s="29" t="s">
        <v>92</v>
      </c>
      <c r="C15" s="30"/>
    </row>
    <row r="16" spans="2:21" x14ac:dyDescent="0.25">
      <c r="K16" s="31"/>
    </row>
    <row r="17" spans="2:28" x14ac:dyDescent="0.25">
      <c r="B17" s="32" t="s">
        <v>93</v>
      </c>
      <c r="C17" s="33">
        <f>SETTLEMENT_DATE</f>
        <v>44071</v>
      </c>
    </row>
    <row r="18" spans="2:28" x14ac:dyDescent="0.25">
      <c r="B18" s="34"/>
      <c r="C18" s="35"/>
    </row>
    <row r="19" spans="2:28" ht="15.75" thickBot="1" x14ac:dyDescent="0.3">
      <c r="C19" s="4"/>
    </row>
    <row r="20" spans="2:28" s="38" customFormat="1" ht="18" thickBot="1" x14ac:dyDescent="0.3">
      <c r="B20" s="36" t="s">
        <v>94</v>
      </c>
      <c r="C20" s="37"/>
      <c r="D20" s="37"/>
      <c r="E20" s="37"/>
      <c r="F20" s="37"/>
      <c r="G20" s="37"/>
      <c r="J20" s="5"/>
      <c r="K20" s="39" t="s">
        <v>95</v>
      </c>
      <c r="L20" s="5"/>
      <c r="P20" s="5"/>
      <c r="Q20" s="5"/>
      <c r="R20" s="5"/>
      <c r="S20" s="5"/>
      <c r="T20" s="40" t="s">
        <v>96</v>
      </c>
      <c r="U20" s="41">
        <f ca="1">SUM(U24:U135)</f>
        <v>0.95940839227858754</v>
      </c>
      <c r="W20" s="5"/>
      <c r="X20" s="5"/>
      <c r="Y20" s="5"/>
      <c r="Z20" s="5"/>
      <c r="AA20" s="5"/>
    </row>
    <row r="21" spans="2:28" s="38" customFormat="1" ht="15.75" x14ac:dyDescent="0.25">
      <c r="B21" s="42"/>
      <c r="C21" s="129" t="str">
        <f ca="1">IF(ISNA(HLOOKUP(C22,Source_Bonds,1,FALSE)),IF(ISNA(HLOOKUP(C22,Desti_Bonds,1,FALSE)),"NOT FOUND","DESTINATION"),"SOURCE")</f>
        <v>DESTINATION</v>
      </c>
      <c r="D21" s="43"/>
      <c r="E21" s="43"/>
      <c r="F21" s="43"/>
      <c r="G21" s="43"/>
      <c r="H21" s="44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</row>
    <row r="22" spans="2:28" ht="15.75" x14ac:dyDescent="0.25">
      <c r="B22" s="45" t="s">
        <v>97</v>
      </c>
      <c r="C22" s="130" t="str">
        <f ca="1">MID(CELL("filename",A1),FIND("]",CELL("filename",A1))+1,255)</f>
        <v>LB496A</v>
      </c>
      <c r="D22" s="34" t="s">
        <v>187</v>
      </c>
      <c r="E22" s="46"/>
      <c r="F22" s="46"/>
      <c r="G22" s="46"/>
      <c r="J22" s="38"/>
      <c r="K22" s="47" t="s">
        <v>98</v>
      </c>
      <c r="L22" s="47" t="s">
        <v>99</v>
      </c>
      <c r="M22" s="47" t="s">
        <v>32</v>
      </c>
      <c r="N22" s="47" t="s">
        <v>100</v>
      </c>
      <c r="O22" s="47" t="s">
        <v>101</v>
      </c>
      <c r="P22" s="47" t="s">
        <v>102</v>
      </c>
      <c r="Q22" s="47" t="s">
        <v>103</v>
      </c>
      <c r="R22" s="47" t="s">
        <v>104</v>
      </c>
      <c r="S22" s="47" t="s">
        <v>95</v>
      </c>
      <c r="T22" s="47" t="s">
        <v>105</v>
      </c>
      <c r="U22" s="47" t="s">
        <v>106</v>
      </c>
      <c r="W22" s="4"/>
      <c r="X22" s="4"/>
      <c r="Y22" s="4"/>
      <c r="Z22" s="4"/>
      <c r="AA22" s="4"/>
      <c r="AB22" s="4"/>
    </row>
    <row r="23" spans="2:28" x14ac:dyDescent="0.25">
      <c r="B23" s="48" t="s">
        <v>30</v>
      </c>
      <c r="C23" s="49">
        <f ca="1">+VLOOKUP($C$22,SBDB_Data,2,FALSE)</f>
        <v>54591</v>
      </c>
      <c r="D23" s="34"/>
      <c r="E23" s="50"/>
      <c r="F23" s="50"/>
      <c r="G23" s="50"/>
      <c r="K23" s="51">
        <v>0</v>
      </c>
      <c r="L23" s="93">
        <f>+C17</f>
        <v>44071</v>
      </c>
      <c r="M23" s="23"/>
      <c r="N23" s="23"/>
      <c r="O23" s="23"/>
      <c r="P23" s="53"/>
      <c r="Q23" s="53"/>
      <c r="R23" s="53">
        <v>1</v>
      </c>
      <c r="S23" s="53"/>
      <c r="T23" s="54"/>
      <c r="U23" s="53"/>
      <c r="W23" s="4"/>
      <c r="X23" s="53"/>
      <c r="Y23" s="53"/>
      <c r="Z23" s="53"/>
      <c r="AA23" s="54"/>
      <c r="AB23" s="53"/>
    </row>
    <row r="24" spans="2:28" x14ac:dyDescent="0.25">
      <c r="B24" s="48" t="s">
        <v>32</v>
      </c>
      <c r="C24" s="55">
        <f ca="1">+VLOOKUP($C$22,SBDB_Data,4,FALSE)</f>
        <v>1.8749999999999999E-2</v>
      </c>
      <c r="D24" s="34"/>
      <c r="E24" s="56"/>
      <c r="F24" s="56"/>
      <c r="G24" s="56"/>
      <c r="K24" s="51">
        <f>+K23+1</f>
        <v>1</v>
      </c>
      <c r="L24" s="93">
        <f ca="1">+COUPNCD(C17,C23,C25)</f>
        <v>44182</v>
      </c>
      <c r="M24" s="57">
        <f ca="1">IF(L24="--","--",IF(AND($C$27="--",K24=1),(L24-$C$26)*$C$24/365,$C$24/$C$25))</f>
        <v>9.3749999999999997E-3</v>
      </c>
      <c r="N24" s="53" t="str">
        <f ca="1">+IF(L24=$C$23, 100%, "--")</f>
        <v>--</v>
      </c>
      <c r="O24" s="57">
        <f ca="1">IFERROR(IF(K24=1,(L24-$C$27)*(Q24/100%)*$C$24/365,(L24-L23)*(Q24/100%)*$C$24/365),"--")</f>
        <v>9.4006849315068485E-3</v>
      </c>
      <c r="P24" s="53">
        <f t="shared" ref="P24:P87" ca="1" si="0">+IF(L24="--","--",IFERROR(VLOOKUP(L24,$W$41:$X$45,2,FALSE),0))</f>
        <v>0</v>
      </c>
      <c r="Q24" s="53">
        <f ca="1">R24+P24</f>
        <v>1</v>
      </c>
      <c r="R24" s="53">
        <f ca="1">IF(P24="--",R23-0,R23-P24)</f>
        <v>1</v>
      </c>
      <c r="S24" s="58">
        <f ca="1">IF(L24="--","--",ROUND(IF($C$22="LBA37DA",SUM(O24:P24),SUM(M24:N24)),9))</f>
        <v>9.3749999999999997E-3</v>
      </c>
      <c r="T24" s="59">
        <f ca="1">IF(L24="--","--",1/(1+$C$31/$C$25)^($C$28*$C$25/365+K23))</f>
        <v>0.99372694503314052</v>
      </c>
      <c r="U24" s="53">
        <f ca="1">IFERROR(T24*S24,"--")</f>
        <v>9.3161901096856913E-3</v>
      </c>
      <c r="W24" s="4"/>
      <c r="X24" s="53"/>
      <c r="Y24" s="53"/>
      <c r="Z24" s="53"/>
      <c r="AA24" s="54"/>
      <c r="AB24" s="53"/>
    </row>
    <row r="25" spans="2:28" x14ac:dyDescent="0.25">
      <c r="B25" s="48" t="s">
        <v>107</v>
      </c>
      <c r="C25" s="60">
        <v>2</v>
      </c>
      <c r="D25" s="46"/>
      <c r="E25" s="61"/>
      <c r="F25" s="61"/>
      <c r="G25" s="61"/>
      <c r="K25" s="51">
        <f>+K24+1</f>
        <v>2</v>
      </c>
      <c r="L25" s="93">
        <f ca="1">+IF(L24&lt;$C$23, EDATE(L24,12/$C$25), IF(L24=$C$23, "--", IF(L24="--", "--")))</f>
        <v>44364</v>
      </c>
      <c r="M25" s="57">
        <f t="shared" ref="M25:M88" ca="1" si="1">IF(L25="--","--",IF(AND($C$27="--",K25=1),(L25-$C$26)*$C$24/365,$C$24/$C$25))</f>
        <v>9.3749999999999997E-3</v>
      </c>
      <c r="N25" s="53" t="str">
        <f t="shared" ref="N25:N88" ca="1" si="2">+IF(L25=$C$23, 100%, "--")</f>
        <v>--</v>
      </c>
      <c r="O25" s="57">
        <f ca="1">IFERROR(IF(K25=1,(L25-$C$27)*(Q25/100%)*$C$24/365,(L25-L24)*(Q25/100%)*$C$24/365),"--")</f>
        <v>9.3493150684931508E-3</v>
      </c>
      <c r="P25" s="53">
        <f t="shared" ca="1" si="0"/>
        <v>0</v>
      </c>
      <c r="Q25" s="53">
        <f t="shared" ref="Q25:Q66" ca="1" si="3">R25+P25</f>
        <v>1</v>
      </c>
      <c r="R25" s="53">
        <f ca="1">IF(P25="--",R24-0,R24-P25)</f>
        <v>1</v>
      </c>
      <c r="S25" s="58">
        <f t="shared" ref="S25:S88" ca="1" si="4">IF(L25="--","--",ROUND(IF($C$22="LBA37DA",SUM(O25:P25),SUM(M25:N25)),9))</f>
        <v>9.3749999999999997E-3</v>
      </c>
      <c r="T25" s="59">
        <f ca="1">IF(L25="--","--",1/(1+$C$31/$C$25)^($C$28*$C$25/365+K24))</f>
        <v>0.98349856000904645</v>
      </c>
      <c r="U25" s="53">
        <f t="shared" ref="U25:U88" ca="1" si="5">IFERROR(T25*S25,"--")</f>
        <v>9.2202990000848101E-3</v>
      </c>
      <c r="W25" s="4"/>
      <c r="X25" s="53"/>
      <c r="Y25" s="53"/>
      <c r="Z25" s="53"/>
      <c r="AA25" s="54"/>
      <c r="AB25" s="53"/>
    </row>
    <row r="26" spans="2:28" x14ac:dyDescent="0.25">
      <c r="B26" s="48" t="s">
        <v>31</v>
      </c>
      <c r="C26" s="49">
        <f ca="1">+VLOOKUP($C$22,SBDB_Data,3,FALSE)</f>
        <v>43754</v>
      </c>
      <c r="D26" s="34"/>
      <c r="E26" s="61"/>
      <c r="F26" s="61"/>
      <c r="G26" s="61"/>
      <c r="K26" s="51">
        <f>+K25+1</f>
        <v>3</v>
      </c>
      <c r="L26" s="93">
        <f t="shared" ref="L26:L89" ca="1" si="6">+IF(L25&lt;$C$23, EDATE(L25,12/$C$25), IF(L25=$C$23, "--", IF(L25="--", "--")))</f>
        <v>44547</v>
      </c>
      <c r="M26" s="57">
        <f t="shared" ca="1" si="1"/>
        <v>9.3749999999999997E-3</v>
      </c>
      <c r="N26" s="53" t="str">
        <f t="shared" ca="1" si="2"/>
        <v>--</v>
      </c>
      <c r="O26" s="57">
        <f t="shared" ref="O26:O89" ca="1" si="7">IFERROR(IF(K26=1,(L26-$C$27)*(Q26/100%)*$C$24/365,(L26-L25)*(Q26/100%)*$C$24/365),"--")</f>
        <v>9.4006849315068485E-3</v>
      </c>
      <c r="P26" s="53">
        <f t="shared" ca="1" si="0"/>
        <v>0</v>
      </c>
      <c r="Q26" s="53">
        <f t="shared" ca="1" si="3"/>
        <v>1</v>
      </c>
      <c r="R26" s="53">
        <f t="shared" ref="R26:R66" ca="1" si="8">IF(P26="--",R25-0,R25-P26)</f>
        <v>1</v>
      </c>
      <c r="S26" s="58">
        <f t="shared" ca="1" si="4"/>
        <v>9.3749999999999997E-3</v>
      </c>
      <c r="T26" s="59">
        <f t="shared" ref="T26:T89" ca="1" si="9">IF(L26="--","--",1/(1+$C$31/$C$25)^($C$28*$C$25/365+K25))</f>
        <v>0.97337545527419467</v>
      </c>
      <c r="U26" s="53">
        <f t="shared" ca="1" si="5"/>
        <v>9.125394893195575E-3</v>
      </c>
      <c r="W26" s="4"/>
      <c r="X26" s="53"/>
      <c r="Y26" s="53"/>
      <c r="Z26" s="53"/>
      <c r="AA26" s="54"/>
      <c r="AB26" s="53"/>
    </row>
    <row r="27" spans="2:28" x14ac:dyDescent="0.25">
      <c r="B27" s="48" t="s">
        <v>108</v>
      </c>
      <c r="C27" s="62">
        <f ca="1">IF(COUPPCD(C17,C23,C25)&lt;C26,"--",COUPPCD(C17,C23,C25))</f>
        <v>43999</v>
      </c>
      <c r="E27" s="61"/>
      <c r="F27" s="61"/>
      <c r="G27" s="61"/>
      <c r="K27" s="51">
        <f>+K26+1</f>
        <v>4</v>
      </c>
      <c r="L27" s="93">
        <f t="shared" ca="1" si="6"/>
        <v>44729</v>
      </c>
      <c r="M27" s="57">
        <f t="shared" ca="1" si="1"/>
        <v>9.3749999999999997E-3</v>
      </c>
      <c r="N27" s="53" t="str">
        <f t="shared" ca="1" si="2"/>
        <v>--</v>
      </c>
      <c r="O27" s="57">
        <f t="shared" ca="1" si="7"/>
        <v>9.3493150684931508E-3</v>
      </c>
      <c r="P27" s="53">
        <f t="shared" ca="1" si="0"/>
        <v>0</v>
      </c>
      <c r="Q27" s="53">
        <f t="shared" ca="1" si="3"/>
        <v>1</v>
      </c>
      <c r="R27" s="53">
        <f t="shared" ca="1" si="8"/>
        <v>1</v>
      </c>
      <c r="S27" s="58">
        <f t="shared" ca="1" si="4"/>
        <v>9.3749999999999997E-3</v>
      </c>
      <c r="T27" s="59">
        <f t="shared" ca="1" si="9"/>
        <v>0.9633565471834864</v>
      </c>
      <c r="U27" s="53">
        <f t="shared" ca="1" si="5"/>
        <v>9.0314676298451843E-3</v>
      </c>
      <c r="W27" s="4"/>
      <c r="X27" s="53"/>
      <c r="Y27" s="53"/>
      <c r="Z27" s="53"/>
      <c r="AA27" s="54"/>
      <c r="AB27" s="53"/>
    </row>
    <row r="28" spans="2:28" x14ac:dyDescent="0.25">
      <c r="B28" s="48" t="s">
        <v>24</v>
      </c>
      <c r="C28" s="131">
        <f ca="1">L24-L23</f>
        <v>111</v>
      </c>
      <c r="D28" s="46"/>
      <c r="E28" s="61"/>
      <c r="F28" s="61"/>
      <c r="G28" s="61"/>
      <c r="K28" s="51">
        <f t="shared" ref="K28:K91" si="10">+K27+1</f>
        <v>5</v>
      </c>
      <c r="L28" s="93">
        <f t="shared" ca="1" si="6"/>
        <v>44912</v>
      </c>
      <c r="M28" s="57">
        <f t="shared" ca="1" si="1"/>
        <v>9.3749999999999997E-3</v>
      </c>
      <c r="N28" s="53" t="str">
        <f t="shared" ca="1" si="2"/>
        <v>--</v>
      </c>
      <c r="O28" s="57">
        <f t="shared" ca="1" si="7"/>
        <v>9.4006849315068485E-3</v>
      </c>
      <c r="P28" s="53">
        <f t="shared" ca="1" si="0"/>
        <v>0</v>
      </c>
      <c r="Q28" s="53">
        <f t="shared" ca="1" si="3"/>
        <v>1</v>
      </c>
      <c r="R28" s="53">
        <f t="shared" ca="1" si="8"/>
        <v>1</v>
      </c>
      <c r="S28" s="58">
        <f t="shared" ca="1" si="4"/>
        <v>9.3749999999999997E-3</v>
      </c>
      <c r="T28" s="59">
        <f t="shared" ca="1" si="9"/>
        <v>0.9534407632457309</v>
      </c>
      <c r="U28" s="53">
        <f t="shared" ca="1" si="5"/>
        <v>8.9385071554287272E-3</v>
      </c>
      <c r="W28" s="4"/>
      <c r="X28" s="53"/>
      <c r="Y28" s="53"/>
      <c r="Z28" s="53"/>
      <c r="AA28" s="54"/>
      <c r="AB28" s="53"/>
    </row>
    <row r="29" spans="2:28" x14ac:dyDescent="0.25">
      <c r="B29" s="48" t="s">
        <v>23</v>
      </c>
      <c r="C29" s="131">
        <f ca="1">IF(C27="--",L23-C26,L23-C27)</f>
        <v>72</v>
      </c>
      <c r="D29" s="46"/>
      <c r="E29" s="63"/>
      <c r="F29" s="63"/>
      <c r="G29" s="63"/>
      <c r="K29" s="51">
        <f t="shared" si="10"/>
        <v>6</v>
      </c>
      <c r="L29" s="93">
        <f t="shared" ca="1" si="6"/>
        <v>45094</v>
      </c>
      <c r="M29" s="57">
        <f t="shared" ca="1" si="1"/>
        <v>9.3749999999999997E-3</v>
      </c>
      <c r="N29" s="53" t="str">
        <f t="shared" ca="1" si="2"/>
        <v>--</v>
      </c>
      <c r="O29" s="57">
        <f t="shared" ca="1" si="7"/>
        <v>9.3493150684931508E-3</v>
      </c>
      <c r="P29" s="53">
        <f t="shared" ca="1" si="0"/>
        <v>0</v>
      </c>
      <c r="Q29" s="53">
        <f t="shared" ca="1" si="3"/>
        <v>1</v>
      </c>
      <c r="R29" s="53">
        <f t="shared" ca="1" si="8"/>
        <v>1</v>
      </c>
      <c r="S29" s="58">
        <f t="shared" ca="1" si="4"/>
        <v>9.3749999999999997E-3</v>
      </c>
      <c r="T29" s="59">
        <f t="shared" ca="1" si="9"/>
        <v>0.94362704200883907</v>
      </c>
      <c r="U29" s="53">
        <f t="shared" ca="1" si="5"/>
        <v>8.8465035188328659E-3</v>
      </c>
      <c r="W29" s="4"/>
      <c r="X29" s="53"/>
      <c r="Y29" s="53"/>
      <c r="Z29" s="53"/>
      <c r="AA29" s="54"/>
      <c r="AB29" s="53"/>
    </row>
    <row r="30" spans="2:28" x14ac:dyDescent="0.25">
      <c r="B30" s="48" t="s">
        <v>109</v>
      </c>
      <c r="C30" s="64">
        <f ca="1">ROUND(C29/365*C24,8)</f>
        <v>3.6986300000000001E-3</v>
      </c>
      <c r="E30" s="65"/>
      <c r="F30" s="65"/>
      <c r="G30" s="65"/>
      <c r="K30" s="51">
        <f t="shared" si="10"/>
        <v>7</v>
      </c>
      <c r="L30" s="93">
        <f t="shared" ca="1" si="6"/>
        <v>45277</v>
      </c>
      <c r="M30" s="57">
        <f t="shared" ca="1" si="1"/>
        <v>9.3749999999999997E-3</v>
      </c>
      <c r="N30" s="53" t="str">
        <f t="shared" ca="1" si="2"/>
        <v>--</v>
      </c>
      <c r="O30" s="57">
        <f t="shared" ca="1" si="7"/>
        <v>9.4006849315068485E-3</v>
      </c>
      <c r="P30" s="53">
        <f t="shared" ca="1" si="0"/>
        <v>0</v>
      </c>
      <c r="Q30" s="53">
        <f t="shared" ca="1" si="3"/>
        <v>1</v>
      </c>
      <c r="R30" s="53">
        <f t="shared" ca="1" si="8"/>
        <v>1</v>
      </c>
      <c r="S30" s="58">
        <f t="shared" ca="1" si="4"/>
        <v>9.3749999999999997E-3</v>
      </c>
      <c r="T30" s="59">
        <f t="shared" ca="1" si="9"/>
        <v>0.93391433294619874</v>
      </c>
      <c r="U30" s="53">
        <f t="shared" ca="1" si="5"/>
        <v>8.7554468713706129E-3</v>
      </c>
      <c r="W30" s="4"/>
      <c r="X30" s="53"/>
      <c r="Y30" s="53"/>
      <c r="Z30" s="53"/>
      <c r="AA30" s="54"/>
      <c r="AB30" s="53"/>
    </row>
    <row r="31" spans="2:28" x14ac:dyDescent="0.25">
      <c r="B31" s="66" t="s">
        <v>110</v>
      </c>
      <c r="C31" s="132">
        <f ca="1">IF(C21="SOURCE", HLOOKUP(C22, Source_Bonds, 7, FALSE), IF(C21="DESTINATION", HLOOKUP(C22,Desti_Bonds,6,FALSE),  C21) )</f>
        <v>2.0799999999999999E-2</v>
      </c>
      <c r="D31" s="34" t="s">
        <v>186</v>
      </c>
      <c r="E31" s="65"/>
      <c r="G31" s="61"/>
      <c r="K31" s="51">
        <f t="shared" si="10"/>
        <v>8</v>
      </c>
      <c r="L31" s="93">
        <f t="shared" ca="1" si="6"/>
        <v>45460</v>
      </c>
      <c r="M31" s="57">
        <f t="shared" ca="1" si="1"/>
        <v>9.3749999999999997E-3</v>
      </c>
      <c r="N31" s="53" t="str">
        <f t="shared" ca="1" si="2"/>
        <v>--</v>
      </c>
      <c r="O31" s="57">
        <f t="shared" ca="1" si="7"/>
        <v>9.4006849315068485E-3</v>
      </c>
      <c r="P31" s="53">
        <f t="shared" ca="1" si="0"/>
        <v>0</v>
      </c>
      <c r="Q31" s="53">
        <f t="shared" ca="1" si="3"/>
        <v>1</v>
      </c>
      <c r="R31" s="53">
        <f t="shared" ca="1" si="8"/>
        <v>1</v>
      </c>
      <c r="S31" s="58">
        <f t="shared" ca="1" si="4"/>
        <v>9.3749999999999997E-3</v>
      </c>
      <c r="T31" s="59">
        <f t="shared" ca="1" si="9"/>
        <v>0.92430159634421882</v>
      </c>
      <c r="U31" s="53">
        <f t="shared" ca="1" si="5"/>
        <v>8.6653274657270511E-3</v>
      </c>
      <c r="W31" s="4"/>
      <c r="X31" s="53"/>
      <c r="Y31" s="53"/>
      <c r="Z31" s="53"/>
      <c r="AA31" s="54"/>
      <c r="AB31" s="53"/>
    </row>
    <row r="32" spans="2:28" s="38" customFormat="1" ht="15.75" x14ac:dyDescent="0.25">
      <c r="B32" s="5"/>
      <c r="C32" s="5"/>
      <c r="D32" s="34"/>
      <c r="E32" s="34"/>
      <c r="F32" s="5"/>
      <c r="G32" s="61"/>
      <c r="H32" s="4"/>
      <c r="I32" s="5"/>
      <c r="J32" s="5"/>
      <c r="K32" s="51">
        <f t="shared" si="10"/>
        <v>9</v>
      </c>
      <c r="L32" s="93">
        <f t="shared" ca="1" si="6"/>
        <v>45643</v>
      </c>
      <c r="M32" s="57">
        <f t="shared" ca="1" si="1"/>
        <v>9.3749999999999997E-3</v>
      </c>
      <c r="N32" s="53" t="str">
        <f t="shared" ca="1" si="2"/>
        <v>--</v>
      </c>
      <c r="O32" s="57">
        <f t="shared" ca="1" si="7"/>
        <v>9.4006849315068485E-3</v>
      </c>
      <c r="P32" s="53">
        <f t="shared" ca="1" si="0"/>
        <v>0</v>
      </c>
      <c r="Q32" s="53">
        <f t="shared" ca="1" si="3"/>
        <v>1</v>
      </c>
      <c r="R32" s="53">
        <f t="shared" ca="1" si="8"/>
        <v>1</v>
      </c>
      <c r="S32" s="58">
        <f t="shared" ca="1" si="4"/>
        <v>9.3749999999999997E-3</v>
      </c>
      <c r="T32" s="59">
        <f t="shared" ca="1" si="9"/>
        <v>0.91478780319103203</v>
      </c>
      <c r="U32" s="53">
        <f t="shared" ca="1" si="5"/>
        <v>8.5761356549159257E-3</v>
      </c>
      <c r="V32" s="5"/>
      <c r="W32" s="4"/>
      <c r="X32" s="53"/>
      <c r="Y32" s="53"/>
      <c r="Z32" s="53"/>
      <c r="AA32" s="54"/>
      <c r="AB32" s="53"/>
    </row>
    <row r="33" spans="2:28" s="38" customFormat="1" ht="15.75" x14ac:dyDescent="0.25">
      <c r="B33" s="45" t="s">
        <v>111</v>
      </c>
      <c r="C33" s="67">
        <f ca="1">ROUND(U20-C30,8)</f>
        <v>0.95570975999999996</v>
      </c>
      <c r="D33" s="46"/>
      <c r="E33" s="34"/>
      <c r="F33" s="5"/>
      <c r="G33" s="5"/>
      <c r="H33" s="4"/>
      <c r="I33" s="5"/>
      <c r="J33" s="5"/>
      <c r="K33" s="51">
        <f t="shared" si="10"/>
        <v>10</v>
      </c>
      <c r="L33" s="93">
        <f t="shared" ca="1" si="6"/>
        <v>45825</v>
      </c>
      <c r="M33" s="57">
        <f t="shared" ca="1" si="1"/>
        <v>9.3749999999999997E-3</v>
      </c>
      <c r="N33" s="53" t="str">
        <f t="shared" ca="1" si="2"/>
        <v>--</v>
      </c>
      <c r="O33" s="57">
        <f t="shared" ca="1" si="7"/>
        <v>9.3493150684931508E-3</v>
      </c>
      <c r="P33" s="53">
        <f t="shared" ca="1" si="0"/>
        <v>0</v>
      </c>
      <c r="Q33" s="53">
        <f t="shared" ca="1" si="3"/>
        <v>1</v>
      </c>
      <c r="R33" s="53">
        <f t="shared" ca="1" si="8"/>
        <v>1</v>
      </c>
      <c r="S33" s="58">
        <f t="shared" ca="1" si="4"/>
        <v>9.3749999999999997E-3</v>
      </c>
      <c r="T33" s="59">
        <f t="shared" ca="1" si="9"/>
        <v>0.90537193506634217</v>
      </c>
      <c r="U33" s="53">
        <f t="shared" ca="1" si="5"/>
        <v>8.4878618912469575E-3</v>
      </c>
      <c r="V33" s="5"/>
      <c r="W33" s="4"/>
      <c r="X33" s="53"/>
      <c r="Y33" s="53"/>
      <c r="Z33" s="53"/>
      <c r="AA33" s="54"/>
      <c r="AB33" s="53"/>
    </row>
    <row r="34" spans="2:28" ht="15.75" customHeight="1" x14ac:dyDescent="0.25">
      <c r="B34" s="66" t="s">
        <v>112</v>
      </c>
      <c r="C34" s="68">
        <f ca="1">C33+C30</f>
        <v>0.95940839</v>
      </c>
      <c r="D34" s="46"/>
      <c r="E34" s="34"/>
      <c r="F34" s="65"/>
      <c r="G34" s="69"/>
      <c r="K34" s="51">
        <f t="shared" si="10"/>
        <v>11</v>
      </c>
      <c r="L34" s="93">
        <f t="shared" ca="1" si="6"/>
        <v>46008</v>
      </c>
      <c r="M34" s="57">
        <f t="shared" ca="1" si="1"/>
        <v>9.3749999999999997E-3</v>
      </c>
      <c r="N34" s="53" t="str">
        <f t="shared" ca="1" si="2"/>
        <v>--</v>
      </c>
      <c r="O34" s="57">
        <f t="shared" ca="1" si="7"/>
        <v>9.4006849315068485E-3</v>
      </c>
      <c r="P34" s="53">
        <f t="shared" ca="1" si="0"/>
        <v>0</v>
      </c>
      <c r="Q34" s="53">
        <f t="shared" ca="1" si="3"/>
        <v>1</v>
      </c>
      <c r="R34" s="53">
        <f t="shared" ca="1" si="8"/>
        <v>1</v>
      </c>
      <c r="S34" s="58">
        <f t="shared" ca="1" si="4"/>
        <v>9.3749999999999997E-3</v>
      </c>
      <c r="T34" s="59">
        <f t="shared" ca="1" si="9"/>
        <v>0.8960529840324053</v>
      </c>
      <c r="U34" s="53">
        <f t="shared" ca="1" si="5"/>
        <v>8.4004967253038E-3</v>
      </c>
      <c r="W34" s="4"/>
      <c r="X34" s="53"/>
      <c r="Y34" s="53"/>
      <c r="Z34" s="53"/>
      <c r="AA34" s="54"/>
      <c r="AB34" s="53"/>
    </row>
    <row r="35" spans="2:28" x14ac:dyDescent="0.25">
      <c r="C35" s="70"/>
      <c r="D35" s="46"/>
      <c r="E35" s="34"/>
      <c r="F35" s="34"/>
      <c r="G35" s="71"/>
      <c r="K35" s="51">
        <f>+K34+1</f>
        <v>12</v>
      </c>
      <c r="L35" s="93">
        <f t="shared" ca="1" si="6"/>
        <v>46190</v>
      </c>
      <c r="M35" s="57">
        <f t="shared" ca="1" si="1"/>
        <v>9.3749999999999997E-3</v>
      </c>
      <c r="N35" s="53" t="str">
        <f t="shared" ca="1" si="2"/>
        <v>--</v>
      </c>
      <c r="O35" s="57">
        <f t="shared" ca="1" si="7"/>
        <v>9.3493150684931508E-3</v>
      </c>
      <c r="P35" s="53">
        <f t="shared" ca="1" si="0"/>
        <v>0</v>
      </c>
      <c r="Q35" s="53">
        <f t="shared" ca="1" si="3"/>
        <v>1</v>
      </c>
      <c r="R35" s="53">
        <f t="shared" ca="1" si="8"/>
        <v>1</v>
      </c>
      <c r="S35" s="58">
        <f t="shared" ca="1" si="4"/>
        <v>9.3749999999999997E-3</v>
      </c>
      <c r="T35" s="59">
        <f t="shared" ca="1" si="9"/>
        <v>0.88682995252613339</v>
      </c>
      <c r="U35" s="53">
        <f t="shared" ca="1" si="5"/>
        <v>8.3140308049325009E-3</v>
      </c>
      <c r="W35" s="4"/>
      <c r="X35" s="53"/>
      <c r="Y35" s="53"/>
      <c r="Z35" s="53"/>
      <c r="AA35" s="54"/>
      <c r="AB35" s="53"/>
    </row>
    <row r="36" spans="2:28" x14ac:dyDescent="0.25">
      <c r="C36" s="63"/>
      <c r="D36" s="72"/>
      <c r="E36" s="73"/>
      <c r="F36" s="34"/>
      <c r="G36" s="74"/>
      <c r="K36" s="51">
        <f t="shared" si="10"/>
        <v>13</v>
      </c>
      <c r="L36" s="93">
        <f t="shared" ca="1" si="6"/>
        <v>46373</v>
      </c>
      <c r="M36" s="57">
        <f t="shared" ca="1" si="1"/>
        <v>9.3749999999999997E-3</v>
      </c>
      <c r="N36" s="53" t="str">
        <f t="shared" ca="1" si="2"/>
        <v>--</v>
      </c>
      <c r="O36" s="57">
        <f t="shared" ca="1" si="7"/>
        <v>9.4006849315068485E-3</v>
      </c>
      <c r="P36" s="53">
        <f t="shared" ca="1" si="0"/>
        <v>0</v>
      </c>
      <c r="Q36" s="53">
        <f t="shared" ca="1" si="3"/>
        <v>1</v>
      </c>
      <c r="R36" s="53">
        <f t="shared" ca="1" si="8"/>
        <v>1</v>
      </c>
      <c r="S36" s="58">
        <f t="shared" ca="1" si="4"/>
        <v>9.3749999999999997E-3</v>
      </c>
      <c r="T36" s="59">
        <f t="shared" ca="1" si="9"/>
        <v>0.87770185325230932</v>
      </c>
      <c r="U36" s="53">
        <f t="shared" ca="1" si="5"/>
        <v>8.2284548742404002E-3</v>
      </c>
      <c r="W36" s="4"/>
      <c r="X36" s="53"/>
      <c r="Y36" s="53"/>
      <c r="Z36" s="53"/>
      <c r="AA36" s="54"/>
      <c r="AB36" s="53"/>
    </row>
    <row r="37" spans="2:28" x14ac:dyDescent="0.25">
      <c r="C37" s="63"/>
      <c r="D37" s="72"/>
      <c r="E37" s="73"/>
      <c r="F37" s="34"/>
      <c r="G37" s="74"/>
      <c r="K37" s="51">
        <f t="shared" si="10"/>
        <v>14</v>
      </c>
      <c r="L37" s="93">
        <f t="shared" ca="1" si="6"/>
        <v>46555</v>
      </c>
      <c r="M37" s="57">
        <f t="shared" ca="1" si="1"/>
        <v>9.3749999999999997E-3</v>
      </c>
      <c r="N37" s="53" t="str">
        <f t="shared" ca="1" si="2"/>
        <v>--</v>
      </c>
      <c r="O37" s="57">
        <f t="shared" ca="1" si="7"/>
        <v>9.3493150684931508E-3</v>
      </c>
      <c r="P37" s="53">
        <f t="shared" ca="1" si="0"/>
        <v>0</v>
      </c>
      <c r="Q37" s="53">
        <f t="shared" ca="1" si="3"/>
        <v>1</v>
      </c>
      <c r="R37" s="53">
        <f t="shared" ca="1" si="8"/>
        <v>1</v>
      </c>
      <c r="S37" s="58">
        <f t="shared" ca="1" si="4"/>
        <v>9.3749999999999997E-3</v>
      </c>
      <c r="T37" s="59">
        <f t="shared" ca="1" si="9"/>
        <v>0.86866770907789925</v>
      </c>
      <c r="U37" s="53">
        <f t="shared" ca="1" si="5"/>
        <v>8.1437597726053048E-3</v>
      </c>
      <c r="W37" s="4"/>
      <c r="X37" s="53"/>
      <c r="Y37" s="53"/>
      <c r="Z37" s="53"/>
      <c r="AA37" s="54"/>
      <c r="AB37" s="53"/>
    </row>
    <row r="38" spans="2:28" x14ac:dyDescent="0.25">
      <c r="H38" s="75"/>
      <c r="K38" s="51">
        <f t="shared" si="10"/>
        <v>15</v>
      </c>
      <c r="L38" s="93">
        <f t="shared" ca="1" si="6"/>
        <v>46738</v>
      </c>
      <c r="M38" s="57">
        <f t="shared" ca="1" si="1"/>
        <v>9.3749999999999997E-3</v>
      </c>
      <c r="N38" s="53" t="str">
        <f t="shared" ca="1" si="2"/>
        <v>--</v>
      </c>
      <c r="O38" s="57">
        <f t="shared" ca="1" si="7"/>
        <v>9.4006849315068485E-3</v>
      </c>
      <c r="P38" s="53">
        <f t="shared" ca="1" si="0"/>
        <v>0</v>
      </c>
      <c r="Q38" s="53">
        <f t="shared" ca="1" si="3"/>
        <v>1</v>
      </c>
      <c r="R38" s="53">
        <f t="shared" ca="1" si="8"/>
        <v>1</v>
      </c>
      <c r="S38" s="58">
        <f t="shared" ca="1" si="4"/>
        <v>9.3749999999999997E-3</v>
      </c>
      <c r="T38" s="59">
        <f t="shared" ca="1" si="9"/>
        <v>0.85972655292745381</v>
      </c>
      <c r="U38" s="53">
        <f t="shared" ca="1" si="5"/>
        <v>8.0599364336948788E-3</v>
      </c>
      <c r="W38" s="4"/>
      <c r="X38" s="53"/>
      <c r="Y38" s="53"/>
      <c r="Z38" s="53"/>
      <c r="AA38" s="54"/>
      <c r="AB38" s="53"/>
    </row>
    <row r="39" spans="2:28" ht="15.75" thickBot="1" x14ac:dyDescent="0.3">
      <c r="D39" s="46"/>
      <c r="E39" s="34"/>
      <c r="F39" s="34"/>
      <c r="G39" s="76"/>
      <c r="K39" s="51">
        <f t="shared" si="10"/>
        <v>16</v>
      </c>
      <c r="L39" s="93">
        <f t="shared" ca="1" si="6"/>
        <v>46921</v>
      </c>
      <c r="M39" s="57">
        <f t="shared" ca="1" si="1"/>
        <v>9.3749999999999997E-3</v>
      </c>
      <c r="N39" s="53" t="str">
        <f t="shared" ca="1" si="2"/>
        <v>--</v>
      </c>
      <c r="O39" s="57">
        <f t="shared" ca="1" si="7"/>
        <v>9.4006849315068485E-3</v>
      </c>
      <c r="P39" s="53">
        <f t="shared" ca="1" si="0"/>
        <v>0</v>
      </c>
      <c r="Q39" s="53">
        <f t="shared" ca="1" si="3"/>
        <v>1</v>
      </c>
      <c r="R39" s="53">
        <f t="shared" ca="1" si="8"/>
        <v>1</v>
      </c>
      <c r="S39" s="58">
        <f t="shared" ca="1" si="4"/>
        <v>9.3749999999999997E-3</v>
      </c>
      <c r="T39" s="59">
        <f t="shared" ca="1" si="9"/>
        <v>0.85087742767958618</v>
      </c>
      <c r="U39" s="53">
        <f t="shared" ca="1" si="5"/>
        <v>7.9769758844961194E-3</v>
      </c>
      <c r="W39" s="4"/>
      <c r="X39" s="53"/>
      <c r="Y39" s="53"/>
      <c r="Z39" s="53"/>
      <c r="AA39" s="54"/>
      <c r="AB39" s="53"/>
    </row>
    <row r="40" spans="2:28" ht="16.5" thickBot="1" x14ac:dyDescent="0.3">
      <c r="D40" s="46"/>
      <c r="E40" s="34"/>
      <c r="F40" s="34"/>
      <c r="G40" s="34"/>
      <c r="K40" s="51">
        <f t="shared" si="10"/>
        <v>17</v>
      </c>
      <c r="L40" s="93">
        <f t="shared" ca="1" si="6"/>
        <v>47104</v>
      </c>
      <c r="M40" s="57">
        <f t="shared" ca="1" si="1"/>
        <v>9.3749999999999997E-3</v>
      </c>
      <c r="N40" s="53" t="str">
        <f t="shared" ca="1" si="2"/>
        <v>--</v>
      </c>
      <c r="O40" s="57">
        <f t="shared" ca="1" si="7"/>
        <v>9.4006849315068485E-3</v>
      </c>
      <c r="P40" s="53">
        <f t="shared" ca="1" si="0"/>
        <v>0</v>
      </c>
      <c r="Q40" s="53">
        <f t="shared" ca="1" si="3"/>
        <v>1</v>
      </c>
      <c r="R40" s="53">
        <f t="shared" ca="1" si="8"/>
        <v>1</v>
      </c>
      <c r="S40" s="58">
        <f t="shared" ca="1" si="4"/>
        <v>9.3749999999999997E-3</v>
      </c>
      <c r="T40" s="59">
        <f t="shared" ca="1" si="9"/>
        <v>0.84211938606451531</v>
      </c>
      <c r="U40" s="53">
        <f t="shared" ca="1" si="5"/>
        <v>7.8948692443548303E-3</v>
      </c>
      <c r="W40" s="77" t="s">
        <v>113</v>
      </c>
      <c r="X40" s="78" t="s">
        <v>114</v>
      </c>
      <c r="Y40" s="53"/>
      <c r="Z40" s="53"/>
      <c r="AA40" s="54"/>
      <c r="AB40" s="53"/>
    </row>
    <row r="41" spans="2:28" x14ac:dyDescent="0.25">
      <c r="G41" s="34"/>
      <c r="K41" s="51">
        <f t="shared" si="10"/>
        <v>18</v>
      </c>
      <c r="L41" s="93">
        <f t="shared" ca="1" si="6"/>
        <v>47286</v>
      </c>
      <c r="M41" s="57">
        <f t="shared" ca="1" si="1"/>
        <v>9.3749999999999997E-3</v>
      </c>
      <c r="N41" s="53" t="str">
        <f t="shared" ca="1" si="2"/>
        <v>--</v>
      </c>
      <c r="O41" s="57">
        <f t="shared" ca="1" si="7"/>
        <v>9.3493150684931508E-3</v>
      </c>
      <c r="P41" s="53">
        <f t="shared" ca="1" si="0"/>
        <v>0</v>
      </c>
      <c r="Q41" s="53">
        <f t="shared" ca="1" si="3"/>
        <v>1</v>
      </c>
      <c r="R41" s="53">
        <f t="shared" ca="1" si="8"/>
        <v>1</v>
      </c>
      <c r="S41" s="58">
        <f t="shared" ca="1" si="4"/>
        <v>9.3749999999999997E-3</v>
      </c>
      <c r="T41" s="59">
        <f t="shared" ca="1" si="9"/>
        <v>0.83345149056266354</v>
      </c>
      <c r="U41" s="53">
        <f t="shared" ca="1" si="5"/>
        <v>7.8136077240249704E-3</v>
      </c>
      <c r="W41" s="79">
        <v>48925</v>
      </c>
      <c r="X41" s="80">
        <v>0.2</v>
      </c>
      <c r="Y41" s="53"/>
      <c r="Z41" s="53"/>
      <c r="AA41" s="54"/>
      <c r="AB41" s="53"/>
    </row>
    <row r="42" spans="2:28" x14ac:dyDescent="0.25">
      <c r="G42" s="34"/>
      <c r="K42" s="51">
        <f t="shared" si="10"/>
        <v>19</v>
      </c>
      <c r="L42" s="93">
        <f t="shared" ca="1" si="6"/>
        <v>47469</v>
      </c>
      <c r="M42" s="57">
        <f t="shared" ca="1" si="1"/>
        <v>9.3749999999999997E-3</v>
      </c>
      <c r="N42" s="53" t="str">
        <f t="shared" ca="1" si="2"/>
        <v>--</v>
      </c>
      <c r="O42" s="57">
        <f t="shared" ca="1" si="7"/>
        <v>9.4006849315068485E-3</v>
      </c>
      <c r="P42" s="53">
        <f t="shared" ca="1" si="0"/>
        <v>0</v>
      </c>
      <c r="Q42" s="53">
        <f t="shared" ca="1" si="3"/>
        <v>1</v>
      </c>
      <c r="R42" s="53">
        <f t="shared" ca="1" si="8"/>
        <v>1</v>
      </c>
      <c r="S42" s="58">
        <f t="shared" ca="1" si="4"/>
        <v>9.3749999999999997E-3</v>
      </c>
      <c r="T42" s="59">
        <f t="shared" ca="1" si="9"/>
        <v>0.82487281330429896</v>
      </c>
      <c r="U42" s="53">
        <f t="shared" ca="1" si="5"/>
        <v>7.7331826247278024E-3</v>
      </c>
      <c r="W42" s="79">
        <v>49290</v>
      </c>
      <c r="X42" s="80">
        <v>0.2</v>
      </c>
      <c r="Y42" s="53"/>
      <c r="Z42" s="53"/>
      <c r="AA42" s="54"/>
      <c r="AB42" s="53"/>
    </row>
    <row r="43" spans="2:28" x14ac:dyDescent="0.25">
      <c r="G43" s="73"/>
      <c r="K43" s="51">
        <f t="shared" si="10"/>
        <v>20</v>
      </c>
      <c r="L43" s="93">
        <f t="shared" ca="1" si="6"/>
        <v>47651</v>
      </c>
      <c r="M43" s="57">
        <f t="shared" ca="1" si="1"/>
        <v>9.3749999999999997E-3</v>
      </c>
      <c r="N43" s="53" t="str">
        <f t="shared" ca="1" si="2"/>
        <v>--</v>
      </c>
      <c r="O43" s="57">
        <f t="shared" ca="1" si="7"/>
        <v>9.3493150684931508E-3</v>
      </c>
      <c r="P43" s="53">
        <f t="shared" ca="1" si="0"/>
        <v>0</v>
      </c>
      <c r="Q43" s="53">
        <f t="shared" ca="1" si="3"/>
        <v>1</v>
      </c>
      <c r="R43" s="53">
        <f t="shared" ca="1" si="8"/>
        <v>1</v>
      </c>
      <c r="S43" s="58">
        <f t="shared" ca="1" si="4"/>
        <v>9.3749999999999997E-3</v>
      </c>
      <c r="T43" s="59">
        <f t="shared" ca="1" si="9"/>
        <v>0.81638243597020865</v>
      </c>
      <c r="U43" s="53">
        <f t="shared" ca="1" si="5"/>
        <v>7.6535853372207054E-3</v>
      </c>
      <c r="W43" s="79">
        <v>49655</v>
      </c>
      <c r="X43" s="80">
        <v>0.2</v>
      </c>
      <c r="Y43" s="53"/>
      <c r="Z43" s="53"/>
      <c r="AA43" s="54"/>
      <c r="AB43" s="53"/>
    </row>
    <row r="44" spans="2:28" x14ac:dyDescent="0.25">
      <c r="G44" s="73"/>
      <c r="K44" s="51">
        <f t="shared" si="10"/>
        <v>21</v>
      </c>
      <c r="L44" s="93">
        <f t="shared" ca="1" si="6"/>
        <v>47834</v>
      </c>
      <c r="M44" s="57">
        <f t="shared" ca="1" si="1"/>
        <v>9.3749999999999997E-3</v>
      </c>
      <c r="N44" s="53" t="str">
        <f t="shared" ca="1" si="2"/>
        <v>--</v>
      </c>
      <c r="O44" s="57">
        <f t="shared" ca="1" si="7"/>
        <v>9.4006849315068485E-3</v>
      </c>
      <c r="P44" s="53">
        <f t="shared" ca="1" si="0"/>
        <v>0</v>
      </c>
      <c r="Q44" s="53">
        <f t="shared" ca="1" si="3"/>
        <v>1</v>
      </c>
      <c r="R44" s="53">
        <f t="shared" ca="1" si="8"/>
        <v>1</v>
      </c>
      <c r="S44" s="58">
        <f t="shared" ca="1" si="4"/>
        <v>9.3749999999999997E-3</v>
      </c>
      <c r="T44" s="59">
        <f t="shared" ca="1" si="9"/>
        <v>0.80797944969339741</v>
      </c>
      <c r="U44" s="53">
        <f t="shared" ca="1" si="5"/>
        <v>7.5748073408756006E-3</v>
      </c>
      <c r="W44" s="79">
        <v>50021</v>
      </c>
      <c r="X44" s="80">
        <v>0.2</v>
      </c>
      <c r="Y44" s="53"/>
      <c r="Z44" s="53"/>
      <c r="AA44" s="54"/>
      <c r="AB44" s="53"/>
    </row>
    <row r="45" spans="2:28" x14ac:dyDescent="0.25">
      <c r="C45" s="34"/>
      <c r="G45" s="34"/>
      <c r="K45" s="51">
        <f t="shared" si="10"/>
        <v>22</v>
      </c>
      <c r="L45" s="93">
        <f t="shared" ca="1" si="6"/>
        <v>48016</v>
      </c>
      <c r="M45" s="57">
        <f t="shared" ca="1" si="1"/>
        <v>9.3749999999999997E-3</v>
      </c>
      <c r="N45" s="53" t="str">
        <f t="shared" ca="1" si="2"/>
        <v>--</v>
      </c>
      <c r="O45" s="57">
        <f t="shared" ca="1" si="7"/>
        <v>9.3493150684931508E-3</v>
      </c>
      <c r="P45" s="53">
        <f t="shared" ca="1" si="0"/>
        <v>0</v>
      </c>
      <c r="Q45" s="53">
        <f t="shared" ca="1" si="3"/>
        <v>1</v>
      </c>
      <c r="R45" s="53">
        <f t="shared" ca="1" si="8"/>
        <v>1</v>
      </c>
      <c r="S45" s="58">
        <f t="shared" ca="1" si="4"/>
        <v>9.3749999999999997E-3</v>
      </c>
      <c r="T45" s="59">
        <f t="shared" ca="1" si="9"/>
        <v>0.79966295496179485</v>
      </c>
      <c r="U45" s="53">
        <f t="shared" ca="1" si="5"/>
        <v>7.4968402027668262E-3</v>
      </c>
      <c r="W45" s="81">
        <v>50386</v>
      </c>
      <c r="X45" s="82">
        <v>0.2</v>
      </c>
      <c r="Y45" s="53"/>
      <c r="Z45" s="53"/>
      <c r="AA45" s="54"/>
      <c r="AB45" s="53"/>
    </row>
    <row r="46" spans="2:28" x14ac:dyDescent="0.25">
      <c r="C46" s="34"/>
      <c r="D46" s="46"/>
      <c r="E46" s="34"/>
      <c r="F46" s="34"/>
      <c r="G46" s="34"/>
      <c r="K46" s="51">
        <f t="shared" si="10"/>
        <v>23</v>
      </c>
      <c r="L46" s="93">
        <f t="shared" ca="1" si="6"/>
        <v>48199</v>
      </c>
      <c r="M46" s="57">
        <f t="shared" ca="1" si="1"/>
        <v>9.3749999999999997E-3</v>
      </c>
      <c r="N46" s="53" t="str">
        <f t="shared" ca="1" si="2"/>
        <v>--</v>
      </c>
      <c r="O46" s="57">
        <f t="shared" ca="1" si="7"/>
        <v>9.4006849315068485E-3</v>
      </c>
      <c r="P46" s="53">
        <f t="shared" ca="1" si="0"/>
        <v>0</v>
      </c>
      <c r="Q46" s="53">
        <f t="shared" ca="1" si="3"/>
        <v>1</v>
      </c>
      <c r="R46" s="53">
        <f t="shared" ca="1" si="8"/>
        <v>1</v>
      </c>
      <c r="S46" s="58">
        <f t="shared" ca="1" si="4"/>
        <v>9.3749999999999997E-3</v>
      </c>
      <c r="T46" s="59">
        <f t="shared" ca="1" si="9"/>
        <v>0.79143206152196643</v>
      </c>
      <c r="U46" s="53">
        <f t="shared" ca="1" si="5"/>
        <v>7.4196755767684348E-3</v>
      </c>
      <c r="W46" s="4"/>
      <c r="X46" s="53"/>
      <c r="Y46" s="53"/>
      <c r="Z46" s="53"/>
      <c r="AA46" s="54"/>
      <c r="AB46" s="53"/>
    </row>
    <row r="47" spans="2:28" ht="15.75" x14ac:dyDescent="0.25">
      <c r="C47" s="83"/>
      <c r="D47" s="84"/>
      <c r="E47" s="34"/>
      <c r="F47" s="34"/>
      <c r="K47" s="51">
        <f t="shared" si="10"/>
        <v>24</v>
      </c>
      <c r="L47" s="93">
        <f t="shared" ca="1" si="6"/>
        <v>48382</v>
      </c>
      <c r="M47" s="57">
        <f t="shared" ca="1" si="1"/>
        <v>9.3749999999999997E-3</v>
      </c>
      <c r="N47" s="53" t="str">
        <f t="shared" ca="1" si="2"/>
        <v>--</v>
      </c>
      <c r="O47" s="57">
        <f t="shared" ca="1" si="7"/>
        <v>9.4006849315068485E-3</v>
      </c>
      <c r="P47" s="53">
        <f t="shared" ca="1" si="0"/>
        <v>0</v>
      </c>
      <c r="Q47" s="53">
        <f t="shared" ca="1" si="3"/>
        <v>1</v>
      </c>
      <c r="R47" s="53">
        <f t="shared" ca="1" si="8"/>
        <v>1</v>
      </c>
      <c r="S47" s="58">
        <f t="shared" ca="1" si="4"/>
        <v>9.3749999999999997E-3</v>
      </c>
      <c r="T47" s="59">
        <f t="shared" ca="1" si="9"/>
        <v>0.78328588828381474</v>
      </c>
      <c r="U47" s="53">
        <f t="shared" ca="1" si="5"/>
        <v>7.3433052026607628E-3</v>
      </c>
      <c r="AB47" s="85"/>
    </row>
    <row r="48" spans="2:28" x14ac:dyDescent="0.25">
      <c r="C48" s="86"/>
      <c r="D48" s="46"/>
      <c r="E48" s="87"/>
      <c r="F48" s="87"/>
      <c r="K48" s="51">
        <f t="shared" si="10"/>
        <v>25</v>
      </c>
      <c r="L48" s="93">
        <f t="shared" ca="1" si="6"/>
        <v>48565</v>
      </c>
      <c r="M48" s="57">
        <f t="shared" ca="1" si="1"/>
        <v>9.3749999999999997E-3</v>
      </c>
      <c r="N48" s="53" t="str">
        <f t="shared" ca="1" si="2"/>
        <v>--</v>
      </c>
      <c r="O48" s="57">
        <f t="shared" ca="1" si="7"/>
        <v>9.4006849315068485E-3</v>
      </c>
      <c r="P48" s="53">
        <f t="shared" ca="1" si="0"/>
        <v>0</v>
      </c>
      <c r="Q48" s="53">
        <f t="shared" ca="1" si="3"/>
        <v>1</v>
      </c>
      <c r="R48" s="53">
        <f t="shared" ca="1" si="8"/>
        <v>1</v>
      </c>
      <c r="S48" s="58">
        <f t="shared" ca="1" si="4"/>
        <v>9.3749999999999997E-3</v>
      </c>
      <c r="T48" s="59">
        <f t="shared" ca="1" si="9"/>
        <v>0.77522356322626162</v>
      </c>
      <c r="U48" s="53">
        <f t="shared" ca="1" si="5"/>
        <v>7.2677209052462027E-3</v>
      </c>
    </row>
    <row r="49" spans="3:28" x14ac:dyDescent="0.25">
      <c r="C49" s="73"/>
      <c r="D49" s="46"/>
      <c r="E49" s="87"/>
      <c r="F49" s="87"/>
      <c r="K49" s="51">
        <f t="shared" si="10"/>
        <v>26</v>
      </c>
      <c r="L49" s="93">
        <f t="shared" ca="1" si="6"/>
        <v>48747</v>
      </c>
      <c r="M49" s="57">
        <f t="shared" ca="1" si="1"/>
        <v>9.3749999999999997E-3</v>
      </c>
      <c r="N49" s="53" t="str">
        <f t="shared" ca="1" si="2"/>
        <v>--</v>
      </c>
      <c r="O49" s="57">
        <f t="shared" ca="1" si="7"/>
        <v>9.3493150684931508E-3</v>
      </c>
      <c r="P49" s="53">
        <f t="shared" ca="1" si="0"/>
        <v>0</v>
      </c>
      <c r="Q49" s="53">
        <f t="shared" ca="1" si="3"/>
        <v>1</v>
      </c>
      <c r="R49" s="53">
        <f t="shared" ca="1" si="8"/>
        <v>1</v>
      </c>
      <c r="S49" s="58">
        <f t="shared" ca="1" si="4"/>
        <v>9.3749999999999997E-3</v>
      </c>
      <c r="T49" s="59">
        <f t="shared" ca="1" si="9"/>
        <v>0.76724422330390118</v>
      </c>
      <c r="U49" s="53">
        <f t="shared" ca="1" si="5"/>
        <v>7.1929145934740736E-3</v>
      </c>
      <c r="AB49" s="88"/>
    </row>
    <row r="50" spans="3:28" x14ac:dyDescent="0.25">
      <c r="C50" s="63"/>
      <c r="D50" s="72"/>
      <c r="E50" s="73"/>
      <c r="F50" s="73"/>
      <c r="K50" s="51">
        <f t="shared" si="10"/>
        <v>27</v>
      </c>
      <c r="L50" s="93">
        <f t="shared" ca="1" si="6"/>
        <v>48930</v>
      </c>
      <c r="M50" s="57">
        <f t="shared" ca="1" si="1"/>
        <v>9.3749999999999997E-3</v>
      </c>
      <c r="N50" s="53" t="str">
        <f t="shared" ca="1" si="2"/>
        <v>--</v>
      </c>
      <c r="O50" s="57">
        <f t="shared" ca="1" si="7"/>
        <v>9.4006849315068485E-3</v>
      </c>
      <c r="P50" s="53">
        <f t="shared" ca="1" si="0"/>
        <v>0</v>
      </c>
      <c r="Q50" s="53">
        <f t="shared" ca="1" si="3"/>
        <v>1</v>
      </c>
      <c r="R50" s="53">
        <f t="shared" ca="1" si="8"/>
        <v>1</v>
      </c>
      <c r="S50" s="58">
        <f t="shared" ca="1" si="4"/>
        <v>9.3749999999999997E-3</v>
      </c>
      <c r="T50" s="59">
        <f t="shared" ca="1" si="9"/>
        <v>0.75934701435461316</v>
      </c>
      <c r="U50" s="53">
        <f t="shared" ca="1" si="5"/>
        <v>7.1188782595744977E-3</v>
      </c>
      <c r="AB50" s="89"/>
    </row>
    <row r="51" spans="3:28" x14ac:dyDescent="0.25">
      <c r="C51" s="90"/>
      <c r="D51" s="46"/>
      <c r="E51" s="76"/>
      <c r="F51" s="76"/>
      <c r="K51" s="51">
        <f t="shared" si="10"/>
        <v>28</v>
      </c>
      <c r="L51" s="93">
        <f t="shared" ca="1" si="6"/>
        <v>49112</v>
      </c>
      <c r="M51" s="57">
        <f t="shared" ca="1" si="1"/>
        <v>9.3749999999999997E-3</v>
      </c>
      <c r="N51" s="53" t="str">
        <f t="shared" ca="1" si="2"/>
        <v>--</v>
      </c>
      <c r="O51" s="57">
        <f t="shared" ca="1" si="7"/>
        <v>9.3493150684931508E-3</v>
      </c>
      <c r="P51" s="53">
        <f t="shared" ca="1" si="0"/>
        <v>0</v>
      </c>
      <c r="Q51" s="53">
        <f t="shared" ca="1" si="3"/>
        <v>1</v>
      </c>
      <c r="R51" s="53">
        <f t="shared" ca="1" si="8"/>
        <v>1</v>
      </c>
      <c r="S51" s="58">
        <f t="shared" ca="1" si="4"/>
        <v>9.3749999999999997E-3</v>
      </c>
      <c r="T51" s="59">
        <f t="shared" ca="1" si="9"/>
        <v>0.75153109100812865</v>
      </c>
      <c r="U51" s="53">
        <f t="shared" ca="1" si="5"/>
        <v>7.0456039782012059E-3</v>
      </c>
    </row>
    <row r="52" spans="3:28" x14ac:dyDescent="0.25">
      <c r="C52" s="90"/>
      <c r="K52" s="51">
        <f t="shared" si="10"/>
        <v>29</v>
      </c>
      <c r="L52" s="93">
        <f t="shared" ca="1" si="6"/>
        <v>49295</v>
      </c>
      <c r="M52" s="57">
        <f t="shared" ca="1" si="1"/>
        <v>9.3749999999999997E-3</v>
      </c>
      <c r="N52" s="53" t="str">
        <f t="shared" ca="1" si="2"/>
        <v>--</v>
      </c>
      <c r="O52" s="57">
        <f t="shared" ca="1" si="7"/>
        <v>9.4006849315068485E-3</v>
      </c>
      <c r="P52" s="53">
        <f t="shared" ca="1" si="0"/>
        <v>0</v>
      </c>
      <c r="Q52" s="53">
        <f t="shared" ca="1" si="3"/>
        <v>1</v>
      </c>
      <c r="R52" s="53">
        <f t="shared" ca="1" si="8"/>
        <v>1</v>
      </c>
      <c r="S52" s="58">
        <f t="shared" ca="1" si="4"/>
        <v>9.3749999999999997E-3</v>
      </c>
      <c r="T52" s="59">
        <f t="shared" ca="1" si="9"/>
        <v>0.74379561659553506</v>
      </c>
      <c r="U52" s="53">
        <f t="shared" ca="1" si="5"/>
        <v>6.9730839055831412E-3</v>
      </c>
    </row>
    <row r="53" spans="3:28" x14ac:dyDescent="0.25">
      <c r="C53" s="90"/>
      <c r="K53" s="51">
        <f t="shared" si="10"/>
        <v>30</v>
      </c>
      <c r="L53" s="93">
        <f t="shared" ca="1" si="6"/>
        <v>49477</v>
      </c>
      <c r="M53" s="57">
        <f t="shared" ca="1" si="1"/>
        <v>9.3749999999999997E-3</v>
      </c>
      <c r="N53" s="53" t="str">
        <f t="shared" ca="1" si="2"/>
        <v>--</v>
      </c>
      <c r="O53" s="57">
        <f t="shared" ca="1" si="7"/>
        <v>9.3493150684931508E-3</v>
      </c>
      <c r="P53" s="53">
        <f t="shared" ca="1" si="0"/>
        <v>0</v>
      </c>
      <c r="Q53" s="53">
        <f t="shared" ca="1" si="3"/>
        <v>1</v>
      </c>
      <c r="R53" s="53">
        <f t="shared" ca="1" si="8"/>
        <v>1</v>
      </c>
      <c r="S53" s="58">
        <f t="shared" ca="1" si="4"/>
        <v>9.3749999999999997E-3</v>
      </c>
      <c r="T53" s="59">
        <f t="shared" ca="1" si="9"/>
        <v>0.73613976305971418</v>
      </c>
      <c r="U53" s="53">
        <f t="shared" ca="1" si="5"/>
        <v>6.9013102786848199E-3</v>
      </c>
    </row>
    <row r="54" spans="3:28" x14ac:dyDescent="0.25">
      <c r="K54" s="51">
        <f>+K53+1</f>
        <v>31</v>
      </c>
      <c r="L54" s="93">
        <f t="shared" ca="1" si="6"/>
        <v>49660</v>
      </c>
      <c r="M54" s="57">
        <f t="shared" ca="1" si="1"/>
        <v>9.3749999999999997E-3</v>
      </c>
      <c r="N54" s="53" t="str">
        <f t="shared" ca="1" si="2"/>
        <v>--</v>
      </c>
      <c r="O54" s="57">
        <f t="shared" ca="1" si="7"/>
        <v>9.4006849315068485E-3</v>
      </c>
      <c r="P54" s="53">
        <f t="shared" ca="1" si="0"/>
        <v>0</v>
      </c>
      <c r="Q54" s="53">
        <f t="shared" ca="1" si="3"/>
        <v>1</v>
      </c>
      <c r="R54" s="53">
        <f t="shared" ca="1" si="8"/>
        <v>1</v>
      </c>
      <c r="S54" s="58">
        <f t="shared" ca="1" si="4"/>
        <v>9.3749999999999997E-3</v>
      </c>
      <c r="T54" s="59">
        <f t="shared" ca="1" si="9"/>
        <v>0.72856271086670044</v>
      </c>
      <c r="U54" s="53">
        <f t="shared" ca="1" si="5"/>
        <v>6.8302754143753164E-3</v>
      </c>
    </row>
    <row r="55" spans="3:28" x14ac:dyDescent="0.25">
      <c r="K55" s="51">
        <f t="shared" si="10"/>
        <v>32</v>
      </c>
      <c r="L55" s="93">
        <f t="shared" ca="1" si="6"/>
        <v>49843</v>
      </c>
      <c r="M55" s="57">
        <f t="shared" ca="1" si="1"/>
        <v>9.3749999999999997E-3</v>
      </c>
      <c r="N55" s="53" t="str">
        <f t="shared" ca="1" si="2"/>
        <v>--</v>
      </c>
      <c r="O55" s="57">
        <f t="shared" ca="1" si="7"/>
        <v>9.4006849315068485E-3</v>
      </c>
      <c r="P55" s="53">
        <f t="shared" ca="1" si="0"/>
        <v>0</v>
      </c>
      <c r="Q55" s="53">
        <f t="shared" ca="1" si="3"/>
        <v>1</v>
      </c>
      <c r="R55" s="53">
        <f t="shared" ca="1" si="8"/>
        <v>1</v>
      </c>
      <c r="S55" s="58">
        <f t="shared" ca="1" si="4"/>
        <v>9.3749999999999997E-3</v>
      </c>
      <c r="T55" s="59">
        <f t="shared" ca="1" si="9"/>
        <v>0.72106364891795371</v>
      </c>
      <c r="U55" s="53">
        <f t="shared" ca="1" si="5"/>
        <v>6.7599717086058156E-3</v>
      </c>
    </row>
    <row r="56" spans="3:28" x14ac:dyDescent="0.25">
      <c r="K56" s="51">
        <f t="shared" si="10"/>
        <v>33</v>
      </c>
      <c r="L56" s="93">
        <f t="shared" ca="1" si="6"/>
        <v>50026</v>
      </c>
      <c r="M56" s="57">
        <f t="shared" ca="1" si="1"/>
        <v>9.3749999999999997E-3</v>
      </c>
      <c r="N56" s="53" t="str">
        <f t="shared" ca="1" si="2"/>
        <v>--</v>
      </c>
      <c r="O56" s="57">
        <f t="shared" ca="1" si="7"/>
        <v>9.4006849315068485E-3</v>
      </c>
      <c r="P56" s="53">
        <f t="shared" ca="1" si="0"/>
        <v>0</v>
      </c>
      <c r="Q56" s="53">
        <f t="shared" ca="1" si="3"/>
        <v>1</v>
      </c>
      <c r="R56" s="53">
        <f t="shared" ca="1" si="8"/>
        <v>1</v>
      </c>
      <c r="S56" s="58">
        <f t="shared" ca="1" si="4"/>
        <v>9.3749999999999997E-3</v>
      </c>
      <c r="T56" s="59">
        <f t="shared" ca="1" si="9"/>
        <v>0.71364177446353305</v>
      </c>
      <c r="U56" s="53">
        <f t="shared" ca="1" si="5"/>
        <v>6.6903916355956225E-3</v>
      </c>
    </row>
    <row r="57" spans="3:28" x14ac:dyDescent="0.25">
      <c r="K57" s="51">
        <f t="shared" si="10"/>
        <v>34</v>
      </c>
      <c r="L57" s="93">
        <f t="shared" ca="1" si="6"/>
        <v>50208</v>
      </c>
      <c r="M57" s="57">
        <f t="shared" ca="1" si="1"/>
        <v>9.3749999999999997E-3</v>
      </c>
      <c r="N57" s="53" t="str">
        <f t="shared" ca="1" si="2"/>
        <v>--</v>
      </c>
      <c r="O57" s="57">
        <f t="shared" ca="1" si="7"/>
        <v>9.3493150684931508E-3</v>
      </c>
      <c r="P57" s="53">
        <f t="shared" ca="1" si="0"/>
        <v>0</v>
      </c>
      <c r="Q57" s="53">
        <f t="shared" ca="1" si="3"/>
        <v>1</v>
      </c>
      <c r="R57" s="53">
        <f t="shared" ca="1" si="8"/>
        <v>1</v>
      </c>
      <c r="S57" s="58">
        <f t="shared" ca="1" si="4"/>
        <v>9.3749999999999997E-3</v>
      </c>
      <c r="T57" s="59">
        <f t="shared" ca="1" si="9"/>
        <v>0.70629629301616492</v>
      </c>
      <c r="U57" s="53">
        <f t="shared" ca="1" si="5"/>
        <v>6.621527747026546E-3</v>
      </c>
    </row>
    <row r="58" spans="3:28" x14ac:dyDescent="0.25">
      <c r="K58" s="51">
        <f t="shared" si="10"/>
        <v>35</v>
      </c>
      <c r="L58" s="93">
        <f t="shared" ca="1" si="6"/>
        <v>50391</v>
      </c>
      <c r="M58" s="57">
        <f t="shared" ca="1" si="1"/>
        <v>9.3749999999999997E-3</v>
      </c>
      <c r="N58" s="53" t="str">
        <f t="shared" ca="1" si="2"/>
        <v>--</v>
      </c>
      <c r="O58" s="57">
        <f t="shared" ca="1" si="7"/>
        <v>9.4006849315068485E-3</v>
      </c>
      <c r="P58" s="53">
        <f t="shared" ca="1" si="0"/>
        <v>0</v>
      </c>
      <c r="Q58" s="53">
        <f t="shared" ca="1" si="3"/>
        <v>1</v>
      </c>
      <c r="R58" s="53">
        <f t="shared" ca="1" si="8"/>
        <v>1</v>
      </c>
      <c r="S58" s="58">
        <f t="shared" ca="1" si="4"/>
        <v>9.3749999999999997E-3</v>
      </c>
      <c r="T58" s="59">
        <f t="shared" ca="1" si="9"/>
        <v>0.69902641826619649</v>
      </c>
      <c r="U58" s="53">
        <f t="shared" ca="1" si="5"/>
        <v>6.5533726712455921E-3</v>
      </c>
    </row>
    <row r="59" spans="3:28" x14ac:dyDescent="0.25">
      <c r="K59" s="51">
        <f t="shared" si="10"/>
        <v>36</v>
      </c>
      <c r="L59" s="93">
        <f t="shared" ca="1" si="6"/>
        <v>50573</v>
      </c>
      <c r="M59" s="57">
        <f t="shared" ca="1" si="1"/>
        <v>9.3749999999999997E-3</v>
      </c>
      <c r="N59" s="53" t="str">
        <f t="shared" ca="1" si="2"/>
        <v>--</v>
      </c>
      <c r="O59" s="57">
        <f t="shared" ca="1" si="7"/>
        <v>9.3493150684931508E-3</v>
      </c>
      <c r="P59" s="53">
        <f t="shared" ca="1" si="0"/>
        <v>0</v>
      </c>
      <c r="Q59" s="53">
        <f t="shared" ca="1" si="3"/>
        <v>1</v>
      </c>
      <c r="R59" s="53">
        <f t="shared" ca="1" si="8"/>
        <v>1</v>
      </c>
      <c r="S59" s="58">
        <f t="shared" ca="1" si="4"/>
        <v>9.3749999999999997E-3</v>
      </c>
      <c r="T59" s="59">
        <f t="shared" ca="1" si="9"/>
        <v>0.69183137199742328</v>
      </c>
      <c r="U59" s="53">
        <f t="shared" ca="1" si="5"/>
        <v>6.4859191124758435E-3</v>
      </c>
    </row>
    <row r="60" spans="3:28" x14ac:dyDescent="0.25">
      <c r="K60" s="51">
        <f t="shared" si="10"/>
        <v>37</v>
      </c>
      <c r="L60" s="93">
        <f t="shared" ca="1" si="6"/>
        <v>50756</v>
      </c>
      <c r="M60" s="57">
        <f t="shared" ca="1" si="1"/>
        <v>9.3749999999999997E-3</v>
      </c>
      <c r="N60" s="53" t="str">
        <f t="shared" ca="1" si="2"/>
        <v>--</v>
      </c>
      <c r="O60" s="57">
        <f t="shared" ca="1" si="7"/>
        <v>9.4006849315068485E-3</v>
      </c>
      <c r="P60" s="53">
        <f t="shared" ca="1" si="0"/>
        <v>0</v>
      </c>
      <c r="Q60" s="53">
        <f t="shared" ca="1" si="3"/>
        <v>1</v>
      </c>
      <c r="R60" s="53">
        <f t="shared" ca="1" si="8"/>
        <v>1</v>
      </c>
      <c r="S60" s="58">
        <f t="shared" ca="1" si="4"/>
        <v>9.3749999999999997E-3</v>
      </c>
      <c r="T60" s="59">
        <f t="shared" ca="1" si="9"/>
        <v>0.68471038400378392</v>
      </c>
      <c r="U60" s="53">
        <f t="shared" ca="1" si="5"/>
        <v>6.4191598500354741E-3</v>
      </c>
    </row>
    <row r="61" spans="3:28" x14ac:dyDescent="0.25">
      <c r="K61" s="51">
        <f t="shared" si="10"/>
        <v>38</v>
      </c>
      <c r="L61" s="93">
        <f t="shared" ca="1" si="6"/>
        <v>50938</v>
      </c>
      <c r="M61" s="57">
        <f t="shared" ca="1" si="1"/>
        <v>9.3749999999999997E-3</v>
      </c>
      <c r="N61" s="53" t="str">
        <f t="shared" ca="1" si="2"/>
        <v>--</v>
      </c>
      <c r="O61" s="57">
        <f t="shared" ca="1" si="7"/>
        <v>9.3493150684931508E-3</v>
      </c>
      <c r="P61" s="53">
        <f t="shared" ca="1" si="0"/>
        <v>0</v>
      </c>
      <c r="Q61" s="53">
        <f t="shared" ca="1" si="3"/>
        <v>1</v>
      </c>
      <c r="R61" s="53">
        <f t="shared" ca="1" si="8"/>
        <v>1</v>
      </c>
      <c r="S61" s="58">
        <f t="shared" ca="1" si="4"/>
        <v>9.3749999999999997E-3</v>
      </c>
      <c r="T61" s="59">
        <f t="shared" ca="1" si="9"/>
        <v>0.67766269200691209</v>
      </c>
      <c r="U61" s="53">
        <f t="shared" ca="1" si="5"/>
        <v>6.3530877375648004E-3</v>
      </c>
    </row>
    <row r="62" spans="3:28" x14ac:dyDescent="0.25">
      <c r="K62" s="51">
        <f t="shared" si="10"/>
        <v>39</v>
      </c>
      <c r="L62" s="93">
        <f t="shared" ca="1" si="6"/>
        <v>51121</v>
      </c>
      <c r="M62" s="57">
        <f t="shared" ca="1" si="1"/>
        <v>9.3749999999999997E-3</v>
      </c>
      <c r="N62" s="53" t="str">
        <f t="shared" ca="1" si="2"/>
        <v>--</v>
      </c>
      <c r="O62" s="57">
        <f t="shared" ca="1" si="7"/>
        <v>9.4006849315068485E-3</v>
      </c>
      <c r="P62" s="53">
        <f t="shared" ca="1" si="0"/>
        <v>0</v>
      </c>
      <c r="Q62" s="53">
        <f t="shared" ca="1" si="3"/>
        <v>1</v>
      </c>
      <c r="R62" s="53">
        <f t="shared" ca="1" si="8"/>
        <v>1</v>
      </c>
      <c r="S62" s="58">
        <f t="shared" ca="1" si="4"/>
        <v>9.3749999999999997E-3</v>
      </c>
      <c r="T62" s="59">
        <f t="shared" ca="1" si="9"/>
        <v>0.67068754157453692</v>
      </c>
      <c r="U62" s="53">
        <f t="shared" ca="1" si="5"/>
        <v>6.2876957022612832E-3</v>
      </c>
    </row>
    <row r="63" spans="3:28" x14ac:dyDescent="0.25">
      <c r="K63" s="51">
        <f t="shared" si="10"/>
        <v>40</v>
      </c>
      <c r="L63" s="93">
        <f t="shared" ca="1" si="6"/>
        <v>51304</v>
      </c>
      <c r="M63" s="57">
        <f t="shared" ca="1" si="1"/>
        <v>9.3749999999999997E-3</v>
      </c>
      <c r="N63" s="53" t="str">
        <f t="shared" ca="1" si="2"/>
        <v>--</v>
      </c>
      <c r="O63" s="57">
        <f t="shared" ca="1" si="7"/>
        <v>9.4006849315068485E-3</v>
      </c>
      <c r="P63" s="53">
        <f t="shared" ca="1" si="0"/>
        <v>0</v>
      </c>
      <c r="Q63" s="53">
        <f t="shared" ca="1" si="3"/>
        <v>1</v>
      </c>
      <c r="R63" s="53">
        <f t="shared" ca="1" si="8"/>
        <v>1</v>
      </c>
      <c r="S63" s="58">
        <f t="shared" ca="1" si="4"/>
        <v>9.3749999999999997E-3</v>
      </c>
      <c r="T63" s="59">
        <f t="shared" ca="1" si="9"/>
        <v>0.66378418603972389</v>
      </c>
      <c r="U63" s="53">
        <f t="shared" ca="1" si="5"/>
        <v>6.2229767441224111E-3</v>
      </c>
    </row>
    <row r="64" spans="3:28" x14ac:dyDescent="0.25">
      <c r="K64" s="51">
        <f t="shared" si="10"/>
        <v>41</v>
      </c>
      <c r="L64" s="93">
        <f t="shared" ca="1" si="6"/>
        <v>51487</v>
      </c>
      <c r="M64" s="57">
        <f t="shared" ca="1" si="1"/>
        <v>9.3749999999999997E-3</v>
      </c>
      <c r="N64" s="53" t="str">
        <f t="shared" ca="1" si="2"/>
        <v>--</v>
      </c>
      <c r="O64" s="57">
        <f t="shared" ca="1" si="7"/>
        <v>9.4006849315068485E-3</v>
      </c>
      <c r="P64" s="53">
        <f t="shared" ca="1" si="0"/>
        <v>0</v>
      </c>
      <c r="Q64" s="53">
        <f t="shared" ca="1" si="3"/>
        <v>1</v>
      </c>
      <c r="R64" s="53">
        <f t="shared" ca="1" si="8"/>
        <v>1</v>
      </c>
      <c r="S64" s="58">
        <f t="shared" ca="1" si="4"/>
        <v>9.3749999999999997E-3</v>
      </c>
      <c r="T64" s="59">
        <f t="shared" ca="1" si="9"/>
        <v>0.65695188642094604</v>
      </c>
      <c r="U64" s="53">
        <f t="shared" ca="1" si="5"/>
        <v>6.1589239351963693E-3</v>
      </c>
    </row>
    <row r="65" spans="11:21" x14ac:dyDescent="0.25">
      <c r="K65" s="51">
        <f t="shared" si="10"/>
        <v>42</v>
      </c>
      <c r="L65" s="93">
        <f t="shared" ca="1" si="6"/>
        <v>51669</v>
      </c>
      <c r="M65" s="57">
        <f t="shared" ca="1" si="1"/>
        <v>9.3749999999999997E-3</v>
      </c>
      <c r="N65" s="53" t="str">
        <f t="shared" ca="1" si="2"/>
        <v>--</v>
      </c>
      <c r="O65" s="57">
        <f t="shared" ca="1" si="7"/>
        <v>9.3493150684931508E-3</v>
      </c>
      <c r="P65" s="53">
        <f t="shared" ca="1" si="0"/>
        <v>0</v>
      </c>
      <c r="Q65" s="53">
        <f t="shared" ca="1" si="3"/>
        <v>1</v>
      </c>
      <c r="R65" s="53">
        <f t="shared" ca="1" si="8"/>
        <v>1</v>
      </c>
      <c r="S65" s="58">
        <f t="shared" ca="1" si="4"/>
        <v>9.3749999999999997E-3</v>
      </c>
      <c r="T65" s="59">
        <f t="shared" ca="1" si="9"/>
        <v>0.6501899113429791</v>
      </c>
      <c r="U65" s="53">
        <f t="shared" ca="1" si="5"/>
        <v>6.0955304188404285E-3</v>
      </c>
    </row>
    <row r="66" spans="11:21" x14ac:dyDescent="0.25">
      <c r="K66" s="51">
        <f t="shared" si="10"/>
        <v>43</v>
      </c>
      <c r="L66" s="93">
        <f t="shared" ca="1" si="6"/>
        <v>51852</v>
      </c>
      <c r="M66" s="57">
        <f t="shared" ca="1" si="1"/>
        <v>9.3749999999999997E-3</v>
      </c>
      <c r="N66" s="53" t="str">
        <f t="shared" ca="1" si="2"/>
        <v>--</v>
      </c>
      <c r="O66" s="57">
        <f t="shared" ca="1" si="7"/>
        <v>9.4006849315068485E-3</v>
      </c>
      <c r="P66" s="53">
        <f t="shared" ca="1" si="0"/>
        <v>0</v>
      </c>
      <c r="Q66" s="53">
        <f t="shared" ca="1" si="3"/>
        <v>1</v>
      </c>
      <c r="R66" s="53">
        <f t="shared" ca="1" si="8"/>
        <v>1</v>
      </c>
      <c r="S66" s="58">
        <f t="shared" ca="1" si="4"/>
        <v>9.3749999999999997E-3</v>
      </c>
      <c r="T66" s="59">
        <f t="shared" ca="1" si="9"/>
        <v>0.64349753695860956</v>
      </c>
      <c r="U66" s="53">
        <f t="shared" ca="1" si="5"/>
        <v>6.0327894089869643E-3</v>
      </c>
    </row>
    <row r="67" spans="11:21" x14ac:dyDescent="0.25">
      <c r="K67" s="51">
        <f t="shared" si="10"/>
        <v>44</v>
      </c>
      <c r="L67" s="93">
        <f t="shared" ca="1" si="6"/>
        <v>52034</v>
      </c>
      <c r="M67" s="57">
        <f t="shared" ca="1" si="1"/>
        <v>9.3749999999999997E-3</v>
      </c>
      <c r="N67" s="53" t="str">
        <f t="shared" ca="1" si="2"/>
        <v>--</v>
      </c>
      <c r="O67" s="57">
        <f t="shared" ca="1" si="7"/>
        <v>0</v>
      </c>
      <c r="P67" s="53">
        <f t="shared" ca="1" si="0"/>
        <v>0</v>
      </c>
      <c r="Q67" s="53"/>
      <c r="R67" s="53"/>
      <c r="S67" s="58">
        <f t="shared" ca="1" si="4"/>
        <v>9.3749999999999997E-3</v>
      </c>
      <c r="T67" s="59">
        <f t="shared" ca="1" si="9"/>
        <v>0.63687404687114957</v>
      </c>
      <c r="U67" s="53">
        <f t="shared" ca="1" si="5"/>
        <v>5.9706941894170267E-3</v>
      </c>
    </row>
    <row r="68" spans="11:21" x14ac:dyDescent="0.25">
      <c r="K68" s="51">
        <f t="shared" si="10"/>
        <v>45</v>
      </c>
      <c r="L68" s="93">
        <f t="shared" ca="1" si="6"/>
        <v>52217</v>
      </c>
      <c r="M68" s="57">
        <f t="shared" ca="1" si="1"/>
        <v>9.3749999999999997E-3</v>
      </c>
      <c r="N68" s="53" t="str">
        <f t="shared" ca="1" si="2"/>
        <v>--</v>
      </c>
      <c r="O68" s="57">
        <f t="shared" ca="1" si="7"/>
        <v>0</v>
      </c>
      <c r="P68" s="53">
        <f t="shared" ca="1" si="0"/>
        <v>0</v>
      </c>
      <c r="Q68" s="53"/>
      <c r="R68" s="53"/>
      <c r="S68" s="58">
        <f t="shared" ca="1" si="4"/>
        <v>9.3749999999999997E-3</v>
      </c>
      <c r="T68" s="59">
        <f t="shared" ca="1" si="9"/>
        <v>0.63031873205774902</v>
      </c>
      <c r="U68" s="53">
        <f t="shared" ca="1" si="5"/>
        <v>5.9092381130413972E-3</v>
      </c>
    </row>
    <row r="69" spans="11:21" x14ac:dyDescent="0.25">
      <c r="K69" s="51">
        <f t="shared" si="10"/>
        <v>46</v>
      </c>
      <c r="L69" s="93">
        <f t="shared" ca="1" si="6"/>
        <v>52399</v>
      </c>
      <c r="M69" s="57">
        <f t="shared" ca="1" si="1"/>
        <v>9.3749999999999997E-3</v>
      </c>
      <c r="N69" s="53" t="str">
        <f t="shared" ca="1" si="2"/>
        <v>--</v>
      </c>
      <c r="O69" s="57">
        <f t="shared" ca="1" si="7"/>
        <v>0</v>
      </c>
      <c r="P69" s="53">
        <f t="shared" ca="1" si="0"/>
        <v>0</v>
      </c>
      <c r="Q69" s="53"/>
      <c r="R69" s="53"/>
      <c r="S69" s="58">
        <f t="shared" ca="1" si="4"/>
        <v>9.3749999999999997E-3</v>
      </c>
      <c r="T69" s="59">
        <f t="shared" ca="1" si="9"/>
        <v>0.62383089079349663</v>
      </c>
      <c r="U69" s="53">
        <f t="shared" ca="1" si="5"/>
        <v>5.8484146011890305E-3</v>
      </c>
    </row>
    <row r="70" spans="11:21" x14ac:dyDescent="0.25">
      <c r="K70" s="51">
        <f t="shared" si="10"/>
        <v>47</v>
      </c>
      <c r="L70" s="93">
        <f t="shared" ca="1" si="6"/>
        <v>52582</v>
      </c>
      <c r="M70" s="57">
        <f t="shared" ca="1" si="1"/>
        <v>9.3749999999999997E-3</v>
      </c>
      <c r="N70" s="53" t="str">
        <f t="shared" ca="1" si="2"/>
        <v>--</v>
      </c>
      <c r="O70" s="57">
        <f t="shared" ca="1" si="7"/>
        <v>0</v>
      </c>
      <c r="P70" s="53">
        <f t="shared" ca="1" si="0"/>
        <v>0</v>
      </c>
      <c r="Q70" s="53"/>
      <c r="R70" s="53"/>
      <c r="S70" s="58">
        <f t="shared" ca="1" si="4"/>
        <v>9.3749999999999997E-3</v>
      </c>
      <c r="T70" s="59">
        <f t="shared" ca="1" si="9"/>
        <v>0.61740982857630311</v>
      </c>
      <c r="U70" s="53">
        <f t="shared" ca="1" si="5"/>
        <v>5.7882171429028415E-3</v>
      </c>
    </row>
    <row r="71" spans="11:21" x14ac:dyDescent="0.25">
      <c r="K71" s="51">
        <f t="shared" si="10"/>
        <v>48</v>
      </c>
      <c r="L71" s="93">
        <f t="shared" ca="1" si="6"/>
        <v>52765</v>
      </c>
      <c r="M71" s="57">
        <f t="shared" ca="1" si="1"/>
        <v>9.3749999999999997E-3</v>
      </c>
      <c r="N71" s="53" t="str">
        <f t="shared" ca="1" si="2"/>
        <v>--</v>
      </c>
      <c r="O71" s="57">
        <f t="shared" ca="1" si="7"/>
        <v>0</v>
      </c>
      <c r="P71" s="53">
        <f t="shared" ca="1" si="0"/>
        <v>0</v>
      </c>
      <c r="Q71" s="53"/>
      <c r="R71" s="53"/>
      <c r="S71" s="58">
        <f t="shared" ca="1" si="4"/>
        <v>9.3749999999999997E-3</v>
      </c>
      <c r="T71" s="59">
        <f t="shared" ca="1" si="9"/>
        <v>0.61105485805255666</v>
      </c>
      <c r="U71" s="53">
        <f t="shared" ca="1" si="5"/>
        <v>5.7286392942427185E-3</v>
      </c>
    </row>
    <row r="72" spans="11:21" x14ac:dyDescent="0.25">
      <c r="K72" s="51">
        <f t="shared" si="10"/>
        <v>49</v>
      </c>
      <c r="L72" s="93">
        <f t="shared" ca="1" si="6"/>
        <v>52948</v>
      </c>
      <c r="M72" s="57">
        <f t="shared" ca="1" si="1"/>
        <v>9.3749999999999997E-3</v>
      </c>
      <c r="N72" s="53" t="str">
        <f t="shared" ca="1" si="2"/>
        <v>--</v>
      </c>
      <c r="O72" s="57">
        <f t="shared" ca="1" si="7"/>
        <v>0</v>
      </c>
      <c r="P72" s="53">
        <f t="shared" ca="1" si="0"/>
        <v>0</v>
      </c>
      <c r="Q72" s="53"/>
      <c r="R72" s="53"/>
      <c r="S72" s="58">
        <f t="shared" ca="1" si="4"/>
        <v>9.3749999999999997E-3</v>
      </c>
      <c r="T72" s="59">
        <f t="shared" ca="1" si="9"/>
        <v>0.60476529894354381</v>
      </c>
      <c r="U72" s="53">
        <f t="shared" ca="1" si="5"/>
        <v>5.669674677595723E-3</v>
      </c>
    </row>
    <row r="73" spans="11:21" x14ac:dyDescent="0.25">
      <c r="K73" s="51">
        <f t="shared" si="10"/>
        <v>50</v>
      </c>
      <c r="L73" s="93">
        <f t="shared" ca="1" si="6"/>
        <v>53130</v>
      </c>
      <c r="M73" s="57">
        <f t="shared" ca="1" si="1"/>
        <v>9.3749999999999997E-3</v>
      </c>
      <c r="N73" s="53" t="str">
        <f t="shared" ca="1" si="2"/>
        <v>--</v>
      </c>
      <c r="O73" s="57">
        <f t="shared" ca="1" si="7"/>
        <v>0</v>
      </c>
      <c r="P73" s="53">
        <f t="shared" ca="1" si="0"/>
        <v>0</v>
      </c>
      <c r="Q73" s="53"/>
      <c r="R73" s="53"/>
      <c r="S73" s="58">
        <f t="shared" ca="1" si="4"/>
        <v>9.3749999999999997E-3</v>
      </c>
      <c r="T73" s="59">
        <f t="shared" ca="1" si="9"/>
        <v>0.59854047797262844</v>
      </c>
      <c r="U73" s="53">
        <f t="shared" ca="1" si="5"/>
        <v>5.6113169809933914E-3</v>
      </c>
    </row>
    <row r="74" spans="11:21" x14ac:dyDescent="0.25">
      <c r="K74" s="51">
        <f t="shared" si="10"/>
        <v>51</v>
      </c>
      <c r="L74" s="93">
        <f t="shared" ca="1" si="6"/>
        <v>53313</v>
      </c>
      <c r="M74" s="57">
        <f t="shared" ca="1" si="1"/>
        <v>9.3749999999999997E-3</v>
      </c>
      <c r="N74" s="53" t="str">
        <f t="shared" ca="1" si="2"/>
        <v>--</v>
      </c>
      <c r="O74" s="57">
        <f t="shared" ca="1" si="7"/>
        <v>0</v>
      </c>
      <c r="P74" s="53">
        <f t="shared" ca="1" si="0"/>
        <v>0</v>
      </c>
      <c r="Q74" s="53"/>
      <c r="R74" s="53"/>
      <c r="S74" s="58">
        <f t="shared" ca="1" si="4"/>
        <v>9.3749999999999997E-3</v>
      </c>
      <c r="T74" s="59">
        <f t="shared" ca="1" si="9"/>
        <v>0.59237972879317935</v>
      </c>
      <c r="U74" s="53">
        <f t="shared" ca="1" si="5"/>
        <v>5.5535599574360562E-3</v>
      </c>
    </row>
    <row r="75" spans="11:21" x14ac:dyDescent="0.25">
      <c r="K75" s="51">
        <f t="shared" si="10"/>
        <v>52</v>
      </c>
      <c r="L75" s="93">
        <f t="shared" ca="1" si="6"/>
        <v>53495</v>
      </c>
      <c r="M75" s="57">
        <f t="shared" ca="1" si="1"/>
        <v>9.3749999999999997E-3</v>
      </c>
      <c r="N75" s="53" t="str">
        <f t="shared" ca="1" si="2"/>
        <v>--</v>
      </c>
      <c r="O75" s="57">
        <f t="shared" ca="1" si="7"/>
        <v>0</v>
      </c>
      <c r="P75" s="53">
        <f t="shared" ca="1" si="0"/>
        <v>0</v>
      </c>
      <c r="Q75" s="53"/>
      <c r="R75" s="53"/>
      <c r="S75" s="58">
        <f t="shared" ca="1" si="4"/>
        <v>9.3749999999999997E-3</v>
      </c>
      <c r="T75" s="59">
        <f t="shared" ca="1" si="9"/>
        <v>0.58628239191724008</v>
      </c>
      <c r="U75" s="53">
        <f t="shared" ca="1" si="5"/>
        <v>5.4963974242241255E-3</v>
      </c>
    </row>
    <row r="76" spans="11:21" x14ac:dyDescent="0.25">
      <c r="K76" s="51">
        <f t="shared" si="10"/>
        <v>53</v>
      </c>
      <c r="L76" s="93">
        <f t="shared" ca="1" si="6"/>
        <v>53678</v>
      </c>
      <c r="M76" s="57">
        <f t="shared" ca="1" si="1"/>
        <v>9.3749999999999997E-3</v>
      </c>
      <c r="N76" s="53" t="str">
        <f t="shared" ca="1" si="2"/>
        <v>--</v>
      </c>
      <c r="O76" s="57">
        <f t="shared" ca="1" si="7"/>
        <v>0</v>
      </c>
      <c r="P76" s="53">
        <f t="shared" ca="1" si="0"/>
        <v>0</v>
      </c>
      <c r="Q76" s="53"/>
      <c r="R76" s="53"/>
      <c r="S76" s="58">
        <f t="shared" ca="1" si="4"/>
        <v>9.3749999999999997E-3</v>
      </c>
      <c r="T76" s="59">
        <f t="shared" ca="1" si="9"/>
        <v>0.5802478146449328</v>
      </c>
      <c r="U76" s="53">
        <f t="shared" ca="1" si="5"/>
        <v>5.4398232622962445E-3</v>
      </c>
    </row>
    <row r="77" spans="11:21" x14ac:dyDescent="0.25">
      <c r="K77" s="51">
        <f t="shared" si="10"/>
        <v>54</v>
      </c>
      <c r="L77" s="93">
        <f t="shared" ca="1" si="6"/>
        <v>53860</v>
      </c>
      <c r="M77" s="57">
        <f t="shared" ca="1" si="1"/>
        <v>9.3749999999999997E-3</v>
      </c>
      <c r="N77" s="53" t="str">
        <f t="shared" ca="1" si="2"/>
        <v>--</v>
      </c>
      <c r="O77" s="57">
        <f t="shared" ca="1" si="7"/>
        <v>0</v>
      </c>
      <c r="P77" s="53">
        <f t="shared" ca="1" si="0"/>
        <v>0</v>
      </c>
      <c r="Q77" s="53"/>
      <c r="R77" s="53"/>
      <c r="S77" s="58">
        <f t="shared" ca="1" si="4"/>
        <v>9.3749999999999997E-3</v>
      </c>
      <c r="T77" s="59">
        <f t="shared" ca="1" si="9"/>
        <v>0.57427535099458915</v>
      </c>
      <c r="U77" s="53">
        <f t="shared" ca="1" si="5"/>
        <v>5.3838314155742733E-3</v>
      </c>
    </row>
    <row r="78" spans="11:21" x14ac:dyDescent="0.25">
      <c r="K78" s="51">
        <f t="shared" si="10"/>
        <v>55</v>
      </c>
      <c r="L78" s="93">
        <f t="shared" ca="1" si="6"/>
        <v>54043</v>
      </c>
      <c r="M78" s="57">
        <f t="shared" ca="1" si="1"/>
        <v>9.3749999999999997E-3</v>
      </c>
      <c r="N78" s="53" t="str">
        <f t="shared" ca="1" si="2"/>
        <v>--</v>
      </c>
      <c r="O78" s="57">
        <f t="shared" ca="1" si="7"/>
        <v>0</v>
      </c>
      <c r="P78" s="53">
        <f t="shared" ca="1" si="0"/>
        <v>0</v>
      </c>
      <c r="Q78" s="53"/>
      <c r="R78" s="53"/>
      <c r="S78" s="58">
        <f t="shared" ca="1" si="4"/>
        <v>9.3749999999999997E-3</v>
      </c>
      <c r="T78" s="59">
        <f t="shared" ca="1" si="9"/>
        <v>0.56836436163359971</v>
      </c>
      <c r="U78" s="53">
        <f t="shared" ca="1" si="5"/>
        <v>5.3284158903149975E-3</v>
      </c>
    </row>
    <row r="79" spans="11:21" x14ac:dyDescent="0.25">
      <c r="K79" s="51">
        <f t="shared" si="10"/>
        <v>56</v>
      </c>
      <c r="L79" s="93">
        <f t="shared" ca="1" si="6"/>
        <v>54226</v>
      </c>
      <c r="M79" s="57">
        <f t="shared" ca="1" si="1"/>
        <v>9.3749999999999997E-3</v>
      </c>
      <c r="N79" s="53" t="str">
        <f t="shared" ca="1" si="2"/>
        <v>--</v>
      </c>
      <c r="O79" s="57">
        <f t="shared" ca="1" si="7"/>
        <v>0</v>
      </c>
      <c r="P79" s="53">
        <f t="shared" ca="1" si="0"/>
        <v>0</v>
      </c>
      <c r="Q79" s="53"/>
      <c r="R79" s="53"/>
      <c r="S79" s="58">
        <f t="shared" ca="1" si="4"/>
        <v>9.3749999999999997E-3</v>
      </c>
      <c r="T79" s="59">
        <f t="shared" ca="1" si="9"/>
        <v>0.56251421380997602</v>
      </c>
      <c r="U79" s="53">
        <f t="shared" ca="1" si="5"/>
        <v>5.273570754468525E-3</v>
      </c>
    </row>
    <row r="80" spans="11:21" x14ac:dyDescent="0.25">
      <c r="K80" s="51">
        <f t="shared" si="10"/>
        <v>57</v>
      </c>
      <c r="L80" s="93">
        <f t="shared" ca="1" si="6"/>
        <v>54409</v>
      </c>
      <c r="M80" s="57">
        <f t="shared" ca="1" si="1"/>
        <v>9.3749999999999997E-3</v>
      </c>
      <c r="N80" s="53" t="str">
        <f t="shared" ca="1" si="2"/>
        <v>--</v>
      </c>
      <c r="O80" s="57">
        <f t="shared" ca="1" si="7"/>
        <v>0</v>
      </c>
      <c r="P80" s="53">
        <f t="shared" ca="1" si="0"/>
        <v>0</v>
      </c>
      <c r="Q80" s="53"/>
      <c r="R80" s="53"/>
      <c r="S80" s="58">
        <f t="shared" ca="1" si="4"/>
        <v>9.3749999999999997E-3</v>
      </c>
      <c r="T80" s="59">
        <f t="shared" ca="1" si="9"/>
        <v>0.55672428128461604</v>
      </c>
      <c r="U80" s="53">
        <f t="shared" ca="1" si="5"/>
        <v>5.2192901370432749E-3</v>
      </c>
    </row>
    <row r="81" spans="11:21" x14ac:dyDescent="0.25">
      <c r="K81" s="51">
        <f t="shared" si="10"/>
        <v>58</v>
      </c>
      <c r="L81" s="93">
        <f t="shared" ca="1" si="6"/>
        <v>54591</v>
      </c>
      <c r="M81" s="57">
        <f t="shared" ca="1" si="1"/>
        <v>9.3749999999999997E-3</v>
      </c>
      <c r="N81" s="53">
        <f t="shared" ca="1" si="2"/>
        <v>1</v>
      </c>
      <c r="O81" s="57">
        <f t="shared" ca="1" si="7"/>
        <v>0</v>
      </c>
      <c r="P81" s="53">
        <f t="shared" ca="1" si="0"/>
        <v>0</v>
      </c>
      <c r="Q81" s="53"/>
      <c r="R81" s="53"/>
      <c r="S81" s="58">
        <f t="shared" ca="1" si="4"/>
        <v>1.0093749999999999</v>
      </c>
      <c r="T81" s="59">
        <f t="shared" ca="1" si="9"/>
        <v>0.55099394426426762</v>
      </c>
      <c r="U81" s="53">
        <f t="shared" ca="1" si="5"/>
        <v>0.55615951249174511</v>
      </c>
    </row>
    <row r="82" spans="11:21" x14ac:dyDescent="0.25">
      <c r="K82" s="51">
        <f t="shared" si="10"/>
        <v>59</v>
      </c>
      <c r="L82" s="93" t="str">
        <f t="shared" ca="1" si="6"/>
        <v>--</v>
      </c>
      <c r="M82" s="57" t="str">
        <f t="shared" ca="1" si="1"/>
        <v>--</v>
      </c>
      <c r="N82" s="53" t="str">
        <f t="shared" ca="1" si="2"/>
        <v>--</v>
      </c>
      <c r="O82" s="57" t="str">
        <f t="shared" ca="1" si="7"/>
        <v>--</v>
      </c>
      <c r="P82" s="53" t="str">
        <f t="shared" ca="1" si="0"/>
        <v>--</v>
      </c>
      <c r="Q82" s="53"/>
      <c r="R82" s="53"/>
      <c r="S82" s="58" t="str">
        <f t="shared" ca="1" si="4"/>
        <v>--</v>
      </c>
      <c r="T82" s="59" t="str">
        <f t="shared" ca="1" si="9"/>
        <v>--</v>
      </c>
      <c r="U82" s="53" t="str">
        <f t="shared" ca="1" si="5"/>
        <v>--</v>
      </c>
    </row>
    <row r="83" spans="11:21" x14ac:dyDescent="0.25">
      <c r="K83" s="51">
        <f t="shared" si="10"/>
        <v>60</v>
      </c>
      <c r="L83" s="93" t="str">
        <f t="shared" ca="1" si="6"/>
        <v>--</v>
      </c>
      <c r="M83" s="57" t="str">
        <f t="shared" ca="1" si="1"/>
        <v>--</v>
      </c>
      <c r="N83" s="53" t="str">
        <f t="shared" ca="1" si="2"/>
        <v>--</v>
      </c>
      <c r="O83" s="57" t="str">
        <f t="shared" ca="1" si="7"/>
        <v>--</v>
      </c>
      <c r="P83" s="53" t="str">
        <f t="shared" ca="1" si="0"/>
        <v>--</v>
      </c>
      <c r="Q83" s="53"/>
      <c r="R83" s="53"/>
      <c r="S83" s="58" t="str">
        <f t="shared" ca="1" si="4"/>
        <v>--</v>
      </c>
      <c r="T83" s="59" t="str">
        <f t="shared" ca="1" si="9"/>
        <v>--</v>
      </c>
      <c r="U83" s="53" t="str">
        <f t="shared" ca="1" si="5"/>
        <v>--</v>
      </c>
    </row>
    <row r="84" spans="11:21" x14ac:dyDescent="0.25">
      <c r="K84" s="51">
        <f t="shared" si="10"/>
        <v>61</v>
      </c>
      <c r="L84" s="93" t="str">
        <f t="shared" ca="1" si="6"/>
        <v>--</v>
      </c>
      <c r="M84" s="57" t="str">
        <f t="shared" ca="1" si="1"/>
        <v>--</v>
      </c>
      <c r="N84" s="53" t="str">
        <f t="shared" ca="1" si="2"/>
        <v>--</v>
      </c>
      <c r="O84" s="57" t="str">
        <f t="shared" ca="1" si="7"/>
        <v>--</v>
      </c>
      <c r="P84" s="53" t="str">
        <f t="shared" ca="1" si="0"/>
        <v>--</v>
      </c>
      <c r="Q84" s="53"/>
      <c r="R84" s="53"/>
      <c r="S84" s="58" t="str">
        <f t="shared" ca="1" si="4"/>
        <v>--</v>
      </c>
      <c r="T84" s="59" t="str">
        <f t="shared" ca="1" si="9"/>
        <v>--</v>
      </c>
      <c r="U84" s="53" t="str">
        <f t="shared" ca="1" si="5"/>
        <v>--</v>
      </c>
    </row>
    <row r="85" spans="11:21" x14ac:dyDescent="0.25">
      <c r="K85" s="51">
        <f t="shared" si="10"/>
        <v>62</v>
      </c>
      <c r="L85" s="93" t="str">
        <f t="shared" ca="1" si="6"/>
        <v>--</v>
      </c>
      <c r="M85" s="57" t="str">
        <f t="shared" ca="1" si="1"/>
        <v>--</v>
      </c>
      <c r="N85" s="53" t="str">
        <f t="shared" ca="1" si="2"/>
        <v>--</v>
      </c>
      <c r="O85" s="57" t="str">
        <f t="shared" ca="1" si="7"/>
        <v>--</v>
      </c>
      <c r="P85" s="53" t="str">
        <f t="shared" ca="1" si="0"/>
        <v>--</v>
      </c>
      <c r="Q85" s="53"/>
      <c r="R85" s="53"/>
      <c r="S85" s="58" t="str">
        <f t="shared" ca="1" si="4"/>
        <v>--</v>
      </c>
      <c r="T85" s="59" t="str">
        <f t="shared" ca="1" si="9"/>
        <v>--</v>
      </c>
      <c r="U85" s="53" t="str">
        <f t="shared" ca="1" si="5"/>
        <v>--</v>
      </c>
    </row>
    <row r="86" spans="11:21" x14ac:dyDescent="0.25">
      <c r="K86" s="51">
        <f t="shared" si="10"/>
        <v>63</v>
      </c>
      <c r="L86" s="93" t="str">
        <f t="shared" ca="1" si="6"/>
        <v>--</v>
      </c>
      <c r="M86" s="57" t="str">
        <f t="shared" ca="1" si="1"/>
        <v>--</v>
      </c>
      <c r="N86" s="53" t="str">
        <f t="shared" ca="1" si="2"/>
        <v>--</v>
      </c>
      <c r="O86" s="57" t="str">
        <f t="shared" ca="1" si="7"/>
        <v>--</v>
      </c>
      <c r="P86" s="53" t="str">
        <f t="shared" ca="1" si="0"/>
        <v>--</v>
      </c>
      <c r="Q86" s="53"/>
      <c r="R86" s="53"/>
      <c r="S86" s="58" t="str">
        <f t="shared" ca="1" si="4"/>
        <v>--</v>
      </c>
      <c r="T86" s="59" t="str">
        <f t="shared" ca="1" si="9"/>
        <v>--</v>
      </c>
      <c r="U86" s="53" t="str">
        <f t="shared" ca="1" si="5"/>
        <v>--</v>
      </c>
    </row>
    <row r="87" spans="11:21" x14ac:dyDescent="0.25">
      <c r="K87" s="51">
        <f t="shared" si="10"/>
        <v>64</v>
      </c>
      <c r="L87" s="93" t="str">
        <f t="shared" ca="1" si="6"/>
        <v>--</v>
      </c>
      <c r="M87" s="57" t="str">
        <f t="shared" ca="1" si="1"/>
        <v>--</v>
      </c>
      <c r="N87" s="53" t="str">
        <f t="shared" ca="1" si="2"/>
        <v>--</v>
      </c>
      <c r="O87" s="57" t="str">
        <f t="shared" ca="1" si="7"/>
        <v>--</v>
      </c>
      <c r="P87" s="53" t="str">
        <f t="shared" ca="1" si="0"/>
        <v>--</v>
      </c>
      <c r="Q87" s="53"/>
      <c r="R87" s="53"/>
      <c r="S87" s="58" t="str">
        <f t="shared" ca="1" si="4"/>
        <v>--</v>
      </c>
      <c r="T87" s="59" t="str">
        <f t="shared" ca="1" si="9"/>
        <v>--</v>
      </c>
      <c r="U87" s="53" t="str">
        <f t="shared" ca="1" si="5"/>
        <v>--</v>
      </c>
    </row>
    <row r="88" spans="11:21" x14ac:dyDescent="0.25">
      <c r="K88" s="51">
        <f t="shared" si="10"/>
        <v>65</v>
      </c>
      <c r="L88" s="93" t="str">
        <f t="shared" ca="1" si="6"/>
        <v>--</v>
      </c>
      <c r="M88" s="57" t="str">
        <f t="shared" ca="1" si="1"/>
        <v>--</v>
      </c>
      <c r="N88" s="53" t="str">
        <f t="shared" ca="1" si="2"/>
        <v>--</v>
      </c>
      <c r="O88" s="57" t="str">
        <f t="shared" ca="1" si="7"/>
        <v>--</v>
      </c>
      <c r="P88" s="53" t="str">
        <f t="shared" ref="P88:P135" ca="1" si="11">+IF(L88="--","--",IFERROR(VLOOKUP(L88,$W$41:$X$45,2,FALSE),0))</f>
        <v>--</v>
      </c>
      <c r="Q88" s="53"/>
      <c r="R88" s="53"/>
      <c r="S88" s="58" t="str">
        <f t="shared" ca="1" si="4"/>
        <v>--</v>
      </c>
      <c r="T88" s="59" t="str">
        <f t="shared" ca="1" si="9"/>
        <v>--</v>
      </c>
      <c r="U88" s="53" t="str">
        <f t="shared" ca="1" si="5"/>
        <v>--</v>
      </c>
    </row>
    <row r="89" spans="11:21" x14ac:dyDescent="0.25">
      <c r="K89" s="51">
        <f t="shared" si="10"/>
        <v>66</v>
      </c>
      <c r="L89" s="93" t="str">
        <f t="shared" ca="1" si="6"/>
        <v>--</v>
      </c>
      <c r="M89" s="57" t="str">
        <f t="shared" ref="M89:M135" ca="1" si="12">IF(L89="--","--",IF(AND($C$27="--",K89=1),(L89-$C$26)*$C$24/365,$C$24/$C$25))</f>
        <v>--</v>
      </c>
      <c r="N89" s="53" t="str">
        <f t="shared" ref="N89:N135" ca="1" si="13">+IF(L89=$C$23, 100%, "--")</f>
        <v>--</v>
      </c>
      <c r="O89" s="57" t="str">
        <f t="shared" ca="1" si="7"/>
        <v>--</v>
      </c>
      <c r="P89" s="53" t="str">
        <f t="shared" ca="1" si="11"/>
        <v>--</v>
      </c>
      <c r="Q89" s="53"/>
      <c r="R89" s="53"/>
      <c r="S89" s="58" t="str">
        <f t="shared" ref="S89:S135" ca="1" si="14">IF(L89="--","--",ROUND(IF($C$22="LBA37DA",SUM(O89:P89),SUM(M89:N89)),9))</f>
        <v>--</v>
      </c>
      <c r="T89" s="59" t="str">
        <f t="shared" ca="1" si="9"/>
        <v>--</v>
      </c>
      <c r="U89" s="53" t="str">
        <f t="shared" ref="U89:U135" ca="1" si="15">IFERROR(T89*S89,"--")</f>
        <v>--</v>
      </c>
    </row>
    <row r="90" spans="11:21" x14ac:dyDescent="0.25">
      <c r="K90" s="51">
        <f t="shared" si="10"/>
        <v>67</v>
      </c>
      <c r="L90" s="93" t="str">
        <f t="shared" ref="L90:L135" ca="1" si="16">+IF(L89&lt;$C$23, EDATE(L89,12/$C$25), IF(L89=$C$23, "--", IF(L89="--", "--")))</f>
        <v>--</v>
      </c>
      <c r="M90" s="57" t="str">
        <f t="shared" ca="1" si="12"/>
        <v>--</v>
      </c>
      <c r="N90" s="53" t="str">
        <f t="shared" ca="1" si="13"/>
        <v>--</v>
      </c>
      <c r="O90" s="57" t="str">
        <f t="shared" ref="O90:O135" ca="1" si="17">IFERROR(IF(K90=1,(L90-$C$27)*(Q90/100%)*$C$24/365,(L90-L89)*(Q90/100%)*$C$24/365),"--")</f>
        <v>--</v>
      </c>
      <c r="P90" s="53" t="str">
        <f t="shared" ca="1" si="11"/>
        <v>--</v>
      </c>
      <c r="Q90" s="53"/>
      <c r="R90" s="53"/>
      <c r="S90" s="58" t="str">
        <f t="shared" ca="1" si="14"/>
        <v>--</v>
      </c>
      <c r="T90" s="59" t="str">
        <f t="shared" ref="T90:T135" ca="1" si="18">IF(L90="--","--",1/(1+$C$31/$C$25)^($C$28*$C$25/365+K89))</f>
        <v>--</v>
      </c>
      <c r="U90" s="53" t="str">
        <f t="shared" ca="1" si="15"/>
        <v>--</v>
      </c>
    </row>
    <row r="91" spans="11:21" x14ac:dyDescent="0.25">
      <c r="K91" s="51">
        <f t="shared" si="10"/>
        <v>68</v>
      </c>
      <c r="L91" s="93" t="str">
        <f t="shared" ca="1" si="16"/>
        <v>--</v>
      </c>
      <c r="M91" s="57" t="str">
        <f t="shared" ca="1" si="12"/>
        <v>--</v>
      </c>
      <c r="N91" s="53" t="str">
        <f t="shared" ca="1" si="13"/>
        <v>--</v>
      </c>
      <c r="O91" s="57" t="str">
        <f t="shared" ca="1" si="17"/>
        <v>--</v>
      </c>
      <c r="P91" s="53" t="str">
        <f t="shared" ca="1" si="11"/>
        <v>--</v>
      </c>
      <c r="Q91" s="53"/>
      <c r="R91" s="53"/>
      <c r="S91" s="58" t="str">
        <f t="shared" ca="1" si="14"/>
        <v>--</v>
      </c>
      <c r="T91" s="59" t="str">
        <f t="shared" ca="1" si="18"/>
        <v>--</v>
      </c>
      <c r="U91" s="53" t="str">
        <f t="shared" ca="1" si="15"/>
        <v>--</v>
      </c>
    </row>
    <row r="92" spans="11:21" x14ac:dyDescent="0.25">
      <c r="K92" s="51">
        <f t="shared" ref="K92:K135" si="19">+K91+1</f>
        <v>69</v>
      </c>
      <c r="L92" s="93" t="str">
        <f t="shared" ca="1" si="16"/>
        <v>--</v>
      </c>
      <c r="M92" s="57" t="str">
        <f t="shared" ca="1" si="12"/>
        <v>--</v>
      </c>
      <c r="N92" s="53" t="str">
        <f t="shared" ca="1" si="13"/>
        <v>--</v>
      </c>
      <c r="O92" s="57" t="str">
        <f t="shared" ca="1" si="17"/>
        <v>--</v>
      </c>
      <c r="P92" s="53" t="str">
        <f t="shared" ca="1" si="11"/>
        <v>--</v>
      </c>
      <c r="Q92" s="53"/>
      <c r="R92" s="53"/>
      <c r="S92" s="58" t="str">
        <f t="shared" ca="1" si="14"/>
        <v>--</v>
      </c>
      <c r="T92" s="59" t="str">
        <f t="shared" ca="1" si="18"/>
        <v>--</v>
      </c>
      <c r="U92" s="53" t="str">
        <f t="shared" ca="1" si="15"/>
        <v>--</v>
      </c>
    </row>
    <row r="93" spans="11:21" x14ac:dyDescent="0.25">
      <c r="K93" s="51">
        <f t="shared" si="19"/>
        <v>70</v>
      </c>
      <c r="L93" s="93" t="str">
        <f t="shared" ca="1" si="16"/>
        <v>--</v>
      </c>
      <c r="M93" s="57" t="str">
        <f t="shared" ca="1" si="12"/>
        <v>--</v>
      </c>
      <c r="N93" s="53" t="str">
        <f t="shared" ca="1" si="13"/>
        <v>--</v>
      </c>
      <c r="O93" s="57" t="str">
        <f t="shared" ca="1" si="17"/>
        <v>--</v>
      </c>
      <c r="P93" s="53" t="str">
        <f t="shared" ca="1" si="11"/>
        <v>--</v>
      </c>
      <c r="Q93" s="53"/>
      <c r="R93" s="53"/>
      <c r="S93" s="58" t="str">
        <f t="shared" ca="1" si="14"/>
        <v>--</v>
      </c>
      <c r="T93" s="59" t="str">
        <f t="shared" ca="1" si="18"/>
        <v>--</v>
      </c>
      <c r="U93" s="53" t="str">
        <f t="shared" ca="1" si="15"/>
        <v>--</v>
      </c>
    </row>
    <row r="94" spans="11:21" x14ac:dyDescent="0.25">
      <c r="K94" s="51">
        <f t="shared" si="19"/>
        <v>71</v>
      </c>
      <c r="L94" s="93" t="str">
        <f t="shared" ca="1" si="16"/>
        <v>--</v>
      </c>
      <c r="M94" s="57" t="str">
        <f t="shared" ca="1" si="12"/>
        <v>--</v>
      </c>
      <c r="N94" s="53" t="str">
        <f t="shared" ca="1" si="13"/>
        <v>--</v>
      </c>
      <c r="O94" s="57" t="str">
        <f t="shared" ca="1" si="17"/>
        <v>--</v>
      </c>
      <c r="P94" s="53" t="str">
        <f t="shared" ca="1" si="11"/>
        <v>--</v>
      </c>
      <c r="Q94" s="53"/>
      <c r="R94" s="53"/>
      <c r="S94" s="58" t="str">
        <f t="shared" ca="1" si="14"/>
        <v>--</v>
      </c>
      <c r="T94" s="59" t="str">
        <f t="shared" ca="1" si="18"/>
        <v>--</v>
      </c>
      <c r="U94" s="53" t="str">
        <f t="shared" ca="1" si="15"/>
        <v>--</v>
      </c>
    </row>
    <row r="95" spans="11:21" x14ac:dyDescent="0.25">
      <c r="K95" s="51">
        <f t="shared" si="19"/>
        <v>72</v>
      </c>
      <c r="L95" s="93" t="str">
        <f t="shared" ca="1" si="16"/>
        <v>--</v>
      </c>
      <c r="M95" s="57" t="str">
        <f t="shared" ca="1" si="12"/>
        <v>--</v>
      </c>
      <c r="N95" s="53" t="str">
        <f t="shared" ca="1" si="13"/>
        <v>--</v>
      </c>
      <c r="O95" s="57" t="str">
        <f t="shared" ca="1" si="17"/>
        <v>--</v>
      </c>
      <c r="P95" s="53" t="str">
        <f t="shared" ca="1" si="11"/>
        <v>--</v>
      </c>
      <c r="Q95" s="53"/>
      <c r="R95" s="53"/>
      <c r="S95" s="58" t="str">
        <f t="shared" ca="1" si="14"/>
        <v>--</v>
      </c>
      <c r="T95" s="59" t="str">
        <f t="shared" ca="1" si="18"/>
        <v>--</v>
      </c>
      <c r="U95" s="53" t="str">
        <f t="shared" ca="1" si="15"/>
        <v>--</v>
      </c>
    </row>
    <row r="96" spans="11:21" x14ac:dyDescent="0.25">
      <c r="K96" s="51">
        <f t="shared" si="19"/>
        <v>73</v>
      </c>
      <c r="L96" s="93" t="str">
        <f t="shared" ca="1" si="16"/>
        <v>--</v>
      </c>
      <c r="M96" s="57" t="str">
        <f t="shared" ca="1" si="12"/>
        <v>--</v>
      </c>
      <c r="N96" s="53" t="str">
        <f t="shared" ca="1" si="13"/>
        <v>--</v>
      </c>
      <c r="O96" s="57" t="str">
        <f t="shared" ca="1" si="17"/>
        <v>--</v>
      </c>
      <c r="P96" s="53" t="str">
        <f t="shared" ca="1" si="11"/>
        <v>--</v>
      </c>
      <c r="Q96" s="53"/>
      <c r="R96" s="53"/>
      <c r="S96" s="58" t="str">
        <f t="shared" ca="1" si="14"/>
        <v>--</v>
      </c>
      <c r="T96" s="59" t="str">
        <f t="shared" ca="1" si="18"/>
        <v>--</v>
      </c>
      <c r="U96" s="53" t="str">
        <f t="shared" ca="1" si="15"/>
        <v>--</v>
      </c>
    </row>
    <row r="97" spans="11:21" x14ac:dyDescent="0.25">
      <c r="K97" s="51">
        <f t="shared" si="19"/>
        <v>74</v>
      </c>
      <c r="L97" s="93" t="str">
        <f t="shared" ca="1" si="16"/>
        <v>--</v>
      </c>
      <c r="M97" s="57" t="str">
        <f t="shared" ca="1" si="12"/>
        <v>--</v>
      </c>
      <c r="N97" s="53" t="str">
        <f t="shared" ca="1" si="13"/>
        <v>--</v>
      </c>
      <c r="O97" s="57" t="str">
        <f t="shared" ca="1" si="17"/>
        <v>--</v>
      </c>
      <c r="P97" s="53" t="str">
        <f t="shared" ca="1" si="11"/>
        <v>--</v>
      </c>
      <c r="Q97" s="53"/>
      <c r="R97" s="53"/>
      <c r="S97" s="58" t="str">
        <f t="shared" ca="1" si="14"/>
        <v>--</v>
      </c>
      <c r="T97" s="59" t="str">
        <f t="shared" ca="1" si="18"/>
        <v>--</v>
      </c>
      <c r="U97" s="53" t="str">
        <f t="shared" ca="1" si="15"/>
        <v>--</v>
      </c>
    </row>
    <row r="98" spans="11:21" x14ac:dyDescent="0.25">
      <c r="K98" s="51">
        <f t="shared" si="19"/>
        <v>75</v>
      </c>
      <c r="L98" s="93" t="str">
        <f t="shared" ca="1" si="16"/>
        <v>--</v>
      </c>
      <c r="M98" s="57" t="str">
        <f t="shared" ca="1" si="12"/>
        <v>--</v>
      </c>
      <c r="N98" s="53" t="str">
        <f t="shared" ca="1" si="13"/>
        <v>--</v>
      </c>
      <c r="O98" s="57" t="str">
        <f t="shared" ca="1" si="17"/>
        <v>--</v>
      </c>
      <c r="P98" s="53" t="str">
        <f t="shared" ca="1" si="11"/>
        <v>--</v>
      </c>
      <c r="Q98" s="53"/>
      <c r="R98" s="53"/>
      <c r="S98" s="58" t="str">
        <f t="shared" ca="1" si="14"/>
        <v>--</v>
      </c>
      <c r="T98" s="59" t="str">
        <f t="shared" ca="1" si="18"/>
        <v>--</v>
      </c>
      <c r="U98" s="53" t="str">
        <f t="shared" ca="1" si="15"/>
        <v>--</v>
      </c>
    </row>
    <row r="99" spans="11:21" x14ac:dyDescent="0.25">
      <c r="K99" s="51">
        <f t="shared" si="19"/>
        <v>76</v>
      </c>
      <c r="L99" s="93" t="str">
        <f t="shared" ca="1" si="16"/>
        <v>--</v>
      </c>
      <c r="M99" s="57" t="str">
        <f t="shared" ca="1" si="12"/>
        <v>--</v>
      </c>
      <c r="N99" s="53" t="str">
        <f t="shared" ca="1" si="13"/>
        <v>--</v>
      </c>
      <c r="O99" s="57" t="str">
        <f t="shared" ca="1" si="17"/>
        <v>--</v>
      </c>
      <c r="P99" s="53" t="str">
        <f t="shared" ca="1" si="11"/>
        <v>--</v>
      </c>
      <c r="Q99" s="53"/>
      <c r="R99" s="53"/>
      <c r="S99" s="58" t="str">
        <f t="shared" ca="1" si="14"/>
        <v>--</v>
      </c>
      <c r="T99" s="59" t="str">
        <f t="shared" ca="1" si="18"/>
        <v>--</v>
      </c>
      <c r="U99" s="53" t="str">
        <f t="shared" ca="1" si="15"/>
        <v>--</v>
      </c>
    </row>
    <row r="100" spans="11:21" x14ac:dyDescent="0.25">
      <c r="K100" s="51">
        <f t="shared" si="19"/>
        <v>77</v>
      </c>
      <c r="L100" s="93" t="str">
        <f t="shared" ca="1" si="16"/>
        <v>--</v>
      </c>
      <c r="M100" s="57" t="str">
        <f t="shared" ca="1" si="12"/>
        <v>--</v>
      </c>
      <c r="N100" s="53" t="str">
        <f t="shared" ca="1" si="13"/>
        <v>--</v>
      </c>
      <c r="O100" s="57" t="str">
        <f t="shared" ca="1" si="17"/>
        <v>--</v>
      </c>
      <c r="P100" s="53" t="str">
        <f t="shared" ca="1" si="11"/>
        <v>--</v>
      </c>
      <c r="Q100" s="53"/>
      <c r="R100" s="53"/>
      <c r="S100" s="58" t="str">
        <f t="shared" ca="1" si="14"/>
        <v>--</v>
      </c>
      <c r="T100" s="59" t="str">
        <f t="shared" ca="1" si="18"/>
        <v>--</v>
      </c>
      <c r="U100" s="53" t="str">
        <f t="shared" ca="1" si="15"/>
        <v>--</v>
      </c>
    </row>
    <row r="101" spans="11:21" x14ac:dyDescent="0.25">
      <c r="K101" s="51">
        <f t="shared" si="19"/>
        <v>78</v>
      </c>
      <c r="L101" s="93" t="str">
        <f t="shared" ca="1" si="16"/>
        <v>--</v>
      </c>
      <c r="M101" s="57" t="str">
        <f t="shared" ca="1" si="12"/>
        <v>--</v>
      </c>
      <c r="N101" s="53" t="str">
        <f t="shared" ca="1" si="13"/>
        <v>--</v>
      </c>
      <c r="O101" s="57" t="str">
        <f t="shared" ca="1" si="17"/>
        <v>--</v>
      </c>
      <c r="P101" s="53" t="str">
        <f t="shared" ca="1" si="11"/>
        <v>--</v>
      </c>
      <c r="Q101" s="53"/>
      <c r="R101" s="53"/>
      <c r="S101" s="58" t="str">
        <f t="shared" ca="1" si="14"/>
        <v>--</v>
      </c>
      <c r="T101" s="59" t="str">
        <f t="shared" ca="1" si="18"/>
        <v>--</v>
      </c>
      <c r="U101" s="53" t="str">
        <f t="shared" ca="1" si="15"/>
        <v>--</v>
      </c>
    </row>
    <row r="102" spans="11:21" x14ac:dyDescent="0.25">
      <c r="K102" s="51">
        <f t="shared" si="19"/>
        <v>79</v>
      </c>
      <c r="L102" s="93" t="str">
        <f t="shared" ca="1" si="16"/>
        <v>--</v>
      </c>
      <c r="M102" s="57" t="str">
        <f t="shared" ca="1" si="12"/>
        <v>--</v>
      </c>
      <c r="N102" s="53" t="str">
        <f t="shared" ca="1" si="13"/>
        <v>--</v>
      </c>
      <c r="O102" s="57" t="str">
        <f t="shared" ca="1" si="17"/>
        <v>--</v>
      </c>
      <c r="P102" s="53" t="str">
        <f t="shared" ca="1" si="11"/>
        <v>--</v>
      </c>
      <c r="Q102" s="53"/>
      <c r="R102" s="53"/>
      <c r="S102" s="58" t="str">
        <f t="shared" ca="1" si="14"/>
        <v>--</v>
      </c>
      <c r="T102" s="59" t="str">
        <f t="shared" ca="1" si="18"/>
        <v>--</v>
      </c>
      <c r="U102" s="53" t="str">
        <f t="shared" ca="1" si="15"/>
        <v>--</v>
      </c>
    </row>
    <row r="103" spans="11:21" x14ac:dyDescent="0.25">
      <c r="K103" s="51">
        <f t="shared" si="19"/>
        <v>80</v>
      </c>
      <c r="L103" s="93" t="str">
        <f t="shared" ca="1" si="16"/>
        <v>--</v>
      </c>
      <c r="M103" s="57" t="str">
        <f t="shared" ca="1" si="12"/>
        <v>--</v>
      </c>
      <c r="N103" s="53" t="str">
        <f t="shared" ca="1" si="13"/>
        <v>--</v>
      </c>
      <c r="O103" s="57" t="str">
        <f t="shared" ca="1" si="17"/>
        <v>--</v>
      </c>
      <c r="P103" s="53" t="str">
        <f t="shared" ca="1" si="11"/>
        <v>--</v>
      </c>
      <c r="Q103" s="53"/>
      <c r="R103" s="53"/>
      <c r="S103" s="58" t="str">
        <f t="shared" ca="1" si="14"/>
        <v>--</v>
      </c>
      <c r="T103" s="59" t="str">
        <f t="shared" ca="1" si="18"/>
        <v>--</v>
      </c>
      <c r="U103" s="53" t="str">
        <f t="shared" ca="1" si="15"/>
        <v>--</v>
      </c>
    </row>
    <row r="104" spans="11:21" x14ac:dyDescent="0.25">
      <c r="K104" s="51">
        <f t="shared" si="19"/>
        <v>81</v>
      </c>
      <c r="L104" s="93" t="str">
        <f t="shared" ca="1" si="16"/>
        <v>--</v>
      </c>
      <c r="M104" s="57" t="str">
        <f t="shared" ca="1" si="12"/>
        <v>--</v>
      </c>
      <c r="N104" s="53" t="str">
        <f t="shared" ca="1" si="13"/>
        <v>--</v>
      </c>
      <c r="O104" s="57" t="str">
        <f t="shared" ca="1" si="17"/>
        <v>--</v>
      </c>
      <c r="P104" s="53" t="str">
        <f t="shared" ca="1" si="11"/>
        <v>--</v>
      </c>
      <c r="Q104" s="53"/>
      <c r="R104" s="53"/>
      <c r="S104" s="58" t="str">
        <f t="shared" ca="1" si="14"/>
        <v>--</v>
      </c>
      <c r="T104" s="59" t="str">
        <f t="shared" ca="1" si="18"/>
        <v>--</v>
      </c>
      <c r="U104" s="53" t="str">
        <f t="shared" ca="1" si="15"/>
        <v>--</v>
      </c>
    </row>
    <row r="105" spans="11:21" x14ac:dyDescent="0.25">
      <c r="K105" s="51">
        <f t="shared" si="19"/>
        <v>82</v>
      </c>
      <c r="L105" s="93" t="str">
        <f t="shared" ca="1" si="16"/>
        <v>--</v>
      </c>
      <c r="M105" s="57" t="str">
        <f t="shared" ca="1" si="12"/>
        <v>--</v>
      </c>
      <c r="N105" s="53" t="str">
        <f t="shared" ca="1" si="13"/>
        <v>--</v>
      </c>
      <c r="O105" s="57" t="str">
        <f t="shared" ca="1" si="17"/>
        <v>--</v>
      </c>
      <c r="P105" s="53" t="str">
        <f t="shared" ca="1" si="11"/>
        <v>--</v>
      </c>
      <c r="Q105" s="53"/>
      <c r="R105" s="53"/>
      <c r="S105" s="58" t="str">
        <f t="shared" ca="1" si="14"/>
        <v>--</v>
      </c>
      <c r="T105" s="59" t="str">
        <f t="shared" ca="1" si="18"/>
        <v>--</v>
      </c>
      <c r="U105" s="53" t="str">
        <f t="shared" ca="1" si="15"/>
        <v>--</v>
      </c>
    </row>
    <row r="106" spans="11:21" x14ac:dyDescent="0.25">
      <c r="K106" s="51">
        <f t="shared" si="19"/>
        <v>83</v>
      </c>
      <c r="L106" s="93" t="str">
        <f t="shared" ca="1" si="16"/>
        <v>--</v>
      </c>
      <c r="M106" s="57" t="str">
        <f t="shared" ca="1" si="12"/>
        <v>--</v>
      </c>
      <c r="N106" s="53" t="str">
        <f t="shared" ca="1" si="13"/>
        <v>--</v>
      </c>
      <c r="O106" s="57" t="str">
        <f t="shared" ca="1" si="17"/>
        <v>--</v>
      </c>
      <c r="P106" s="53" t="str">
        <f t="shared" ca="1" si="11"/>
        <v>--</v>
      </c>
      <c r="Q106" s="53"/>
      <c r="R106" s="53"/>
      <c r="S106" s="58" t="str">
        <f t="shared" ca="1" si="14"/>
        <v>--</v>
      </c>
      <c r="T106" s="59" t="str">
        <f t="shared" ca="1" si="18"/>
        <v>--</v>
      </c>
      <c r="U106" s="53" t="str">
        <f t="shared" ca="1" si="15"/>
        <v>--</v>
      </c>
    </row>
    <row r="107" spans="11:21" x14ac:dyDescent="0.25">
      <c r="K107" s="51">
        <f t="shared" si="19"/>
        <v>84</v>
      </c>
      <c r="L107" s="93" t="str">
        <f t="shared" ca="1" si="16"/>
        <v>--</v>
      </c>
      <c r="M107" s="57" t="str">
        <f t="shared" ca="1" si="12"/>
        <v>--</v>
      </c>
      <c r="N107" s="53" t="str">
        <f t="shared" ca="1" si="13"/>
        <v>--</v>
      </c>
      <c r="O107" s="57" t="str">
        <f t="shared" ca="1" si="17"/>
        <v>--</v>
      </c>
      <c r="P107" s="53" t="str">
        <f t="shared" ca="1" si="11"/>
        <v>--</v>
      </c>
      <c r="Q107" s="53"/>
      <c r="R107" s="53"/>
      <c r="S107" s="58" t="str">
        <f t="shared" ca="1" si="14"/>
        <v>--</v>
      </c>
      <c r="T107" s="59" t="str">
        <f t="shared" ca="1" si="18"/>
        <v>--</v>
      </c>
      <c r="U107" s="53" t="str">
        <f t="shared" ca="1" si="15"/>
        <v>--</v>
      </c>
    </row>
    <row r="108" spans="11:21" x14ac:dyDescent="0.25">
      <c r="K108" s="51">
        <f t="shared" si="19"/>
        <v>85</v>
      </c>
      <c r="L108" s="93" t="str">
        <f t="shared" ca="1" si="16"/>
        <v>--</v>
      </c>
      <c r="M108" s="57" t="str">
        <f t="shared" ca="1" si="12"/>
        <v>--</v>
      </c>
      <c r="N108" s="53" t="str">
        <f t="shared" ca="1" si="13"/>
        <v>--</v>
      </c>
      <c r="O108" s="57" t="str">
        <f t="shared" ca="1" si="17"/>
        <v>--</v>
      </c>
      <c r="P108" s="53" t="str">
        <f t="shared" ca="1" si="11"/>
        <v>--</v>
      </c>
      <c r="Q108" s="53"/>
      <c r="R108" s="53"/>
      <c r="S108" s="58" t="str">
        <f t="shared" ca="1" si="14"/>
        <v>--</v>
      </c>
      <c r="T108" s="59" t="str">
        <f t="shared" ca="1" si="18"/>
        <v>--</v>
      </c>
      <c r="U108" s="53" t="str">
        <f t="shared" ca="1" si="15"/>
        <v>--</v>
      </c>
    </row>
    <row r="109" spans="11:21" x14ac:dyDescent="0.25">
      <c r="K109" s="51">
        <f t="shared" si="19"/>
        <v>86</v>
      </c>
      <c r="L109" s="93" t="str">
        <f t="shared" ca="1" si="16"/>
        <v>--</v>
      </c>
      <c r="M109" s="57" t="str">
        <f t="shared" ca="1" si="12"/>
        <v>--</v>
      </c>
      <c r="N109" s="53" t="str">
        <f t="shared" ca="1" si="13"/>
        <v>--</v>
      </c>
      <c r="O109" s="57" t="str">
        <f t="shared" ca="1" si="17"/>
        <v>--</v>
      </c>
      <c r="P109" s="53" t="str">
        <f t="shared" ca="1" si="11"/>
        <v>--</v>
      </c>
      <c r="Q109" s="53"/>
      <c r="R109" s="53"/>
      <c r="S109" s="58" t="str">
        <f t="shared" ca="1" si="14"/>
        <v>--</v>
      </c>
      <c r="T109" s="59" t="str">
        <f t="shared" ca="1" si="18"/>
        <v>--</v>
      </c>
      <c r="U109" s="53" t="str">
        <f t="shared" ca="1" si="15"/>
        <v>--</v>
      </c>
    </row>
    <row r="110" spans="11:21" x14ac:dyDescent="0.25">
      <c r="K110" s="51">
        <f t="shared" si="19"/>
        <v>87</v>
      </c>
      <c r="L110" s="93" t="str">
        <f t="shared" ca="1" si="16"/>
        <v>--</v>
      </c>
      <c r="M110" s="57" t="str">
        <f t="shared" ca="1" si="12"/>
        <v>--</v>
      </c>
      <c r="N110" s="53" t="str">
        <f t="shared" ca="1" si="13"/>
        <v>--</v>
      </c>
      <c r="O110" s="57" t="str">
        <f t="shared" ca="1" si="17"/>
        <v>--</v>
      </c>
      <c r="P110" s="53" t="str">
        <f t="shared" ca="1" si="11"/>
        <v>--</v>
      </c>
      <c r="Q110" s="53"/>
      <c r="R110" s="53"/>
      <c r="S110" s="58" t="str">
        <f t="shared" ca="1" si="14"/>
        <v>--</v>
      </c>
      <c r="T110" s="59" t="str">
        <f t="shared" ca="1" si="18"/>
        <v>--</v>
      </c>
      <c r="U110" s="53" t="str">
        <f t="shared" ca="1" si="15"/>
        <v>--</v>
      </c>
    </row>
    <row r="111" spans="11:21" x14ac:dyDescent="0.25">
      <c r="K111" s="51">
        <f t="shared" si="19"/>
        <v>88</v>
      </c>
      <c r="L111" s="93" t="str">
        <f t="shared" ca="1" si="16"/>
        <v>--</v>
      </c>
      <c r="M111" s="57" t="str">
        <f t="shared" ca="1" si="12"/>
        <v>--</v>
      </c>
      <c r="N111" s="53" t="str">
        <f t="shared" ca="1" si="13"/>
        <v>--</v>
      </c>
      <c r="O111" s="57" t="str">
        <f t="shared" ca="1" si="17"/>
        <v>--</v>
      </c>
      <c r="P111" s="53" t="str">
        <f t="shared" ca="1" si="11"/>
        <v>--</v>
      </c>
      <c r="Q111" s="53"/>
      <c r="R111" s="53"/>
      <c r="S111" s="58" t="str">
        <f t="shared" ca="1" si="14"/>
        <v>--</v>
      </c>
      <c r="T111" s="59" t="str">
        <f t="shared" ca="1" si="18"/>
        <v>--</v>
      </c>
      <c r="U111" s="53" t="str">
        <f t="shared" ca="1" si="15"/>
        <v>--</v>
      </c>
    </row>
    <row r="112" spans="11:21" x14ac:dyDescent="0.25">
      <c r="K112" s="51">
        <f t="shared" si="19"/>
        <v>89</v>
      </c>
      <c r="L112" s="93" t="str">
        <f t="shared" ca="1" si="16"/>
        <v>--</v>
      </c>
      <c r="M112" s="57" t="str">
        <f t="shared" ca="1" si="12"/>
        <v>--</v>
      </c>
      <c r="N112" s="53" t="str">
        <f t="shared" ca="1" si="13"/>
        <v>--</v>
      </c>
      <c r="O112" s="57" t="str">
        <f t="shared" ca="1" si="17"/>
        <v>--</v>
      </c>
      <c r="P112" s="53" t="str">
        <f t="shared" ca="1" si="11"/>
        <v>--</v>
      </c>
      <c r="Q112" s="53"/>
      <c r="R112" s="53"/>
      <c r="S112" s="58" t="str">
        <f t="shared" ca="1" si="14"/>
        <v>--</v>
      </c>
      <c r="T112" s="59" t="str">
        <f t="shared" ca="1" si="18"/>
        <v>--</v>
      </c>
      <c r="U112" s="53" t="str">
        <f t="shared" ca="1" si="15"/>
        <v>--</v>
      </c>
    </row>
    <row r="113" spans="11:21" x14ac:dyDescent="0.25">
      <c r="K113" s="51">
        <f t="shared" si="19"/>
        <v>90</v>
      </c>
      <c r="L113" s="93" t="str">
        <f t="shared" ca="1" si="16"/>
        <v>--</v>
      </c>
      <c r="M113" s="57" t="str">
        <f t="shared" ca="1" si="12"/>
        <v>--</v>
      </c>
      <c r="N113" s="53" t="str">
        <f t="shared" ca="1" si="13"/>
        <v>--</v>
      </c>
      <c r="O113" s="57" t="str">
        <f t="shared" ca="1" si="17"/>
        <v>--</v>
      </c>
      <c r="P113" s="53" t="str">
        <f t="shared" ca="1" si="11"/>
        <v>--</v>
      </c>
      <c r="Q113" s="53"/>
      <c r="R113" s="53"/>
      <c r="S113" s="58" t="str">
        <f t="shared" ca="1" si="14"/>
        <v>--</v>
      </c>
      <c r="T113" s="59" t="str">
        <f t="shared" ca="1" si="18"/>
        <v>--</v>
      </c>
      <c r="U113" s="53" t="str">
        <f t="shared" ca="1" si="15"/>
        <v>--</v>
      </c>
    </row>
    <row r="114" spans="11:21" x14ac:dyDescent="0.25">
      <c r="K114" s="51">
        <f t="shared" si="19"/>
        <v>91</v>
      </c>
      <c r="L114" s="93" t="str">
        <f t="shared" ca="1" si="16"/>
        <v>--</v>
      </c>
      <c r="M114" s="57" t="str">
        <f t="shared" ca="1" si="12"/>
        <v>--</v>
      </c>
      <c r="N114" s="53" t="str">
        <f t="shared" ca="1" si="13"/>
        <v>--</v>
      </c>
      <c r="O114" s="57" t="str">
        <f t="shared" ca="1" si="17"/>
        <v>--</v>
      </c>
      <c r="P114" s="53" t="str">
        <f t="shared" ca="1" si="11"/>
        <v>--</v>
      </c>
      <c r="Q114" s="53"/>
      <c r="R114" s="53"/>
      <c r="S114" s="58" t="str">
        <f t="shared" ca="1" si="14"/>
        <v>--</v>
      </c>
      <c r="T114" s="59" t="str">
        <f t="shared" ca="1" si="18"/>
        <v>--</v>
      </c>
      <c r="U114" s="53" t="str">
        <f t="shared" ca="1" si="15"/>
        <v>--</v>
      </c>
    </row>
    <row r="115" spans="11:21" x14ac:dyDescent="0.25">
      <c r="K115" s="51">
        <f t="shared" si="19"/>
        <v>92</v>
      </c>
      <c r="L115" s="93" t="str">
        <f t="shared" ca="1" si="16"/>
        <v>--</v>
      </c>
      <c r="M115" s="57" t="str">
        <f t="shared" ca="1" si="12"/>
        <v>--</v>
      </c>
      <c r="N115" s="53" t="str">
        <f t="shared" ca="1" si="13"/>
        <v>--</v>
      </c>
      <c r="O115" s="57" t="str">
        <f t="shared" ca="1" si="17"/>
        <v>--</v>
      </c>
      <c r="P115" s="53" t="str">
        <f t="shared" ca="1" si="11"/>
        <v>--</v>
      </c>
      <c r="Q115" s="53"/>
      <c r="R115" s="53"/>
      <c r="S115" s="58" t="str">
        <f t="shared" ca="1" si="14"/>
        <v>--</v>
      </c>
      <c r="T115" s="59" t="str">
        <f t="shared" ca="1" si="18"/>
        <v>--</v>
      </c>
      <c r="U115" s="53" t="str">
        <f t="shared" ca="1" si="15"/>
        <v>--</v>
      </c>
    </row>
    <row r="116" spans="11:21" x14ac:dyDescent="0.25">
      <c r="K116" s="51">
        <f t="shared" si="19"/>
        <v>93</v>
      </c>
      <c r="L116" s="93" t="str">
        <f t="shared" ca="1" si="16"/>
        <v>--</v>
      </c>
      <c r="M116" s="57" t="str">
        <f t="shared" ca="1" si="12"/>
        <v>--</v>
      </c>
      <c r="N116" s="53" t="str">
        <f t="shared" ca="1" si="13"/>
        <v>--</v>
      </c>
      <c r="O116" s="57" t="str">
        <f t="shared" ca="1" si="17"/>
        <v>--</v>
      </c>
      <c r="P116" s="53" t="str">
        <f t="shared" ca="1" si="11"/>
        <v>--</v>
      </c>
      <c r="Q116" s="53"/>
      <c r="R116" s="53"/>
      <c r="S116" s="58" t="str">
        <f t="shared" ca="1" si="14"/>
        <v>--</v>
      </c>
      <c r="T116" s="59" t="str">
        <f t="shared" ca="1" si="18"/>
        <v>--</v>
      </c>
      <c r="U116" s="53" t="str">
        <f t="shared" ca="1" si="15"/>
        <v>--</v>
      </c>
    </row>
    <row r="117" spans="11:21" x14ac:dyDescent="0.25">
      <c r="K117" s="51">
        <f t="shared" si="19"/>
        <v>94</v>
      </c>
      <c r="L117" s="93" t="str">
        <f t="shared" ca="1" si="16"/>
        <v>--</v>
      </c>
      <c r="M117" s="57" t="str">
        <f t="shared" ca="1" si="12"/>
        <v>--</v>
      </c>
      <c r="N117" s="53" t="str">
        <f t="shared" ca="1" si="13"/>
        <v>--</v>
      </c>
      <c r="O117" s="57" t="str">
        <f t="shared" ca="1" si="17"/>
        <v>--</v>
      </c>
      <c r="P117" s="53" t="str">
        <f t="shared" ca="1" si="11"/>
        <v>--</v>
      </c>
      <c r="Q117" s="53"/>
      <c r="R117" s="53"/>
      <c r="S117" s="58" t="str">
        <f t="shared" ca="1" si="14"/>
        <v>--</v>
      </c>
      <c r="T117" s="59" t="str">
        <f t="shared" ca="1" si="18"/>
        <v>--</v>
      </c>
      <c r="U117" s="53" t="str">
        <f t="shared" ca="1" si="15"/>
        <v>--</v>
      </c>
    </row>
    <row r="118" spans="11:21" x14ac:dyDescent="0.25">
      <c r="K118" s="51">
        <f t="shared" si="19"/>
        <v>95</v>
      </c>
      <c r="L118" s="93" t="str">
        <f t="shared" ca="1" si="16"/>
        <v>--</v>
      </c>
      <c r="M118" s="57" t="str">
        <f t="shared" ca="1" si="12"/>
        <v>--</v>
      </c>
      <c r="N118" s="53" t="str">
        <f t="shared" ca="1" si="13"/>
        <v>--</v>
      </c>
      <c r="O118" s="57" t="str">
        <f t="shared" ca="1" si="17"/>
        <v>--</v>
      </c>
      <c r="P118" s="53" t="str">
        <f t="shared" ca="1" si="11"/>
        <v>--</v>
      </c>
      <c r="Q118" s="53"/>
      <c r="R118" s="53"/>
      <c r="S118" s="58" t="str">
        <f t="shared" ca="1" si="14"/>
        <v>--</v>
      </c>
      <c r="T118" s="59" t="str">
        <f t="shared" ca="1" si="18"/>
        <v>--</v>
      </c>
      <c r="U118" s="53" t="str">
        <f t="shared" ca="1" si="15"/>
        <v>--</v>
      </c>
    </row>
    <row r="119" spans="11:21" x14ac:dyDescent="0.25">
      <c r="K119" s="51">
        <f t="shared" si="19"/>
        <v>96</v>
      </c>
      <c r="L119" s="93" t="str">
        <f t="shared" ca="1" si="16"/>
        <v>--</v>
      </c>
      <c r="M119" s="57" t="str">
        <f t="shared" ca="1" si="12"/>
        <v>--</v>
      </c>
      <c r="N119" s="53" t="str">
        <f t="shared" ca="1" si="13"/>
        <v>--</v>
      </c>
      <c r="O119" s="57" t="str">
        <f t="shared" ca="1" si="17"/>
        <v>--</v>
      </c>
      <c r="P119" s="53" t="str">
        <f t="shared" ca="1" si="11"/>
        <v>--</v>
      </c>
      <c r="Q119" s="53"/>
      <c r="R119" s="53"/>
      <c r="S119" s="58" t="str">
        <f t="shared" ca="1" si="14"/>
        <v>--</v>
      </c>
      <c r="T119" s="59" t="str">
        <f t="shared" ca="1" si="18"/>
        <v>--</v>
      </c>
      <c r="U119" s="53" t="str">
        <f t="shared" ca="1" si="15"/>
        <v>--</v>
      </c>
    </row>
    <row r="120" spans="11:21" x14ac:dyDescent="0.25">
      <c r="K120" s="51">
        <f t="shared" si="19"/>
        <v>97</v>
      </c>
      <c r="L120" s="93" t="str">
        <f t="shared" ca="1" si="16"/>
        <v>--</v>
      </c>
      <c r="M120" s="57" t="str">
        <f t="shared" ca="1" si="12"/>
        <v>--</v>
      </c>
      <c r="N120" s="53" t="str">
        <f t="shared" ca="1" si="13"/>
        <v>--</v>
      </c>
      <c r="O120" s="57" t="str">
        <f t="shared" ca="1" si="17"/>
        <v>--</v>
      </c>
      <c r="P120" s="53" t="str">
        <f t="shared" ca="1" si="11"/>
        <v>--</v>
      </c>
      <c r="Q120" s="53"/>
      <c r="R120" s="53"/>
      <c r="S120" s="58" t="str">
        <f t="shared" ca="1" si="14"/>
        <v>--</v>
      </c>
      <c r="T120" s="59" t="str">
        <f t="shared" ca="1" si="18"/>
        <v>--</v>
      </c>
      <c r="U120" s="53" t="str">
        <f t="shared" ca="1" si="15"/>
        <v>--</v>
      </c>
    </row>
    <row r="121" spans="11:21" x14ac:dyDescent="0.25">
      <c r="K121" s="51">
        <f t="shared" si="19"/>
        <v>98</v>
      </c>
      <c r="L121" s="93" t="str">
        <f t="shared" ca="1" si="16"/>
        <v>--</v>
      </c>
      <c r="M121" s="57" t="str">
        <f t="shared" ca="1" si="12"/>
        <v>--</v>
      </c>
      <c r="N121" s="53" t="str">
        <f t="shared" ca="1" si="13"/>
        <v>--</v>
      </c>
      <c r="O121" s="57" t="str">
        <f t="shared" ca="1" si="17"/>
        <v>--</v>
      </c>
      <c r="P121" s="53" t="str">
        <f t="shared" ca="1" si="11"/>
        <v>--</v>
      </c>
      <c r="Q121" s="53"/>
      <c r="R121" s="53"/>
      <c r="S121" s="58" t="str">
        <f t="shared" ca="1" si="14"/>
        <v>--</v>
      </c>
      <c r="T121" s="59" t="str">
        <f t="shared" ca="1" si="18"/>
        <v>--</v>
      </c>
      <c r="U121" s="53" t="str">
        <f t="shared" ca="1" si="15"/>
        <v>--</v>
      </c>
    </row>
    <row r="122" spans="11:21" x14ac:dyDescent="0.25">
      <c r="K122" s="51">
        <f t="shared" si="19"/>
        <v>99</v>
      </c>
      <c r="L122" s="93" t="str">
        <f t="shared" ca="1" si="16"/>
        <v>--</v>
      </c>
      <c r="M122" s="57" t="str">
        <f t="shared" ca="1" si="12"/>
        <v>--</v>
      </c>
      <c r="N122" s="53" t="str">
        <f t="shared" ca="1" si="13"/>
        <v>--</v>
      </c>
      <c r="O122" s="57" t="str">
        <f t="shared" ca="1" si="17"/>
        <v>--</v>
      </c>
      <c r="P122" s="53" t="str">
        <f t="shared" ca="1" si="11"/>
        <v>--</v>
      </c>
      <c r="Q122" s="53"/>
      <c r="R122" s="53"/>
      <c r="S122" s="58" t="str">
        <f t="shared" ca="1" si="14"/>
        <v>--</v>
      </c>
      <c r="T122" s="59" t="str">
        <f t="shared" ca="1" si="18"/>
        <v>--</v>
      </c>
      <c r="U122" s="53" t="str">
        <f t="shared" ca="1" si="15"/>
        <v>--</v>
      </c>
    </row>
    <row r="123" spans="11:21" x14ac:dyDescent="0.25">
      <c r="K123" s="51">
        <f t="shared" si="19"/>
        <v>100</v>
      </c>
      <c r="L123" s="93" t="str">
        <f t="shared" ca="1" si="16"/>
        <v>--</v>
      </c>
      <c r="M123" s="57" t="str">
        <f t="shared" ca="1" si="12"/>
        <v>--</v>
      </c>
      <c r="N123" s="53" t="str">
        <f t="shared" ca="1" si="13"/>
        <v>--</v>
      </c>
      <c r="O123" s="57" t="str">
        <f t="shared" ca="1" si="17"/>
        <v>--</v>
      </c>
      <c r="P123" s="53" t="str">
        <f t="shared" ca="1" si="11"/>
        <v>--</v>
      </c>
      <c r="Q123" s="53"/>
      <c r="R123" s="53"/>
      <c r="S123" s="58" t="str">
        <f t="shared" ca="1" si="14"/>
        <v>--</v>
      </c>
      <c r="T123" s="59" t="str">
        <f t="shared" ca="1" si="18"/>
        <v>--</v>
      </c>
      <c r="U123" s="53" t="str">
        <f t="shared" ca="1" si="15"/>
        <v>--</v>
      </c>
    </row>
    <row r="124" spans="11:21" x14ac:dyDescent="0.25">
      <c r="K124" s="51">
        <f t="shared" si="19"/>
        <v>101</v>
      </c>
      <c r="L124" s="93" t="str">
        <f t="shared" ca="1" si="16"/>
        <v>--</v>
      </c>
      <c r="M124" s="57" t="str">
        <f t="shared" ca="1" si="12"/>
        <v>--</v>
      </c>
      <c r="N124" s="53" t="str">
        <f t="shared" ca="1" si="13"/>
        <v>--</v>
      </c>
      <c r="O124" s="57" t="str">
        <f t="shared" ca="1" si="17"/>
        <v>--</v>
      </c>
      <c r="P124" s="53" t="str">
        <f t="shared" ca="1" si="11"/>
        <v>--</v>
      </c>
      <c r="Q124" s="53"/>
      <c r="R124" s="53"/>
      <c r="S124" s="58" t="str">
        <f t="shared" ca="1" si="14"/>
        <v>--</v>
      </c>
      <c r="T124" s="59" t="str">
        <f t="shared" ca="1" si="18"/>
        <v>--</v>
      </c>
      <c r="U124" s="53" t="str">
        <f t="shared" ca="1" si="15"/>
        <v>--</v>
      </c>
    </row>
    <row r="125" spans="11:21" x14ac:dyDescent="0.25">
      <c r="K125" s="51">
        <f t="shared" si="19"/>
        <v>102</v>
      </c>
      <c r="L125" s="93" t="str">
        <f t="shared" ca="1" si="16"/>
        <v>--</v>
      </c>
      <c r="M125" s="57" t="str">
        <f t="shared" ca="1" si="12"/>
        <v>--</v>
      </c>
      <c r="N125" s="53" t="str">
        <f t="shared" ca="1" si="13"/>
        <v>--</v>
      </c>
      <c r="O125" s="57" t="str">
        <f t="shared" ca="1" si="17"/>
        <v>--</v>
      </c>
      <c r="P125" s="53" t="str">
        <f t="shared" ca="1" si="11"/>
        <v>--</v>
      </c>
      <c r="Q125" s="53"/>
      <c r="R125" s="53"/>
      <c r="S125" s="58" t="str">
        <f t="shared" ca="1" si="14"/>
        <v>--</v>
      </c>
      <c r="T125" s="59" t="str">
        <f t="shared" ca="1" si="18"/>
        <v>--</v>
      </c>
      <c r="U125" s="53" t="str">
        <f t="shared" ca="1" si="15"/>
        <v>--</v>
      </c>
    </row>
    <row r="126" spans="11:21" x14ac:dyDescent="0.25">
      <c r="K126" s="51">
        <f t="shared" si="19"/>
        <v>103</v>
      </c>
      <c r="L126" s="93" t="str">
        <f t="shared" ca="1" si="16"/>
        <v>--</v>
      </c>
      <c r="M126" s="57" t="str">
        <f t="shared" ca="1" si="12"/>
        <v>--</v>
      </c>
      <c r="N126" s="53" t="str">
        <f t="shared" ca="1" si="13"/>
        <v>--</v>
      </c>
      <c r="O126" s="57" t="str">
        <f t="shared" ca="1" si="17"/>
        <v>--</v>
      </c>
      <c r="P126" s="53" t="str">
        <f t="shared" ca="1" si="11"/>
        <v>--</v>
      </c>
      <c r="Q126" s="53"/>
      <c r="R126" s="53"/>
      <c r="S126" s="58" t="str">
        <f t="shared" ca="1" si="14"/>
        <v>--</v>
      </c>
      <c r="T126" s="59" t="str">
        <f t="shared" ca="1" si="18"/>
        <v>--</v>
      </c>
      <c r="U126" s="53" t="str">
        <f t="shared" ca="1" si="15"/>
        <v>--</v>
      </c>
    </row>
    <row r="127" spans="11:21" x14ac:dyDescent="0.25">
      <c r="K127" s="51">
        <f t="shared" si="19"/>
        <v>104</v>
      </c>
      <c r="L127" s="93" t="str">
        <f t="shared" ca="1" si="16"/>
        <v>--</v>
      </c>
      <c r="M127" s="57" t="str">
        <f t="shared" ca="1" si="12"/>
        <v>--</v>
      </c>
      <c r="N127" s="53" t="str">
        <f t="shared" ca="1" si="13"/>
        <v>--</v>
      </c>
      <c r="O127" s="57" t="str">
        <f t="shared" ca="1" si="17"/>
        <v>--</v>
      </c>
      <c r="P127" s="53" t="str">
        <f t="shared" ca="1" si="11"/>
        <v>--</v>
      </c>
      <c r="Q127" s="53"/>
      <c r="R127" s="53"/>
      <c r="S127" s="58" t="str">
        <f t="shared" ca="1" si="14"/>
        <v>--</v>
      </c>
      <c r="T127" s="59" t="str">
        <f t="shared" ca="1" si="18"/>
        <v>--</v>
      </c>
      <c r="U127" s="53" t="str">
        <f t="shared" ca="1" si="15"/>
        <v>--</v>
      </c>
    </row>
    <row r="128" spans="11:21" x14ac:dyDescent="0.25">
      <c r="K128" s="51">
        <f t="shared" si="19"/>
        <v>105</v>
      </c>
      <c r="L128" s="93" t="str">
        <f t="shared" ca="1" si="16"/>
        <v>--</v>
      </c>
      <c r="M128" s="57" t="str">
        <f t="shared" ca="1" si="12"/>
        <v>--</v>
      </c>
      <c r="N128" s="53" t="str">
        <f t="shared" ca="1" si="13"/>
        <v>--</v>
      </c>
      <c r="O128" s="57" t="str">
        <f t="shared" ca="1" si="17"/>
        <v>--</v>
      </c>
      <c r="P128" s="53" t="str">
        <f t="shared" ca="1" si="11"/>
        <v>--</v>
      </c>
      <c r="Q128" s="53"/>
      <c r="R128" s="53"/>
      <c r="S128" s="58" t="str">
        <f t="shared" ca="1" si="14"/>
        <v>--</v>
      </c>
      <c r="T128" s="59" t="str">
        <f t="shared" ca="1" si="18"/>
        <v>--</v>
      </c>
      <c r="U128" s="53" t="str">
        <f t="shared" ca="1" si="15"/>
        <v>--</v>
      </c>
    </row>
    <row r="129" spans="11:21" x14ac:dyDescent="0.25">
      <c r="K129" s="51">
        <f t="shared" si="19"/>
        <v>106</v>
      </c>
      <c r="L129" s="93" t="str">
        <f t="shared" ca="1" si="16"/>
        <v>--</v>
      </c>
      <c r="M129" s="57" t="str">
        <f t="shared" ca="1" si="12"/>
        <v>--</v>
      </c>
      <c r="N129" s="53" t="str">
        <f t="shared" ca="1" si="13"/>
        <v>--</v>
      </c>
      <c r="O129" s="57" t="str">
        <f t="shared" ca="1" si="17"/>
        <v>--</v>
      </c>
      <c r="P129" s="53" t="str">
        <f t="shared" ca="1" si="11"/>
        <v>--</v>
      </c>
      <c r="Q129" s="53"/>
      <c r="R129" s="53"/>
      <c r="S129" s="58" t="str">
        <f t="shared" ca="1" si="14"/>
        <v>--</v>
      </c>
      <c r="T129" s="59" t="str">
        <f t="shared" ca="1" si="18"/>
        <v>--</v>
      </c>
      <c r="U129" s="53" t="str">
        <f t="shared" ca="1" si="15"/>
        <v>--</v>
      </c>
    </row>
    <row r="130" spans="11:21" x14ac:dyDescent="0.25">
      <c r="K130" s="51">
        <f t="shared" si="19"/>
        <v>107</v>
      </c>
      <c r="L130" s="93" t="str">
        <f t="shared" ca="1" si="16"/>
        <v>--</v>
      </c>
      <c r="M130" s="57" t="str">
        <f t="shared" ca="1" si="12"/>
        <v>--</v>
      </c>
      <c r="N130" s="53" t="str">
        <f t="shared" ca="1" si="13"/>
        <v>--</v>
      </c>
      <c r="O130" s="57" t="str">
        <f t="shared" ca="1" si="17"/>
        <v>--</v>
      </c>
      <c r="P130" s="53" t="str">
        <f t="shared" ca="1" si="11"/>
        <v>--</v>
      </c>
      <c r="Q130" s="53"/>
      <c r="R130" s="53"/>
      <c r="S130" s="58" t="str">
        <f t="shared" ca="1" si="14"/>
        <v>--</v>
      </c>
      <c r="T130" s="59" t="str">
        <f t="shared" ca="1" si="18"/>
        <v>--</v>
      </c>
      <c r="U130" s="53" t="str">
        <f t="shared" ca="1" si="15"/>
        <v>--</v>
      </c>
    </row>
    <row r="131" spans="11:21" x14ac:dyDescent="0.25">
      <c r="K131" s="51">
        <f t="shared" si="19"/>
        <v>108</v>
      </c>
      <c r="L131" s="93" t="str">
        <f t="shared" ca="1" si="16"/>
        <v>--</v>
      </c>
      <c r="M131" s="57" t="str">
        <f t="shared" ca="1" si="12"/>
        <v>--</v>
      </c>
      <c r="N131" s="53" t="str">
        <f t="shared" ca="1" si="13"/>
        <v>--</v>
      </c>
      <c r="O131" s="57" t="str">
        <f t="shared" ca="1" si="17"/>
        <v>--</v>
      </c>
      <c r="P131" s="53" t="str">
        <f t="shared" ca="1" si="11"/>
        <v>--</v>
      </c>
      <c r="Q131" s="53"/>
      <c r="R131" s="53"/>
      <c r="S131" s="58" t="str">
        <f t="shared" ca="1" si="14"/>
        <v>--</v>
      </c>
      <c r="T131" s="59" t="str">
        <f t="shared" ca="1" si="18"/>
        <v>--</v>
      </c>
      <c r="U131" s="53" t="str">
        <f t="shared" ca="1" si="15"/>
        <v>--</v>
      </c>
    </row>
    <row r="132" spans="11:21" x14ac:dyDescent="0.25">
      <c r="K132" s="51">
        <f t="shared" si="19"/>
        <v>109</v>
      </c>
      <c r="L132" s="93" t="str">
        <f t="shared" ca="1" si="16"/>
        <v>--</v>
      </c>
      <c r="M132" s="57" t="str">
        <f t="shared" ca="1" si="12"/>
        <v>--</v>
      </c>
      <c r="N132" s="53" t="str">
        <f t="shared" ca="1" si="13"/>
        <v>--</v>
      </c>
      <c r="O132" s="57" t="str">
        <f t="shared" ca="1" si="17"/>
        <v>--</v>
      </c>
      <c r="P132" s="53" t="str">
        <f t="shared" ca="1" si="11"/>
        <v>--</v>
      </c>
      <c r="Q132" s="53"/>
      <c r="R132" s="53"/>
      <c r="S132" s="58" t="str">
        <f t="shared" ca="1" si="14"/>
        <v>--</v>
      </c>
      <c r="T132" s="59" t="str">
        <f t="shared" ca="1" si="18"/>
        <v>--</v>
      </c>
      <c r="U132" s="53" t="str">
        <f t="shared" ca="1" si="15"/>
        <v>--</v>
      </c>
    </row>
    <row r="133" spans="11:21" x14ac:dyDescent="0.25">
      <c r="K133" s="51">
        <f t="shared" si="19"/>
        <v>110</v>
      </c>
      <c r="L133" s="93" t="str">
        <f t="shared" ca="1" si="16"/>
        <v>--</v>
      </c>
      <c r="M133" s="57" t="str">
        <f t="shared" ca="1" si="12"/>
        <v>--</v>
      </c>
      <c r="N133" s="53" t="str">
        <f t="shared" ca="1" si="13"/>
        <v>--</v>
      </c>
      <c r="O133" s="57" t="str">
        <f t="shared" ca="1" si="17"/>
        <v>--</v>
      </c>
      <c r="P133" s="53" t="str">
        <f t="shared" ca="1" si="11"/>
        <v>--</v>
      </c>
      <c r="Q133" s="53"/>
      <c r="R133" s="53"/>
      <c r="S133" s="58" t="str">
        <f t="shared" ca="1" si="14"/>
        <v>--</v>
      </c>
      <c r="T133" s="59" t="str">
        <f t="shared" ca="1" si="18"/>
        <v>--</v>
      </c>
      <c r="U133" s="53" t="str">
        <f t="shared" ca="1" si="15"/>
        <v>--</v>
      </c>
    </row>
    <row r="134" spans="11:21" x14ac:dyDescent="0.25">
      <c r="K134" s="51">
        <f t="shared" si="19"/>
        <v>111</v>
      </c>
      <c r="L134" s="93" t="str">
        <f t="shared" ca="1" si="16"/>
        <v>--</v>
      </c>
      <c r="M134" s="57" t="str">
        <f t="shared" ca="1" si="12"/>
        <v>--</v>
      </c>
      <c r="N134" s="53" t="str">
        <f t="shared" ca="1" si="13"/>
        <v>--</v>
      </c>
      <c r="O134" s="57" t="str">
        <f t="shared" ca="1" si="17"/>
        <v>--</v>
      </c>
      <c r="P134" s="53" t="str">
        <f t="shared" ca="1" si="11"/>
        <v>--</v>
      </c>
      <c r="Q134" s="53"/>
      <c r="R134" s="53"/>
      <c r="S134" s="58" t="str">
        <f t="shared" ca="1" si="14"/>
        <v>--</v>
      </c>
      <c r="T134" s="59" t="str">
        <f t="shared" ca="1" si="18"/>
        <v>--</v>
      </c>
      <c r="U134" s="53" t="str">
        <f t="shared" ca="1" si="15"/>
        <v>--</v>
      </c>
    </row>
    <row r="135" spans="11:21" x14ac:dyDescent="0.25">
      <c r="K135" s="51">
        <f t="shared" si="19"/>
        <v>112</v>
      </c>
      <c r="L135" s="93" t="str">
        <f t="shared" ca="1" si="16"/>
        <v>--</v>
      </c>
      <c r="M135" s="57" t="str">
        <f t="shared" ca="1" si="12"/>
        <v>--</v>
      </c>
      <c r="N135" s="53" t="str">
        <f t="shared" ca="1" si="13"/>
        <v>--</v>
      </c>
      <c r="O135" s="57" t="str">
        <f t="shared" ca="1" si="17"/>
        <v>--</v>
      </c>
      <c r="P135" s="53" t="str">
        <f t="shared" ca="1" si="11"/>
        <v>--</v>
      </c>
      <c r="Q135" s="53"/>
      <c r="R135" s="53"/>
      <c r="S135" s="58" t="str">
        <f t="shared" ca="1" si="14"/>
        <v>--</v>
      </c>
      <c r="T135" s="59" t="str">
        <f t="shared" ca="1" si="18"/>
        <v>--</v>
      </c>
      <c r="U135" s="53" t="str">
        <f t="shared" ca="1" si="15"/>
        <v>--</v>
      </c>
    </row>
    <row r="136" spans="11:21" x14ac:dyDescent="0.25">
      <c r="K136" s="51"/>
    </row>
    <row r="137" spans="11:21" x14ac:dyDescent="0.25">
      <c r="K137" s="51"/>
    </row>
    <row r="138" spans="11:21" x14ac:dyDescent="0.25">
      <c r="K138" s="51"/>
    </row>
    <row r="139" spans="11:21" x14ac:dyDescent="0.25">
      <c r="K139" s="51"/>
    </row>
    <row r="140" spans="11:21" x14ac:dyDescent="0.25">
      <c r="K140" s="51"/>
    </row>
    <row r="141" spans="11:21" x14ac:dyDescent="0.25">
      <c r="K141" s="51"/>
    </row>
    <row r="142" spans="11:21" x14ac:dyDescent="0.25">
      <c r="K142" s="51"/>
    </row>
    <row r="143" spans="11:21" x14ac:dyDescent="0.25">
      <c r="K143" s="51"/>
    </row>
    <row r="144" spans="11:21" x14ac:dyDescent="0.25">
      <c r="K144" s="51"/>
    </row>
    <row r="145" spans="11:11" x14ac:dyDescent="0.25">
      <c r="K145" s="51"/>
    </row>
    <row r="146" spans="11:11" x14ac:dyDescent="0.25">
      <c r="K146" s="51"/>
    </row>
    <row r="147" spans="11:11" x14ac:dyDescent="0.25">
      <c r="K147" s="51"/>
    </row>
    <row r="148" spans="11:11" x14ac:dyDescent="0.25">
      <c r="K148" s="51"/>
    </row>
    <row r="149" spans="11:11" x14ac:dyDescent="0.25">
      <c r="K149" s="51"/>
    </row>
    <row r="150" spans="11:11" x14ac:dyDescent="0.25">
      <c r="K150" s="51"/>
    </row>
    <row r="151" spans="11:11" x14ac:dyDescent="0.25">
      <c r="K151" s="51"/>
    </row>
    <row r="152" spans="11:11" x14ac:dyDescent="0.25">
      <c r="K152" s="51"/>
    </row>
    <row r="153" spans="11:11" x14ac:dyDescent="0.25">
      <c r="K153" s="51"/>
    </row>
    <row r="154" spans="11:11" x14ac:dyDescent="0.25">
      <c r="K154" s="51"/>
    </row>
    <row r="155" spans="11:11" x14ac:dyDescent="0.25">
      <c r="K155" s="51"/>
    </row>
    <row r="156" spans="11:11" x14ac:dyDescent="0.25">
      <c r="K156" s="51"/>
    </row>
    <row r="157" spans="11:11" x14ac:dyDescent="0.25">
      <c r="K157" s="51"/>
    </row>
    <row r="158" spans="11:11" x14ac:dyDescent="0.25">
      <c r="K158" s="51"/>
    </row>
    <row r="159" spans="11:11" x14ac:dyDescent="0.25">
      <c r="K159" s="51"/>
    </row>
    <row r="160" spans="11:11" x14ac:dyDescent="0.25">
      <c r="K160" s="51"/>
    </row>
    <row r="161" spans="11:11" x14ac:dyDescent="0.25">
      <c r="K161" s="51"/>
    </row>
    <row r="162" spans="11:11" x14ac:dyDescent="0.25">
      <c r="K162" s="51"/>
    </row>
    <row r="163" spans="11:11" x14ac:dyDescent="0.25">
      <c r="K163" s="51"/>
    </row>
    <row r="164" spans="11:11" x14ac:dyDescent="0.25">
      <c r="K164" s="51"/>
    </row>
    <row r="165" spans="11:11" x14ac:dyDescent="0.25">
      <c r="K165" s="51"/>
    </row>
    <row r="166" spans="11:11" x14ac:dyDescent="0.25">
      <c r="K166" s="51"/>
    </row>
  </sheetData>
  <sheetProtection selectLockedCells="1"/>
  <pageMargins left="0.75" right="0.75" top="1" bottom="1" header="0.3" footer="0.3"/>
  <pageSetup orientation="portrait" r:id="rId1"/>
  <headerFooter>
    <oddHeader>&amp;L&amp;"Arial"&amp;9&amp;KA80000CONFIDENTIAL&amp;1#</oddHeader>
    <oddFooter>&amp;LPUBLIC</oddFooter>
    <evenFooter>&amp;LPUBLIC</evenFooter>
    <firstFooter>&amp;LPUBLIC</firstFooter>
  </headerFooter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0">
    <tabColor rgb="FF92D050"/>
  </sheetPr>
  <dimension ref="B12:AB166"/>
  <sheetViews>
    <sheetView showGridLines="0" zoomScale="115" zoomScaleNormal="115" workbookViewId="0"/>
  </sheetViews>
  <sheetFormatPr defaultColWidth="11.42578125" defaultRowHeight="15" x14ac:dyDescent="0.25"/>
  <cols>
    <col min="1" max="1" width="4.140625" style="5" customWidth="1"/>
    <col min="2" max="2" width="35.5703125" style="5" customWidth="1"/>
    <col min="3" max="3" width="18.42578125" style="5" bestFit="1" customWidth="1"/>
    <col min="4" max="7" width="10.42578125" style="5" customWidth="1"/>
    <col min="8" max="8" width="12.85546875" style="4" bestFit="1" customWidth="1"/>
    <col min="9" max="9" width="20.42578125" style="5" bestFit="1" customWidth="1"/>
    <col min="10" max="11" width="11.42578125" style="5" customWidth="1"/>
    <col min="12" max="12" width="10.42578125" style="5" bestFit="1" customWidth="1"/>
    <col min="13" max="13" width="11.42578125" style="5" bestFit="1" customWidth="1"/>
    <col min="14" max="14" width="18.85546875" style="5" customWidth="1"/>
    <col min="15" max="15" width="18.85546875" style="5" bestFit="1" customWidth="1"/>
    <col min="16" max="16" width="20.42578125" style="5" bestFit="1" customWidth="1"/>
    <col min="17" max="18" width="20.42578125" style="5" hidden="1" customWidth="1"/>
    <col min="19" max="19" width="15.42578125" style="5" bestFit="1" customWidth="1"/>
    <col min="20" max="20" width="28.42578125" style="5" bestFit="1" customWidth="1"/>
    <col min="21" max="21" width="13.5703125" style="5" bestFit="1" customWidth="1"/>
    <col min="22" max="22" width="11.42578125" style="5" customWidth="1"/>
    <col min="23" max="23" width="13.5703125" style="5" hidden="1" customWidth="1"/>
    <col min="24" max="24" width="18.42578125" style="5" hidden="1" customWidth="1"/>
    <col min="25" max="27" width="11.42578125" style="5" customWidth="1"/>
    <col min="28" max="28" width="13.140625" style="5" bestFit="1" customWidth="1"/>
    <col min="29" max="256" width="11.42578125" style="5"/>
    <col min="257" max="257" width="4.140625" style="5" customWidth="1"/>
    <col min="258" max="258" width="35.5703125" style="5" customWidth="1"/>
    <col min="259" max="259" width="18.42578125" style="5" bestFit="1" customWidth="1"/>
    <col min="260" max="263" width="10.42578125" style="5" customWidth="1"/>
    <col min="264" max="264" width="12.85546875" style="5" bestFit="1" customWidth="1"/>
    <col min="265" max="265" width="20.42578125" style="5" bestFit="1" customWidth="1"/>
    <col min="266" max="267" width="11.42578125" style="5" customWidth="1"/>
    <col min="268" max="268" width="10.42578125" style="5" bestFit="1" customWidth="1"/>
    <col min="269" max="269" width="11.42578125" style="5" bestFit="1" customWidth="1"/>
    <col min="270" max="270" width="18.85546875" style="5" customWidth="1"/>
    <col min="271" max="271" width="18.85546875" style="5" bestFit="1" customWidth="1"/>
    <col min="272" max="272" width="20.42578125" style="5" bestFit="1" customWidth="1"/>
    <col min="273" max="274" width="0" style="5" hidden="1" customWidth="1"/>
    <col min="275" max="275" width="15.42578125" style="5" bestFit="1" customWidth="1"/>
    <col min="276" max="276" width="28.42578125" style="5" bestFit="1" customWidth="1"/>
    <col min="277" max="277" width="13.5703125" style="5" bestFit="1" customWidth="1"/>
    <col min="278" max="278" width="11.42578125" style="5" customWidth="1"/>
    <col min="279" max="280" width="0" style="5" hidden="1" customWidth="1"/>
    <col min="281" max="283" width="11.42578125" style="5" customWidth="1"/>
    <col min="284" max="284" width="13.140625" style="5" bestFit="1" customWidth="1"/>
    <col min="285" max="512" width="11.42578125" style="5"/>
    <col min="513" max="513" width="4.140625" style="5" customWidth="1"/>
    <col min="514" max="514" width="35.5703125" style="5" customWidth="1"/>
    <col min="515" max="515" width="18.42578125" style="5" bestFit="1" customWidth="1"/>
    <col min="516" max="519" width="10.42578125" style="5" customWidth="1"/>
    <col min="520" max="520" width="12.85546875" style="5" bestFit="1" customWidth="1"/>
    <col min="521" max="521" width="20.42578125" style="5" bestFit="1" customWidth="1"/>
    <col min="522" max="523" width="11.42578125" style="5" customWidth="1"/>
    <col min="524" max="524" width="10.42578125" style="5" bestFit="1" customWidth="1"/>
    <col min="525" max="525" width="11.42578125" style="5" bestFit="1" customWidth="1"/>
    <col min="526" max="526" width="18.85546875" style="5" customWidth="1"/>
    <col min="527" max="527" width="18.85546875" style="5" bestFit="1" customWidth="1"/>
    <col min="528" max="528" width="20.42578125" style="5" bestFit="1" customWidth="1"/>
    <col min="529" max="530" width="0" style="5" hidden="1" customWidth="1"/>
    <col min="531" max="531" width="15.42578125" style="5" bestFit="1" customWidth="1"/>
    <col min="532" max="532" width="28.42578125" style="5" bestFit="1" customWidth="1"/>
    <col min="533" max="533" width="13.5703125" style="5" bestFit="1" customWidth="1"/>
    <col min="534" max="534" width="11.42578125" style="5" customWidth="1"/>
    <col min="535" max="536" width="0" style="5" hidden="1" customWidth="1"/>
    <col min="537" max="539" width="11.42578125" style="5" customWidth="1"/>
    <col min="540" max="540" width="13.140625" style="5" bestFit="1" customWidth="1"/>
    <col min="541" max="768" width="11.42578125" style="5"/>
    <col min="769" max="769" width="4.140625" style="5" customWidth="1"/>
    <col min="770" max="770" width="35.5703125" style="5" customWidth="1"/>
    <col min="771" max="771" width="18.42578125" style="5" bestFit="1" customWidth="1"/>
    <col min="772" max="775" width="10.42578125" style="5" customWidth="1"/>
    <col min="776" max="776" width="12.85546875" style="5" bestFit="1" customWidth="1"/>
    <col min="777" max="777" width="20.42578125" style="5" bestFit="1" customWidth="1"/>
    <col min="778" max="779" width="11.42578125" style="5" customWidth="1"/>
    <col min="780" max="780" width="10.42578125" style="5" bestFit="1" customWidth="1"/>
    <col min="781" max="781" width="11.42578125" style="5" bestFit="1" customWidth="1"/>
    <col min="782" max="782" width="18.85546875" style="5" customWidth="1"/>
    <col min="783" max="783" width="18.85546875" style="5" bestFit="1" customWidth="1"/>
    <col min="784" max="784" width="20.42578125" style="5" bestFit="1" customWidth="1"/>
    <col min="785" max="786" width="0" style="5" hidden="1" customWidth="1"/>
    <col min="787" max="787" width="15.42578125" style="5" bestFit="1" customWidth="1"/>
    <col min="788" max="788" width="28.42578125" style="5" bestFit="1" customWidth="1"/>
    <col min="789" max="789" width="13.5703125" style="5" bestFit="1" customWidth="1"/>
    <col min="790" max="790" width="11.42578125" style="5" customWidth="1"/>
    <col min="791" max="792" width="0" style="5" hidden="1" customWidth="1"/>
    <col min="793" max="795" width="11.42578125" style="5" customWidth="1"/>
    <col min="796" max="796" width="13.140625" style="5" bestFit="1" customWidth="1"/>
    <col min="797" max="1024" width="11.42578125" style="5"/>
    <col min="1025" max="1025" width="4.140625" style="5" customWidth="1"/>
    <col min="1026" max="1026" width="35.5703125" style="5" customWidth="1"/>
    <col min="1027" max="1027" width="18.42578125" style="5" bestFit="1" customWidth="1"/>
    <col min="1028" max="1031" width="10.42578125" style="5" customWidth="1"/>
    <col min="1032" max="1032" width="12.85546875" style="5" bestFit="1" customWidth="1"/>
    <col min="1033" max="1033" width="20.42578125" style="5" bestFit="1" customWidth="1"/>
    <col min="1034" max="1035" width="11.42578125" style="5" customWidth="1"/>
    <col min="1036" max="1036" width="10.42578125" style="5" bestFit="1" customWidth="1"/>
    <col min="1037" max="1037" width="11.42578125" style="5" bestFit="1" customWidth="1"/>
    <col min="1038" max="1038" width="18.85546875" style="5" customWidth="1"/>
    <col min="1039" max="1039" width="18.85546875" style="5" bestFit="1" customWidth="1"/>
    <col min="1040" max="1040" width="20.42578125" style="5" bestFit="1" customWidth="1"/>
    <col min="1041" max="1042" width="0" style="5" hidden="1" customWidth="1"/>
    <col min="1043" max="1043" width="15.42578125" style="5" bestFit="1" customWidth="1"/>
    <col min="1044" max="1044" width="28.42578125" style="5" bestFit="1" customWidth="1"/>
    <col min="1045" max="1045" width="13.5703125" style="5" bestFit="1" customWidth="1"/>
    <col min="1046" max="1046" width="11.42578125" style="5" customWidth="1"/>
    <col min="1047" max="1048" width="0" style="5" hidden="1" customWidth="1"/>
    <col min="1049" max="1051" width="11.42578125" style="5" customWidth="1"/>
    <col min="1052" max="1052" width="13.140625" style="5" bestFit="1" customWidth="1"/>
    <col min="1053" max="1280" width="11.42578125" style="5"/>
    <col min="1281" max="1281" width="4.140625" style="5" customWidth="1"/>
    <col min="1282" max="1282" width="35.5703125" style="5" customWidth="1"/>
    <col min="1283" max="1283" width="18.42578125" style="5" bestFit="1" customWidth="1"/>
    <col min="1284" max="1287" width="10.42578125" style="5" customWidth="1"/>
    <col min="1288" max="1288" width="12.85546875" style="5" bestFit="1" customWidth="1"/>
    <col min="1289" max="1289" width="20.42578125" style="5" bestFit="1" customWidth="1"/>
    <col min="1290" max="1291" width="11.42578125" style="5" customWidth="1"/>
    <col min="1292" max="1292" width="10.42578125" style="5" bestFit="1" customWidth="1"/>
    <col min="1293" max="1293" width="11.42578125" style="5" bestFit="1" customWidth="1"/>
    <col min="1294" max="1294" width="18.85546875" style="5" customWidth="1"/>
    <col min="1295" max="1295" width="18.85546875" style="5" bestFit="1" customWidth="1"/>
    <col min="1296" max="1296" width="20.42578125" style="5" bestFit="1" customWidth="1"/>
    <col min="1297" max="1298" width="0" style="5" hidden="1" customWidth="1"/>
    <col min="1299" max="1299" width="15.42578125" style="5" bestFit="1" customWidth="1"/>
    <col min="1300" max="1300" width="28.42578125" style="5" bestFit="1" customWidth="1"/>
    <col min="1301" max="1301" width="13.5703125" style="5" bestFit="1" customWidth="1"/>
    <col min="1302" max="1302" width="11.42578125" style="5" customWidth="1"/>
    <col min="1303" max="1304" width="0" style="5" hidden="1" customWidth="1"/>
    <col min="1305" max="1307" width="11.42578125" style="5" customWidth="1"/>
    <col min="1308" max="1308" width="13.140625" style="5" bestFit="1" customWidth="1"/>
    <col min="1309" max="1536" width="11.42578125" style="5"/>
    <col min="1537" max="1537" width="4.140625" style="5" customWidth="1"/>
    <col min="1538" max="1538" width="35.5703125" style="5" customWidth="1"/>
    <col min="1539" max="1539" width="18.42578125" style="5" bestFit="1" customWidth="1"/>
    <col min="1540" max="1543" width="10.42578125" style="5" customWidth="1"/>
    <col min="1544" max="1544" width="12.85546875" style="5" bestFit="1" customWidth="1"/>
    <col min="1545" max="1545" width="20.42578125" style="5" bestFit="1" customWidth="1"/>
    <col min="1546" max="1547" width="11.42578125" style="5" customWidth="1"/>
    <col min="1548" max="1548" width="10.42578125" style="5" bestFit="1" customWidth="1"/>
    <col min="1549" max="1549" width="11.42578125" style="5" bestFit="1" customWidth="1"/>
    <col min="1550" max="1550" width="18.85546875" style="5" customWidth="1"/>
    <col min="1551" max="1551" width="18.85546875" style="5" bestFit="1" customWidth="1"/>
    <col min="1552" max="1552" width="20.42578125" style="5" bestFit="1" customWidth="1"/>
    <col min="1553" max="1554" width="0" style="5" hidden="1" customWidth="1"/>
    <col min="1555" max="1555" width="15.42578125" style="5" bestFit="1" customWidth="1"/>
    <col min="1556" max="1556" width="28.42578125" style="5" bestFit="1" customWidth="1"/>
    <col min="1557" max="1557" width="13.5703125" style="5" bestFit="1" customWidth="1"/>
    <col min="1558" max="1558" width="11.42578125" style="5" customWidth="1"/>
    <col min="1559" max="1560" width="0" style="5" hidden="1" customWidth="1"/>
    <col min="1561" max="1563" width="11.42578125" style="5" customWidth="1"/>
    <col min="1564" max="1564" width="13.140625" style="5" bestFit="1" customWidth="1"/>
    <col min="1565" max="1792" width="11.42578125" style="5"/>
    <col min="1793" max="1793" width="4.140625" style="5" customWidth="1"/>
    <col min="1794" max="1794" width="35.5703125" style="5" customWidth="1"/>
    <col min="1795" max="1795" width="18.42578125" style="5" bestFit="1" customWidth="1"/>
    <col min="1796" max="1799" width="10.42578125" style="5" customWidth="1"/>
    <col min="1800" max="1800" width="12.85546875" style="5" bestFit="1" customWidth="1"/>
    <col min="1801" max="1801" width="20.42578125" style="5" bestFit="1" customWidth="1"/>
    <col min="1802" max="1803" width="11.42578125" style="5" customWidth="1"/>
    <col min="1804" max="1804" width="10.42578125" style="5" bestFit="1" customWidth="1"/>
    <col min="1805" max="1805" width="11.42578125" style="5" bestFit="1" customWidth="1"/>
    <col min="1806" max="1806" width="18.85546875" style="5" customWidth="1"/>
    <col min="1807" max="1807" width="18.85546875" style="5" bestFit="1" customWidth="1"/>
    <col min="1808" max="1808" width="20.42578125" style="5" bestFit="1" customWidth="1"/>
    <col min="1809" max="1810" width="0" style="5" hidden="1" customWidth="1"/>
    <col min="1811" max="1811" width="15.42578125" style="5" bestFit="1" customWidth="1"/>
    <col min="1812" max="1812" width="28.42578125" style="5" bestFit="1" customWidth="1"/>
    <col min="1813" max="1813" width="13.5703125" style="5" bestFit="1" customWidth="1"/>
    <col min="1814" max="1814" width="11.42578125" style="5" customWidth="1"/>
    <col min="1815" max="1816" width="0" style="5" hidden="1" customWidth="1"/>
    <col min="1817" max="1819" width="11.42578125" style="5" customWidth="1"/>
    <col min="1820" max="1820" width="13.140625" style="5" bestFit="1" customWidth="1"/>
    <col min="1821" max="2048" width="11.42578125" style="5"/>
    <col min="2049" max="2049" width="4.140625" style="5" customWidth="1"/>
    <col min="2050" max="2050" width="35.5703125" style="5" customWidth="1"/>
    <col min="2051" max="2051" width="18.42578125" style="5" bestFit="1" customWidth="1"/>
    <col min="2052" max="2055" width="10.42578125" style="5" customWidth="1"/>
    <col min="2056" max="2056" width="12.85546875" style="5" bestFit="1" customWidth="1"/>
    <col min="2057" max="2057" width="20.42578125" style="5" bestFit="1" customWidth="1"/>
    <col min="2058" max="2059" width="11.42578125" style="5" customWidth="1"/>
    <col min="2060" max="2060" width="10.42578125" style="5" bestFit="1" customWidth="1"/>
    <col min="2061" max="2061" width="11.42578125" style="5" bestFit="1" customWidth="1"/>
    <col min="2062" max="2062" width="18.85546875" style="5" customWidth="1"/>
    <col min="2063" max="2063" width="18.85546875" style="5" bestFit="1" customWidth="1"/>
    <col min="2064" max="2064" width="20.42578125" style="5" bestFit="1" customWidth="1"/>
    <col min="2065" max="2066" width="0" style="5" hidden="1" customWidth="1"/>
    <col min="2067" max="2067" width="15.42578125" style="5" bestFit="1" customWidth="1"/>
    <col min="2068" max="2068" width="28.42578125" style="5" bestFit="1" customWidth="1"/>
    <col min="2069" max="2069" width="13.5703125" style="5" bestFit="1" customWidth="1"/>
    <col min="2070" max="2070" width="11.42578125" style="5" customWidth="1"/>
    <col min="2071" max="2072" width="0" style="5" hidden="1" customWidth="1"/>
    <col min="2073" max="2075" width="11.42578125" style="5" customWidth="1"/>
    <col min="2076" max="2076" width="13.140625" style="5" bestFit="1" customWidth="1"/>
    <col min="2077" max="2304" width="11.42578125" style="5"/>
    <col min="2305" max="2305" width="4.140625" style="5" customWidth="1"/>
    <col min="2306" max="2306" width="35.5703125" style="5" customWidth="1"/>
    <col min="2307" max="2307" width="18.42578125" style="5" bestFit="1" customWidth="1"/>
    <col min="2308" max="2311" width="10.42578125" style="5" customWidth="1"/>
    <col min="2312" max="2312" width="12.85546875" style="5" bestFit="1" customWidth="1"/>
    <col min="2313" max="2313" width="20.42578125" style="5" bestFit="1" customWidth="1"/>
    <col min="2314" max="2315" width="11.42578125" style="5" customWidth="1"/>
    <col min="2316" max="2316" width="10.42578125" style="5" bestFit="1" customWidth="1"/>
    <col min="2317" max="2317" width="11.42578125" style="5" bestFit="1" customWidth="1"/>
    <col min="2318" max="2318" width="18.85546875" style="5" customWidth="1"/>
    <col min="2319" max="2319" width="18.85546875" style="5" bestFit="1" customWidth="1"/>
    <col min="2320" max="2320" width="20.42578125" style="5" bestFit="1" customWidth="1"/>
    <col min="2321" max="2322" width="0" style="5" hidden="1" customWidth="1"/>
    <col min="2323" max="2323" width="15.42578125" style="5" bestFit="1" customWidth="1"/>
    <col min="2324" max="2324" width="28.42578125" style="5" bestFit="1" customWidth="1"/>
    <col min="2325" max="2325" width="13.5703125" style="5" bestFit="1" customWidth="1"/>
    <col min="2326" max="2326" width="11.42578125" style="5" customWidth="1"/>
    <col min="2327" max="2328" width="0" style="5" hidden="1" customWidth="1"/>
    <col min="2329" max="2331" width="11.42578125" style="5" customWidth="1"/>
    <col min="2332" max="2332" width="13.140625" style="5" bestFit="1" customWidth="1"/>
    <col min="2333" max="2560" width="11.42578125" style="5"/>
    <col min="2561" max="2561" width="4.140625" style="5" customWidth="1"/>
    <col min="2562" max="2562" width="35.5703125" style="5" customWidth="1"/>
    <col min="2563" max="2563" width="18.42578125" style="5" bestFit="1" customWidth="1"/>
    <col min="2564" max="2567" width="10.42578125" style="5" customWidth="1"/>
    <col min="2568" max="2568" width="12.85546875" style="5" bestFit="1" customWidth="1"/>
    <col min="2569" max="2569" width="20.42578125" style="5" bestFit="1" customWidth="1"/>
    <col min="2570" max="2571" width="11.42578125" style="5" customWidth="1"/>
    <col min="2572" max="2572" width="10.42578125" style="5" bestFit="1" customWidth="1"/>
    <col min="2573" max="2573" width="11.42578125" style="5" bestFit="1" customWidth="1"/>
    <col min="2574" max="2574" width="18.85546875" style="5" customWidth="1"/>
    <col min="2575" max="2575" width="18.85546875" style="5" bestFit="1" customWidth="1"/>
    <col min="2576" max="2576" width="20.42578125" style="5" bestFit="1" customWidth="1"/>
    <col min="2577" max="2578" width="0" style="5" hidden="1" customWidth="1"/>
    <col min="2579" max="2579" width="15.42578125" style="5" bestFit="1" customWidth="1"/>
    <col min="2580" max="2580" width="28.42578125" style="5" bestFit="1" customWidth="1"/>
    <col min="2581" max="2581" width="13.5703125" style="5" bestFit="1" customWidth="1"/>
    <col min="2582" max="2582" width="11.42578125" style="5" customWidth="1"/>
    <col min="2583" max="2584" width="0" style="5" hidden="1" customWidth="1"/>
    <col min="2585" max="2587" width="11.42578125" style="5" customWidth="1"/>
    <col min="2588" max="2588" width="13.140625" style="5" bestFit="1" customWidth="1"/>
    <col min="2589" max="2816" width="11.42578125" style="5"/>
    <col min="2817" max="2817" width="4.140625" style="5" customWidth="1"/>
    <col min="2818" max="2818" width="35.5703125" style="5" customWidth="1"/>
    <col min="2819" max="2819" width="18.42578125" style="5" bestFit="1" customWidth="1"/>
    <col min="2820" max="2823" width="10.42578125" style="5" customWidth="1"/>
    <col min="2824" max="2824" width="12.85546875" style="5" bestFit="1" customWidth="1"/>
    <col min="2825" max="2825" width="20.42578125" style="5" bestFit="1" customWidth="1"/>
    <col min="2826" max="2827" width="11.42578125" style="5" customWidth="1"/>
    <col min="2828" max="2828" width="10.42578125" style="5" bestFit="1" customWidth="1"/>
    <col min="2829" max="2829" width="11.42578125" style="5" bestFit="1" customWidth="1"/>
    <col min="2830" max="2830" width="18.85546875" style="5" customWidth="1"/>
    <col min="2831" max="2831" width="18.85546875" style="5" bestFit="1" customWidth="1"/>
    <col min="2832" max="2832" width="20.42578125" style="5" bestFit="1" customWidth="1"/>
    <col min="2833" max="2834" width="0" style="5" hidden="1" customWidth="1"/>
    <col min="2835" max="2835" width="15.42578125" style="5" bestFit="1" customWidth="1"/>
    <col min="2836" max="2836" width="28.42578125" style="5" bestFit="1" customWidth="1"/>
    <col min="2837" max="2837" width="13.5703125" style="5" bestFit="1" customWidth="1"/>
    <col min="2838" max="2838" width="11.42578125" style="5" customWidth="1"/>
    <col min="2839" max="2840" width="0" style="5" hidden="1" customWidth="1"/>
    <col min="2841" max="2843" width="11.42578125" style="5" customWidth="1"/>
    <col min="2844" max="2844" width="13.140625" style="5" bestFit="1" customWidth="1"/>
    <col min="2845" max="3072" width="11.42578125" style="5"/>
    <col min="3073" max="3073" width="4.140625" style="5" customWidth="1"/>
    <col min="3074" max="3074" width="35.5703125" style="5" customWidth="1"/>
    <col min="3075" max="3075" width="18.42578125" style="5" bestFit="1" customWidth="1"/>
    <col min="3076" max="3079" width="10.42578125" style="5" customWidth="1"/>
    <col min="3080" max="3080" width="12.85546875" style="5" bestFit="1" customWidth="1"/>
    <col min="3081" max="3081" width="20.42578125" style="5" bestFit="1" customWidth="1"/>
    <col min="3082" max="3083" width="11.42578125" style="5" customWidth="1"/>
    <col min="3084" max="3084" width="10.42578125" style="5" bestFit="1" customWidth="1"/>
    <col min="3085" max="3085" width="11.42578125" style="5" bestFit="1" customWidth="1"/>
    <col min="3086" max="3086" width="18.85546875" style="5" customWidth="1"/>
    <col min="3087" max="3087" width="18.85546875" style="5" bestFit="1" customWidth="1"/>
    <col min="3088" max="3088" width="20.42578125" style="5" bestFit="1" customWidth="1"/>
    <col min="3089" max="3090" width="0" style="5" hidden="1" customWidth="1"/>
    <col min="3091" max="3091" width="15.42578125" style="5" bestFit="1" customWidth="1"/>
    <col min="3092" max="3092" width="28.42578125" style="5" bestFit="1" customWidth="1"/>
    <col min="3093" max="3093" width="13.5703125" style="5" bestFit="1" customWidth="1"/>
    <col min="3094" max="3094" width="11.42578125" style="5" customWidth="1"/>
    <col min="3095" max="3096" width="0" style="5" hidden="1" customWidth="1"/>
    <col min="3097" max="3099" width="11.42578125" style="5" customWidth="1"/>
    <col min="3100" max="3100" width="13.140625" style="5" bestFit="1" customWidth="1"/>
    <col min="3101" max="3328" width="11.42578125" style="5"/>
    <col min="3329" max="3329" width="4.140625" style="5" customWidth="1"/>
    <col min="3330" max="3330" width="35.5703125" style="5" customWidth="1"/>
    <col min="3331" max="3331" width="18.42578125" style="5" bestFit="1" customWidth="1"/>
    <col min="3332" max="3335" width="10.42578125" style="5" customWidth="1"/>
    <col min="3336" max="3336" width="12.85546875" style="5" bestFit="1" customWidth="1"/>
    <col min="3337" max="3337" width="20.42578125" style="5" bestFit="1" customWidth="1"/>
    <col min="3338" max="3339" width="11.42578125" style="5" customWidth="1"/>
    <col min="3340" max="3340" width="10.42578125" style="5" bestFit="1" customWidth="1"/>
    <col min="3341" max="3341" width="11.42578125" style="5" bestFit="1" customWidth="1"/>
    <col min="3342" max="3342" width="18.85546875" style="5" customWidth="1"/>
    <col min="3343" max="3343" width="18.85546875" style="5" bestFit="1" customWidth="1"/>
    <col min="3344" max="3344" width="20.42578125" style="5" bestFit="1" customWidth="1"/>
    <col min="3345" max="3346" width="0" style="5" hidden="1" customWidth="1"/>
    <col min="3347" max="3347" width="15.42578125" style="5" bestFit="1" customWidth="1"/>
    <col min="3348" max="3348" width="28.42578125" style="5" bestFit="1" customWidth="1"/>
    <col min="3349" max="3349" width="13.5703125" style="5" bestFit="1" customWidth="1"/>
    <col min="3350" max="3350" width="11.42578125" style="5" customWidth="1"/>
    <col min="3351" max="3352" width="0" style="5" hidden="1" customWidth="1"/>
    <col min="3353" max="3355" width="11.42578125" style="5" customWidth="1"/>
    <col min="3356" max="3356" width="13.140625" style="5" bestFit="1" customWidth="1"/>
    <col min="3357" max="3584" width="11.42578125" style="5"/>
    <col min="3585" max="3585" width="4.140625" style="5" customWidth="1"/>
    <col min="3586" max="3586" width="35.5703125" style="5" customWidth="1"/>
    <col min="3587" max="3587" width="18.42578125" style="5" bestFit="1" customWidth="1"/>
    <col min="3588" max="3591" width="10.42578125" style="5" customWidth="1"/>
    <col min="3592" max="3592" width="12.85546875" style="5" bestFit="1" customWidth="1"/>
    <col min="3593" max="3593" width="20.42578125" style="5" bestFit="1" customWidth="1"/>
    <col min="3594" max="3595" width="11.42578125" style="5" customWidth="1"/>
    <col min="3596" max="3596" width="10.42578125" style="5" bestFit="1" customWidth="1"/>
    <col min="3597" max="3597" width="11.42578125" style="5" bestFit="1" customWidth="1"/>
    <col min="3598" max="3598" width="18.85546875" style="5" customWidth="1"/>
    <col min="3599" max="3599" width="18.85546875" style="5" bestFit="1" customWidth="1"/>
    <col min="3600" max="3600" width="20.42578125" style="5" bestFit="1" customWidth="1"/>
    <col min="3601" max="3602" width="0" style="5" hidden="1" customWidth="1"/>
    <col min="3603" max="3603" width="15.42578125" style="5" bestFit="1" customWidth="1"/>
    <col min="3604" max="3604" width="28.42578125" style="5" bestFit="1" customWidth="1"/>
    <col min="3605" max="3605" width="13.5703125" style="5" bestFit="1" customWidth="1"/>
    <col min="3606" max="3606" width="11.42578125" style="5" customWidth="1"/>
    <col min="3607" max="3608" width="0" style="5" hidden="1" customWidth="1"/>
    <col min="3609" max="3611" width="11.42578125" style="5" customWidth="1"/>
    <col min="3612" max="3612" width="13.140625" style="5" bestFit="1" customWidth="1"/>
    <col min="3613" max="3840" width="11.42578125" style="5"/>
    <col min="3841" max="3841" width="4.140625" style="5" customWidth="1"/>
    <col min="3842" max="3842" width="35.5703125" style="5" customWidth="1"/>
    <col min="3843" max="3843" width="18.42578125" style="5" bestFit="1" customWidth="1"/>
    <col min="3844" max="3847" width="10.42578125" style="5" customWidth="1"/>
    <col min="3848" max="3848" width="12.85546875" style="5" bestFit="1" customWidth="1"/>
    <col min="3849" max="3849" width="20.42578125" style="5" bestFit="1" customWidth="1"/>
    <col min="3850" max="3851" width="11.42578125" style="5" customWidth="1"/>
    <col min="3852" max="3852" width="10.42578125" style="5" bestFit="1" customWidth="1"/>
    <col min="3853" max="3853" width="11.42578125" style="5" bestFit="1" customWidth="1"/>
    <col min="3854" max="3854" width="18.85546875" style="5" customWidth="1"/>
    <col min="3855" max="3855" width="18.85546875" style="5" bestFit="1" customWidth="1"/>
    <col min="3856" max="3856" width="20.42578125" style="5" bestFit="1" customWidth="1"/>
    <col min="3857" max="3858" width="0" style="5" hidden="1" customWidth="1"/>
    <col min="3859" max="3859" width="15.42578125" style="5" bestFit="1" customWidth="1"/>
    <col min="3860" max="3860" width="28.42578125" style="5" bestFit="1" customWidth="1"/>
    <col min="3861" max="3861" width="13.5703125" style="5" bestFit="1" customWidth="1"/>
    <col min="3862" max="3862" width="11.42578125" style="5" customWidth="1"/>
    <col min="3863" max="3864" width="0" style="5" hidden="1" customWidth="1"/>
    <col min="3865" max="3867" width="11.42578125" style="5" customWidth="1"/>
    <col min="3868" max="3868" width="13.140625" style="5" bestFit="1" customWidth="1"/>
    <col min="3869" max="4096" width="11.42578125" style="5"/>
    <col min="4097" max="4097" width="4.140625" style="5" customWidth="1"/>
    <col min="4098" max="4098" width="35.5703125" style="5" customWidth="1"/>
    <col min="4099" max="4099" width="18.42578125" style="5" bestFit="1" customWidth="1"/>
    <col min="4100" max="4103" width="10.42578125" style="5" customWidth="1"/>
    <col min="4104" max="4104" width="12.85546875" style="5" bestFit="1" customWidth="1"/>
    <col min="4105" max="4105" width="20.42578125" style="5" bestFit="1" customWidth="1"/>
    <col min="4106" max="4107" width="11.42578125" style="5" customWidth="1"/>
    <col min="4108" max="4108" width="10.42578125" style="5" bestFit="1" customWidth="1"/>
    <col min="4109" max="4109" width="11.42578125" style="5" bestFit="1" customWidth="1"/>
    <col min="4110" max="4110" width="18.85546875" style="5" customWidth="1"/>
    <col min="4111" max="4111" width="18.85546875" style="5" bestFit="1" customWidth="1"/>
    <col min="4112" max="4112" width="20.42578125" style="5" bestFit="1" customWidth="1"/>
    <col min="4113" max="4114" width="0" style="5" hidden="1" customWidth="1"/>
    <col min="4115" max="4115" width="15.42578125" style="5" bestFit="1" customWidth="1"/>
    <col min="4116" max="4116" width="28.42578125" style="5" bestFit="1" customWidth="1"/>
    <col min="4117" max="4117" width="13.5703125" style="5" bestFit="1" customWidth="1"/>
    <col min="4118" max="4118" width="11.42578125" style="5" customWidth="1"/>
    <col min="4119" max="4120" width="0" style="5" hidden="1" customWidth="1"/>
    <col min="4121" max="4123" width="11.42578125" style="5" customWidth="1"/>
    <col min="4124" max="4124" width="13.140625" style="5" bestFit="1" customWidth="1"/>
    <col min="4125" max="4352" width="11.42578125" style="5"/>
    <col min="4353" max="4353" width="4.140625" style="5" customWidth="1"/>
    <col min="4354" max="4354" width="35.5703125" style="5" customWidth="1"/>
    <col min="4355" max="4355" width="18.42578125" style="5" bestFit="1" customWidth="1"/>
    <col min="4356" max="4359" width="10.42578125" style="5" customWidth="1"/>
    <col min="4360" max="4360" width="12.85546875" style="5" bestFit="1" customWidth="1"/>
    <col min="4361" max="4361" width="20.42578125" style="5" bestFit="1" customWidth="1"/>
    <col min="4362" max="4363" width="11.42578125" style="5" customWidth="1"/>
    <col min="4364" max="4364" width="10.42578125" style="5" bestFit="1" customWidth="1"/>
    <col min="4365" max="4365" width="11.42578125" style="5" bestFit="1" customWidth="1"/>
    <col min="4366" max="4366" width="18.85546875" style="5" customWidth="1"/>
    <col min="4367" max="4367" width="18.85546875" style="5" bestFit="1" customWidth="1"/>
    <col min="4368" max="4368" width="20.42578125" style="5" bestFit="1" customWidth="1"/>
    <col min="4369" max="4370" width="0" style="5" hidden="1" customWidth="1"/>
    <col min="4371" max="4371" width="15.42578125" style="5" bestFit="1" customWidth="1"/>
    <col min="4372" max="4372" width="28.42578125" style="5" bestFit="1" customWidth="1"/>
    <col min="4373" max="4373" width="13.5703125" style="5" bestFit="1" customWidth="1"/>
    <col min="4374" max="4374" width="11.42578125" style="5" customWidth="1"/>
    <col min="4375" max="4376" width="0" style="5" hidden="1" customWidth="1"/>
    <col min="4377" max="4379" width="11.42578125" style="5" customWidth="1"/>
    <col min="4380" max="4380" width="13.140625" style="5" bestFit="1" customWidth="1"/>
    <col min="4381" max="4608" width="11.42578125" style="5"/>
    <col min="4609" max="4609" width="4.140625" style="5" customWidth="1"/>
    <col min="4610" max="4610" width="35.5703125" style="5" customWidth="1"/>
    <col min="4611" max="4611" width="18.42578125" style="5" bestFit="1" customWidth="1"/>
    <col min="4612" max="4615" width="10.42578125" style="5" customWidth="1"/>
    <col min="4616" max="4616" width="12.85546875" style="5" bestFit="1" customWidth="1"/>
    <col min="4617" max="4617" width="20.42578125" style="5" bestFit="1" customWidth="1"/>
    <col min="4618" max="4619" width="11.42578125" style="5" customWidth="1"/>
    <col min="4620" max="4620" width="10.42578125" style="5" bestFit="1" customWidth="1"/>
    <col min="4621" max="4621" width="11.42578125" style="5" bestFit="1" customWidth="1"/>
    <col min="4622" max="4622" width="18.85546875" style="5" customWidth="1"/>
    <col min="4623" max="4623" width="18.85546875" style="5" bestFit="1" customWidth="1"/>
    <col min="4624" max="4624" width="20.42578125" style="5" bestFit="1" customWidth="1"/>
    <col min="4625" max="4626" width="0" style="5" hidden="1" customWidth="1"/>
    <col min="4627" max="4627" width="15.42578125" style="5" bestFit="1" customWidth="1"/>
    <col min="4628" max="4628" width="28.42578125" style="5" bestFit="1" customWidth="1"/>
    <col min="4629" max="4629" width="13.5703125" style="5" bestFit="1" customWidth="1"/>
    <col min="4630" max="4630" width="11.42578125" style="5" customWidth="1"/>
    <col min="4631" max="4632" width="0" style="5" hidden="1" customWidth="1"/>
    <col min="4633" max="4635" width="11.42578125" style="5" customWidth="1"/>
    <col min="4636" max="4636" width="13.140625" style="5" bestFit="1" customWidth="1"/>
    <col min="4637" max="4864" width="11.42578125" style="5"/>
    <col min="4865" max="4865" width="4.140625" style="5" customWidth="1"/>
    <col min="4866" max="4866" width="35.5703125" style="5" customWidth="1"/>
    <col min="4867" max="4867" width="18.42578125" style="5" bestFit="1" customWidth="1"/>
    <col min="4868" max="4871" width="10.42578125" style="5" customWidth="1"/>
    <col min="4872" max="4872" width="12.85546875" style="5" bestFit="1" customWidth="1"/>
    <col min="4873" max="4873" width="20.42578125" style="5" bestFit="1" customWidth="1"/>
    <col min="4874" max="4875" width="11.42578125" style="5" customWidth="1"/>
    <col min="4876" max="4876" width="10.42578125" style="5" bestFit="1" customWidth="1"/>
    <col min="4877" max="4877" width="11.42578125" style="5" bestFit="1" customWidth="1"/>
    <col min="4878" max="4878" width="18.85546875" style="5" customWidth="1"/>
    <col min="4879" max="4879" width="18.85546875" style="5" bestFit="1" customWidth="1"/>
    <col min="4880" max="4880" width="20.42578125" style="5" bestFit="1" customWidth="1"/>
    <col min="4881" max="4882" width="0" style="5" hidden="1" customWidth="1"/>
    <col min="4883" max="4883" width="15.42578125" style="5" bestFit="1" customWidth="1"/>
    <col min="4884" max="4884" width="28.42578125" style="5" bestFit="1" customWidth="1"/>
    <col min="4885" max="4885" width="13.5703125" style="5" bestFit="1" customWidth="1"/>
    <col min="4886" max="4886" width="11.42578125" style="5" customWidth="1"/>
    <col min="4887" max="4888" width="0" style="5" hidden="1" customWidth="1"/>
    <col min="4889" max="4891" width="11.42578125" style="5" customWidth="1"/>
    <col min="4892" max="4892" width="13.140625" style="5" bestFit="1" customWidth="1"/>
    <col min="4893" max="5120" width="11.42578125" style="5"/>
    <col min="5121" max="5121" width="4.140625" style="5" customWidth="1"/>
    <col min="5122" max="5122" width="35.5703125" style="5" customWidth="1"/>
    <col min="5123" max="5123" width="18.42578125" style="5" bestFit="1" customWidth="1"/>
    <col min="5124" max="5127" width="10.42578125" style="5" customWidth="1"/>
    <col min="5128" max="5128" width="12.85546875" style="5" bestFit="1" customWidth="1"/>
    <col min="5129" max="5129" width="20.42578125" style="5" bestFit="1" customWidth="1"/>
    <col min="5130" max="5131" width="11.42578125" style="5" customWidth="1"/>
    <col min="5132" max="5132" width="10.42578125" style="5" bestFit="1" customWidth="1"/>
    <col min="5133" max="5133" width="11.42578125" style="5" bestFit="1" customWidth="1"/>
    <col min="5134" max="5134" width="18.85546875" style="5" customWidth="1"/>
    <col min="5135" max="5135" width="18.85546875" style="5" bestFit="1" customWidth="1"/>
    <col min="5136" max="5136" width="20.42578125" style="5" bestFit="1" customWidth="1"/>
    <col min="5137" max="5138" width="0" style="5" hidden="1" customWidth="1"/>
    <col min="5139" max="5139" width="15.42578125" style="5" bestFit="1" customWidth="1"/>
    <col min="5140" max="5140" width="28.42578125" style="5" bestFit="1" customWidth="1"/>
    <col min="5141" max="5141" width="13.5703125" style="5" bestFit="1" customWidth="1"/>
    <col min="5142" max="5142" width="11.42578125" style="5" customWidth="1"/>
    <col min="5143" max="5144" width="0" style="5" hidden="1" customWidth="1"/>
    <col min="5145" max="5147" width="11.42578125" style="5" customWidth="1"/>
    <col min="5148" max="5148" width="13.140625" style="5" bestFit="1" customWidth="1"/>
    <col min="5149" max="5376" width="11.42578125" style="5"/>
    <col min="5377" max="5377" width="4.140625" style="5" customWidth="1"/>
    <col min="5378" max="5378" width="35.5703125" style="5" customWidth="1"/>
    <col min="5379" max="5379" width="18.42578125" style="5" bestFit="1" customWidth="1"/>
    <col min="5380" max="5383" width="10.42578125" style="5" customWidth="1"/>
    <col min="5384" max="5384" width="12.85546875" style="5" bestFit="1" customWidth="1"/>
    <col min="5385" max="5385" width="20.42578125" style="5" bestFit="1" customWidth="1"/>
    <col min="5386" max="5387" width="11.42578125" style="5" customWidth="1"/>
    <col min="5388" max="5388" width="10.42578125" style="5" bestFit="1" customWidth="1"/>
    <col min="5389" max="5389" width="11.42578125" style="5" bestFit="1" customWidth="1"/>
    <col min="5390" max="5390" width="18.85546875" style="5" customWidth="1"/>
    <col min="5391" max="5391" width="18.85546875" style="5" bestFit="1" customWidth="1"/>
    <col min="5392" max="5392" width="20.42578125" style="5" bestFit="1" customWidth="1"/>
    <col min="5393" max="5394" width="0" style="5" hidden="1" customWidth="1"/>
    <col min="5395" max="5395" width="15.42578125" style="5" bestFit="1" customWidth="1"/>
    <col min="5396" max="5396" width="28.42578125" style="5" bestFit="1" customWidth="1"/>
    <col min="5397" max="5397" width="13.5703125" style="5" bestFit="1" customWidth="1"/>
    <col min="5398" max="5398" width="11.42578125" style="5" customWidth="1"/>
    <col min="5399" max="5400" width="0" style="5" hidden="1" customWidth="1"/>
    <col min="5401" max="5403" width="11.42578125" style="5" customWidth="1"/>
    <col min="5404" max="5404" width="13.140625" style="5" bestFit="1" customWidth="1"/>
    <col min="5405" max="5632" width="11.42578125" style="5"/>
    <col min="5633" max="5633" width="4.140625" style="5" customWidth="1"/>
    <col min="5634" max="5634" width="35.5703125" style="5" customWidth="1"/>
    <col min="5635" max="5635" width="18.42578125" style="5" bestFit="1" customWidth="1"/>
    <col min="5636" max="5639" width="10.42578125" style="5" customWidth="1"/>
    <col min="5640" max="5640" width="12.85546875" style="5" bestFit="1" customWidth="1"/>
    <col min="5641" max="5641" width="20.42578125" style="5" bestFit="1" customWidth="1"/>
    <col min="5642" max="5643" width="11.42578125" style="5" customWidth="1"/>
    <col min="5644" max="5644" width="10.42578125" style="5" bestFit="1" customWidth="1"/>
    <col min="5645" max="5645" width="11.42578125" style="5" bestFit="1" customWidth="1"/>
    <col min="5646" max="5646" width="18.85546875" style="5" customWidth="1"/>
    <col min="5647" max="5647" width="18.85546875" style="5" bestFit="1" customWidth="1"/>
    <col min="5648" max="5648" width="20.42578125" style="5" bestFit="1" customWidth="1"/>
    <col min="5649" max="5650" width="0" style="5" hidden="1" customWidth="1"/>
    <col min="5651" max="5651" width="15.42578125" style="5" bestFit="1" customWidth="1"/>
    <col min="5652" max="5652" width="28.42578125" style="5" bestFit="1" customWidth="1"/>
    <col min="5653" max="5653" width="13.5703125" style="5" bestFit="1" customWidth="1"/>
    <col min="5654" max="5654" width="11.42578125" style="5" customWidth="1"/>
    <col min="5655" max="5656" width="0" style="5" hidden="1" customWidth="1"/>
    <col min="5657" max="5659" width="11.42578125" style="5" customWidth="1"/>
    <col min="5660" max="5660" width="13.140625" style="5" bestFit="1" customWidth="1"/>
    <col min="5661" max="5888" width="11.42578125" style="5"/>
    <col min="5889" max="5889" width="4.140625" style="5" customWidth="1"/>
    <col min="5890" max="5890" width="35.5703125" style="5" customWidth="1"/>
    <col min="5891" max="5891" width="18.42578125" style="5" bestFit="1" customWidth="1"/>
    <col min="5892" max="5895" width="10.42578125" style="5" customWidth="1"/>
    <col min="5896" max="5896" width="12.85546875" style="5" bestFit="1" customWidth="1"/>
    <col min="5897" max="5897" width="20.42578125" style="5" bestFit="1" customWidth="1"/>
    <col min="5898" max="5899" width="11.42578125" style="5" customWidth="1"/>
    <col min="5900" max="5900" width="10.42578125" style="5" bestFit="1" customWidth="1"/>
    <col min="5901" max="5901" width="11.42578125" style="5" bestFit="1" customWidth="1"/>
    <col min="5902" max="5902" width="18.85546875" style="5" customWidth="1"/>
    <col min="5903" max="5903" width="18.85546875" style="5" bestFit="1" customWidth="1"/>
    <col min="5904" max="5904" width="20.42578125" style="5" bestFit="1" customWidth="1"/>
    <col min="5905" max="5906" width="0" style="5" hidden="1" customWidth="1"/>
    <col min="5907" max="5907" width="15.42578125" style="5" bestFit="1" customWidth="1"/>
    <col min="5908" max="5908" width="28.42578125" style="5" bestFit="1" customWidth="1"/>
    <col min="5909" max="5909" width="13.5703125" style="5" bestFit="1" customWidth="1"/>
    <col min="5910" max="5910" width="11.42578125" style="5" customWidth="1"/>
    <col min="5911" max="5912" width="0" style="5" hidden="1" customWidth="1"/>
    <col min="5913" max="5915" width="11.42578125" style="5" customWidth="1"/>
    <col min="5916" max="5916" width="13.140625" style="5" bestFit="1" customWidth="1"/>
    <col min="5917" max="6144" width="11.42578125" style="5"/>
    <col min="6145" max="6145" width="4.140625" style="5" customWidth="1"/>
    <col min="6146" max="6146" width="35.5703125" style="5" customWidth="1"/>
    <col min="6147" max="6147" width="18.42578125" style="5" bestFit="1" customWidth="1"/>
    <col min="6148" max="6151" width="10.42578125" style="5" customWidth="1"/>
    <col min="6152" max="6152" width="12.85546875" style="5" bestFit="1" customWidth="1"/>
    <col min="6153" max="6153" width="20.42578125" style="5" bestFit="1" customWidth="1"/>
    <col min="6154" max="6155" width="11.42578125" style="5" customWidth="1"/>
    <col min="6156" max="6156" width="10.42578125" style="5" bestFit="1" customWidth="1"/>
    <col min="6157" max="6157" width="11.42578125" style="5" bestFit="1" customWidth="1"/>
    <col min="6158" max="6158" width="18.85546875" style="5" customWidth="1"/>
    <col min="6159" max="6159" width="18.85546875" style="5" bestFit="1" customWidth="1"/>
    <col min="6160" max="6160" width="20.42578125" style="5" bestFit="1" customWidth="1"/>
    <col min="6161" max="6162" width="0" style="5" hidden="1" customWidth="1"/>
    <col min="6163" max="6163" width="15.42578125" style="5" bestFit="1" customWidth="1"/>
    <col min="6164" max="6164" width="28.42578125" style="5" bestFit="1" customWidth="1"/>
    <col min="6165" max="6165" width="13.5703125" style="5" bestFit="1" customWidth="1"/>
    <col min="6166" max="6166" width="11.42578125" style="5" customWidth="1"/>
    <col min="6167" max="6168" width="0" style="5" hidden="1" customWidth="1"/>
    <col min="6169" max="6171" width="11.42578125" style="5" customWidth="1"/>
    <col min="6172" max="6172" width="13.140625" style="5" bestFit="1" customWidth="1"/>
    <col min="6173" max="6400" width="11.42578125" style="5"/>
    <col min="6401" max="6401" width="4.140625" style="5" customWidth="1"/>
    <col min="6402" max="6402" width="35.5703125" style="5" customWidth="1"/>
    <col min="6403" max="6403" width="18.42578125" style="5" bestFit="1" customWidth="1"/>
    <col min="6404" max="6407" width="10.42578125" style="5" customWidth="1"/>
    <col min="6408" max="6408" width="12.85546875" style="5" bestFit="1" customWidth="1"/>
    <col min="6409" max="6409" width="20.42578125" style="5" bestFit="1" customWidth="1"/>
    <col min="6410" max="6411" width="11.42578125" style="5" customWidth="1"/>
    <col min="6412" max="6412" width="10.42578125" style="5" bestFit="1" customWidth="1"/>
    <col min="6413" max="6413" width="11.42578125" style="5" bestFit="1" customWidth="1"/>
    <col min="6414" max="6414" width="18.85546875" style="5" customWidth="1"/>
    <col min="6415" max="6415" width="18.85546875" style="5" bestFit="1" customWidth="1"/>
    <col min="6416" max="6416" width="20.42578125" style="5" bestFit="1" customWidth="1"/>
    <col min="6417" max="6418" width="0" style="5" hidden="1" customWidth="1"/>
    <col min="6419" max="6419" width="15.42578125" style="5" bestFit="1" customWidth="1"/>
    <col min="6420" max="6420" width="28.42578125" style="5" bestFit="1" customWidth="1"/>
    <col min="6421" max="6421" width="13.5703125" style="5" bestFit="1" customWidth="1"/>
    <col min="6422" max="6422" width="11.42578125" style="5" customWidth="1"/>
    <col min="6423" max="6424" width="0" style="5" hidden="1" customWidth="1"/>
    <col min="6425" max="6427" width="11.42578125" style="5" customWidth="1"/>
    <col min="6428" max="6428" width="13.140625" style="5" bestFit="1" customWidth="1"/>
    <col min="6429" max="6656" width="11.42578125" style="5"/>
    <col min="6657" max="6657" width="4.140625" style="5" customWidth="1"/>
    <col min="6658" max="6658" width="35.5703125" style="5" customWidth="1"/>
    <col min="6659" max="6659" width="18.42578125" style="5" bestFit="1" customWidth="1"/>
    <col min="6660" max="6663" width="10.42578125" style="5" customWidth="1"/>
    <col min="6664" max="6664" width="12.85546875" style="5" bestFit="1" customWidth="1"/>
    <col min="6665" max="6665" width="20.42578125" style="5" bestFit="1" customWidth="1"/>
    <col min="6666" max="6667" width="11.42578125" style="5" customWidth="1"/>
    <col min="6668" max="6668" width="10.42578125" style="5" bestFit="1" customWidth="1"/>
    <col min="6669" max="6669" width="11.42578125" style="5" bestFit="1" customWidth="1"/>
    <col min="6670" max="6670" width="18.85546875" style="5" customWidth="1"/>
    <col min="6671" max="6671" width="18.85546875" style="5" bestFit="1" customWidth="1"/>
    <col min="6672" max="6672" width="20.42578125" style="5" bestFit="1" customWidth="1"/>
    <col min="6673" max="6674" width="0" style="5" hidden="1" customWidth="1"/>
    <col min="6675" max="6675" width="15.42578125" style="5" bestFit="1" customWidth="1"/>
    <col min="6676" max="6676" width="28.42578125" style="5" bestFit="1" customWidth="1"/>
    <col min="6677" max="6677" width="13.5703125" style="5" bestFit="1" customWidth="1"/>
    <col min="6678" max="6678" width="11.42578125" style="5" customWidth="1"/>
    <col min="6679" max="6680" width="0" style="5" hidden="1" customWidth="1"/>
    <col min="6681" max="6683" width="11.42578125" style="5" customWidth="1"/>
    <col min="6684" max="6684" width="13.140625" style="5" bestFit="1" customWidth="1"/>
    <col min="6685" max="6912" width="11.42578125" style="5"/>
    <col min="6913" max="6913" width="4.140625" style="5" customWidth="1"/>
    <col min="6914" max="6914" width="35.5703125" style="5" customWidth="1"/>
    <col min="6915" max="6915" width="18.42578125" style="5" bestFit="1" customWidth="1"/>
    <col min="6916" max="6919" width="10.42578125" style="5" customWidth="1"/>
    <col min="6920" max="6920" width="12.85546875" style="5" bestFit="1" customWidth="1"/>
    <col min="6921" max="6921" width="20.42578125" style="5" bestFit="1" customWidth="1"/>
    <col min="6922" max="6923" width="11.42578125" style="5" customWidth="1"/>
    <col min="6924" max="6924" width="10.42578125" style="5" bestFit="1" customWidth="1"/>
    <col min="6925" max="6925" width="11.42578125" style="5" bestFit="1" customWidth="1"/>
    <col min="6926" max="6926" width="18.85546875" style="5" customWidth="1"/>
    <col min="6927" max="6927" width="18.85546875" style="5" bestFit="1" customWidth="1"/>
    <col min="6928" max="6928" width="20.42578125" style="5" bestFit="1" customWidth="1"/>
    <col min="6929" max="6930" width="0" style="5" hidden="1" customWidth="1"/>
    <col min="6931" max="6931" width="15.42578125" style="5" bestFit="1" customWidth="1"/>
    <col min="6932" max="6932" width="28.42578125" style="5" bestFit="1" customWidth="1"/>
    <col min="6933" max="6933" width="13.5703125" style="5" bestFit="1" customWidth="1"/>
    <col min="6934" max="6934" width="11.42578125" style="5" customWidth="1"/>
    <col min="6935" max="6936" width="0" style="5" hidden="1" customWidth="1"/>
    <col min="6937" max="6939" width="11.42578125" style="5" customWidth="1"/>
    <col min="6940" max="6940" width="13.140625" style="5" bestFit="1" customWidth="1"/>
    <col min="6941" max="7168" width="11.42578125" style="5"/>
    <col min="7169" max="7169" width="4.140625" style="5" customWidth="1"/>
    <col min="7170" max="7170" width="35.5703125" style="5" customWidth="1"/>
    <col min="7171" max="7171" width="18.42578125" style="5" bestFit="1" customWidth="1"/>
    <col min="7172" max="7175" width="10.42578125" style="5" customWidth="1"/>
    <col min="7176" max="7176" width="12.85546875" style="5" bestFit="1" customWidth="1"/>
    <col min="7177" max="7177" width="20.42578125" style="5" bestFit="1" customWidth="1"/>
    <col min="7178" max="7179" width="11.42578125" style="5" customWidth="1"/>
    <col min="7180" max="7180" width="10.42578125" style="5" bestFit="1" customWidth="1"/>
    <col min="7181" max="7181" width="11.42578125" style="5" bestFit="1" customWidth="1"/>
    <col min="7182" max="7182" width="18.85546875" style="5" customWidth="1"/>
    <col min="7183" max="7183" width="18.85546875" style="5" bestFit="1" customWidth="1"/>
    <col min="7184" max="7184" width="20.42578125" style="5" bestFit="1" customWidth="1"/>
    <col min="7185" max="7186" width="0" style="5" hidden="1" customWidth="1"/>
    <col min="7187" max="7187" width="15.42578125" style="5" bestFit="1" customWidth="1"/>
    <col min="7188" max="7188" width="28.42578125" style="5" bestFit="1" customWidth="1"/>
    <col min="7189" max="7189" width="13.5703125" style="5" bestFit="1" customWidth="1"/>
    <col min="7190" max="7190" width="11.42578125" style="5" customWidth="1"/>
    <col min="7191" max="7192" width="0" style="5" hidden="1" customWidth="1"/>
    <col min="7193" max="7195" width="11.42578125" style="5" customWidth="1"/>
    <col min="7196" max="7196" width="13.140625" style="5" bestFit="1" customWidth="1"/>
    <col min="7197" max="7424" width="11.42578125" style="5"/>
    <col min="7425" max="7425" width="4.140625" style="5" customWidth="1"/>
    <col min="7426" max="7426" width="35.5703125" style="5" customWidth="1"/>
    <col min="7427" max="7427" width="18.42578125" style="5" bestFit="1" customWidth="1"/>
    <col min="7428" max="7431" width="10.42578125" style="5" customWidth="1"/>
    <col min="7432" max="7432" width="12.85546875" style="5" bestFit="1" customWidth="1"/>
    <col min="7433" max="7433" width="20.42578125" style="5" bestFit="1" customWidth="1"/>
    <col min="7434" max="7435" width="11.42578125" style="5" customWidth="1"/>
    <col min="7436" max="7436" width="10.42578125" style="5" bestFit="1" customWidth="1"/>
    <col min="7437" max="7437" width="11.42578125" style="5" bestFit="1" customWidth="1"/>
    <col min="7438" max="7438" width="18.85546875" style="5" customWidth="1"/>
    <col min="7439" max="7439" width="18.85546875" style="5" bestFit="1" customWidth="1"/>
    <col min="7440" max="7440" width="20.42578125" style="5" bestFit="1" customWidth="1"/>
    <col min="7441" max="7442" width="0" style="5" hidden="1" customWidth="1"/>
    <col min="7443" max="7443" width="15.42578125" style="5" bestFit="1" customWidth="1"/>
    <col min="7444" max="7444" width="28.42578125" style="5" bestFit="1" customWidth="1"/>
    <col min="7445" max="7445" width="13.5703125" style="5" bestFit="1" customWidth="1"/>
    <col min="7446" max="7446" width="11.42578125" style="5" customWidth="1"/>
    <col min="7447" max="7448" width="0" style="5" hidden="1" customWidth="1"/>
    <col min="7449" max="7451" width="11.42578125" style="5" customWidth="1"/>
    <col min="7452" max="7452" width="13.140625" style="5" bestFit="1" customWidth="1"/>
    <col min="7453" max="7680" width="11.42578125" style="5"/>
    <col min="7681" max="7681" width="4.140625" style="5" customWidth="1"/>
    <col min="7682" max="7682" width="35.5703125" style="5" customWidth="1"/>
    <col min="7683" max="7683" width="18.42578125" style="5" bestFit="1" customWidth="1"/>
    <col min="7684" max="7687" width="10.42578125" style="5" customWidth="1"/>
    <col min="7688" max="7688" width="12.85546875" style="5" bestFit="1" customWidth="1"/>
    <col min="7689" max="7689" width="20.42578125" style="5" bestFit="1" customWidth="1"/>
    <col min="7690" max="7691" width="11.42578125" style="5" customWidth="1"/>
    <col min="7692" max="7692" width="10.42578125" style="5" bestFit="1" customWidth="1"/>
    <col min="7693" max="7693" width="11.42578125" style="5" bestFit="1" customWidth="1"/>
    <col min="7694" max="7694" width="18.85546875" style="5" customWidth="1"/>
    <col min="7695" max="7695" width="18.85546875" style="5" bestFit="1" customWidth="1"/>
    <col min="7696" max="7696" width="20.42578125" style="5" bestFit="1" customWidth="1"/>
    <col min="7697" max="7698" width="0" style="5" hidden="1" customWidth="1"/>
    <col min="7699" max="7699" width="15.42578125" style="5" bestFit="1" customWidth="1"/>
    <col min="7700" max="7700" width="28.42578125" style="5" bestFit="1" customWidth="1"/>
    <col min="7701" max="7701" width="13.5703125" style="5" bestFit="1" customWidth="1"/>
    <col min="7702" max="7702" width="11.42578125" style="5" customWidth="1"/>
    <col min="7703" max="7704" width="0" style="5" hidden="1" customWidth="1"/>
    <col min="7705" max="7707" width="11.42578125" style="5" customWidth="1"/>
    <col min="7708" max="7708" width="13.140625" style="5" bestFit="1" customWidth="1"/>
    <col min="7709" max="7936" width="11.42578125" style="5"/>
    <col min="7937" max="7937" width="4.140625" style="5" customWidth="1"/>
    <col min="7938" max="7938" width="35.5703125" style="5" customWidth="1"/>
    <col min="7939" max="7939" width="18.42578125" style="5" bestFit="1" customWidth="1"/>
    <col min="7940" max="7943" width="10.42578125" style="5" customWidth="1"/>
    <col min="7944" max="7944" width="12.85546875" style="5" bestFit="1" customWidth="1"/>
    <col min="7945" max="7945" width="20.42578125" style="5" bestFit="1" customWidth="1"/>
    <col min="7946" max="7947" width="11.42578125" style="5" customWidth="1"/>
    <col min="7948" max="7948" width="10.42578125" style="5" bestFit="1" customWidth="1"/>
    <col min="7949" max="7949" width="11.42578125" style="5" bestFit="1" customWidth="1"/>
    <col min="7950" max="7950" width="18.85546875" style="5" customWidth="1"/>
    <col min="7951" max="7951" width="18.85546875" style="5" bestFit="1" customWidth="1"/>
    <col min="7952" max="7952" width="20.42578125" style="5" bestFit="1" customWidth="1"/>
    <col min="7953" max="7954" width="0" style="5" hidden="1" customWidth="1"/>
    <col min="7955" max="7955" width="15.42578125" style="5" bestFit="1" customWidth="1"/>
    <col min="7956" max="7956" width="28.42578125" style="5" bestFit="1" customWidth="1"/>
    <col min="7957" max="7957" width="13.5703125" style="5" bestFit="1" customWidth="1"/>
    <col min="7958" max="7958" width="11.42578125" style="5" customWidth="1"/>
    <col min="7959" max="7960" width="0" style="5" hidden="1" customWidth="1"/>
    <col min="7961" max="7963" width="11.42578125" style="5" customWidth="1"/>
    <col min="7964" max="7964" width="13.140625" style="5" bestFit="1" customWidth="1"/>
    <col min="7965" max="8192" width="11.42578125" style="5"/>
    <col min="8193" max="8193" width="4.140625" style="5" customWidth="1"/>
    <col min="8194" max="8194" width="35.5703125" style="5" customWidth="1"/>
    <col min="8195" max="8195" width="18.42578125" style="5" bestFit="1" customWidth="1"/>
    <col min="8196" max="8199" width="10.42578125" style="5" customWidth="1"/>
    <col min="8200" max="8200" width="12.85546875" style="5" bestFit="1" customWidth="1"/>
    <col min="8201" max="8201" width="20.42578125" style="5" bestFit="1" customWidth="1"/>
    <col min="8202" max="8203" width="11.42578125" style="5" customWidth="1"/>
    <col min="8204" max="8204" width="10.42578125" style="5" bestFit="1" customWidth="1"/>
    <col min="8205" max="8205" width="11.42578125" style="5" bestFit="1" customWidth="1"/>
    <col min="8206" max="8206" width="18.85546875" style="5" customWidth="1"/>
    <col min="8207" max="8207" width="18.85546875" style="5" bestFit="1" customWidth="1"/>
    <col min="8208" max="8208" width="20.42578125" style="5" bestFit="1" customWidth="1"/>
    <col min="8209" max="8210" width="0" style="5" hidden="1" customWidth="1"/>
    <col min="8211" max="8211" width="15.42578125" style="5" bestFit="1" customWidth="1"/>
    <col min="8212" max="8212" width="28.42578125" style="5" bestFit="1" customWidth="1"/>
    <col min="8213" max="8213" width="13.5703125" style="5" bestFit="1" customWidth="1"/>
    <col min="8214" max="8214" width="11.42578125" style="5" customWidth="1"/>
    <col min="8215" max="8216" width="0" style="5" hidden="1" customWidth="1"/>
    <col min="8217" max="8219" width="11.42578125" style="5" customWidth="1"/>
    <col min="8220" max="8220" width="13.140625" style="5" bestFit="1" customWidth="1"/>
    <col min="8221" max="8448" width="11.42578125" style="5"/>
    <col min="8449" max="8449" width="4.140625" style="5" customWidth="1"/>
    <col min="8450" max="8450" width="35.5703125" style="5" customWidth="1"/>
    <col min="8451" max="8451" width="18.42578125" style="5" bestFit="1" customWidth="1"/>
    <col min="8452" max="8455" width="10.42578125" style="5" customWidth="1"/>
    <col min="8456" max="8456" width="12.85546875" style="5" bestFit="1" customWidth="1"/>
    <col min="8457" max="8457" width="20.42578125" style="5" bestFit="1" customWidth="1"/>
    <col min="8458" max="8459" width="11.42578125" style="5" customWidth="1"/>
    <col min="8460" max="8460" width="10.42578125" style="5" bestFit="1" customWidth="1"/>
    <col min="8461" max="8461" width="11.42578125" style="5" bestFit="1" customWidth="1"/>
    <col min="8462" max="8462" width="18.85546875" style="5" customWidth="1"/>
    <col min="8463" max="8463" width="18.85546875" style="5" bestFit="1" customWidth="1"/>
    <col min="8464" max="8464" width="20.42578125" style="5" bestFit="1" customWidth="1"/>
    <col min="8465" max="8466" width="0" style="5" hidden="1" customWidth="1"/>
    <col min="8467" max="8467" width="15.42578125" style="5" bestFit="1" customWidth="1"/>
    <col min="8468" max="8468" width="28.42578125" style="5" bestFit="1" customWidth="1"/>
    <col min="8469" max="8469" width="13.5703125" style="5" bestFit="1" customWidth="1"/>
    <col min="8470" max="8470" width="11.42578125" style="5" customWidth="1"/>
    <col min="8471" max="8472" width="0" style="5" hidden="1" customWidth="1"/>
    <col min="8473" max="8475" width="11.42578125" style="5" customWidth="1"/>
    <col min="8476" max="8476" width="13.140625" style="5" bestFit="1" customWidth="1"/>
    <col min="8477" max="8704" width="11.42578125" style="5"/>
    <col min="8705" max="8705" width="4.140625" style="5" customWidth="1"/>
    <col min="8706" max="8706" width="35.5703125" style="5" customWidth="1"/>
    <col min="8707" max="8707" width="18.42578125" style="5" bestFit="1" customWidth="1"/>
    <col min="8708" max="8711" width="10.42578125" style="5" customWidth="1"/>
    <col min="8712" max="8712" width="12.85546875" style="5" bestFit="1" customWidth="1"/>
    <col min="8713" max="8713" width="20.42578125" style="5" bestFit="1" customWidth="1"/>
    <col min="8714" max="8715" width="11.42578125" style="5" customWidth="1"/>
    <col min="8716" max="8716" width="10.42578125" style="5" bestFit="1" customWidth="1"/>
    <col min="8717" max="8717" width="11.42578125" style="5" bestFit="1" customWidth="1"/>
    <col min="8718" max="8718" width="18.85546875" style="5" customWidth="1"/>
    <col min="8719" max="8719" width="18.85546875" style="5" bestFit="1" customWidth="1"/>
    <col min="8720" max="8720" width="20.42578125" style="5" bestFit="1" customWidth="1"/>
    <col min="8721" max="8722" width="0" style="5" hidden="1" customWidth="1"/>
    <col min="8723" max="8723" width="15.42578125" style="5" bestFit="1" customWidth="1"/>
    <col min="8724" max="8724" width="28.42578125" style="5" bestFit="1" customWidth="1"/>
    <col min="8725" max="8725" width="13.5703125" style="5" bestFit="1" customWidth="1"/>
    <col min="8726" max="8726" width="11.42578125" style="5" customWidth="1"/>
    <col min="8727" max="8728" width="0" style="5" hidden="1" customWidth="1"/>
    <col min="8729" max="8731" width="11.42578125" style="5" customWidth="1"/>
    <col min="8732" max="8732" width="13.140625" style="5" bestFit="1" customWidth="1"/>
    <col min="8733" max="8960" width="11.42578125" style="5"/>
    <col min="8961" max="8961" width="4.140625" style="5" customWidth="1"/>
    <col min="8962" max="8962" width="35.5703125" style="5" customWidth="1"/>
    <col min="8963" max="8963" width="18.42578125" style="5" bestFit="1" customWidth="1"/>
    <col min="8964" max="8967" width="10.42578125" style="5" customWidth="1"/>
    <col min="8968" max="8968" width="12.85546875" style="5" bestFit="1" customWidth="1"/>
    <col min="8969" max="8969" width="20.42578125" style="5" bestFit="1" customWidth="1"/>
    <col min="8970" max="8971" width="11.42578125" style="5" customWidth="1"/>
    <col min="8972" max="8972" width="10.42578125" style="5" bestFit="1" customWidth="1"/>
    <col min="8973" max="8973" width="11.42578125" style="5" bestFit="1" customWidth="1"/>
    <col min="8974" max="8974" width="18.85546875" style="5" customWidth="1"/>
    <col min="8975" max="8975" width="18.85546875" style="5" bestFit="1" customWidth="1"/>
    <col min="8976" max="8976" width="20.42578125" style="5" bestFit="1" customWidth="1"/>
    <col min="8977" max="8978" width="0" style="5" hidden="1" customWidth="1"/>
    <col min="8979" max="8979" width="15.42578125" style="5" bestFit="1" customWidth="1"/>
    <col min="8980" max="8980" width="28.42578125" style="5" bestFit="1" customWidth="1"/>
    <col min="8981" max="8981" width="13.5703125" style="5" bestFit="1" customWidth="1"/>
    <col min="8982" max="8982" width="11.42578125" style="5" customWidth="1"/>
    <col min="8983" max="8984" width="0" style="5" hidden="1" customWidth="1"/>
    <col min="8985" max="8987" width="11.42578125" style="5" customWidth="1"/>
    <col min="8988" max="8988" width="13.140625" style="5" bestFit="1" customWidth="1"/>
    <col min="8989" max="9216" width="11.42578125" style="5"/>
    <col min="9217" max="9217" width="4.140625" style="5" customWidth="1"/>
    <col min="9218" max="9218" width="35.5703125" style="5" customWidth="1"/>
    <col min="9219" max="9219" width="18.42578125" style="5" bestFit="1" customWidth="1"/>
    <col min="9220" max="9223" width="10.42578125" style="5" customWidth="1"/>
    <col min="9224" max="9224" width="12.85546875" style="5" bestFit="1" customWidth="1"/>
    <col min="9225" max="9225" width="20.42578125" style="5" bestFit="1" customWidth="1"/>
    <col min="9226" max="9227" width="11.42578125" style="5" customWidth="1"/>
    <col min="9228" max="9228" width="10.42578125" style="5" bestFit="1" customWidth="1"/>
    <col min="9229" max="9229" width="11.42578125" style="5" bestFit="1" customWidth="1"/>
    <col min="9230" max="9230" width="18.85546875" style="5" customWidth="1"/>
    <col min="9231" max="9231" width="18.85546875" style="5" bestFit="1" customWidth="1"/>
    <col min="9232" max="9232" width="20.42578125" style="5" bestFit="1" customWidth="1"/>
    <col min="9233" max="9234" width="0" style="5" hidden="1" customWidth="1"/>
    <col min="9235" max="9235" width="15.42578125" style="5" bestFit="1" customWidth="1"/>
    <col min="9236" max="9236" width="28.42578125" style="5" bestFit="1" customWidth="1"/>
    <col min="9237" max="9237" width="13.5703125" style="5" bestFit="1" customWidth="1"/>
    <col min="9238" max="9238" width="11.42578125" style="5" customWidth="1"/>
    <col min="9239" max="9240" width="0" style="5" hidden="1" customWidth="1"/>
    <col min="9241" max="9243" width="11.42578125" style="5" customWidth="1"/>
    <col min="9244" max="9244" width="13.140625" style="5" bestFit="1" customWidth="1"/>
    <col min="9245" max="9472" width="11.42578125" style="5"/>
    <col min="9473" max="9473" width="4.140625" style="5" customWidth="1"/>
    <col min="9474" max="9474" width="35.5703125" style="5" customWidth="1"/>
    <col min="9475" max="9475" width="18.42578125" style="5" bestFit="1" customWidth="1"/>
    <col min="9476" max="9479" width="10.42578125" style="5" customWidth="1"/>
    <col min="9480" max="9480" width="12.85546875" style="5" bestFit="1" customWidth="1"/>
    <col min="9481" max="9481" width="20.42578125" style="5" bestFit="1" customWidth="1"/>
    <col min="9482" max="9483" width="11.42578125" style="5" customWidth="1"/>
    <col min="9484" max="9484" width="10.42578125" style="5" bestFit="1" customWidth="1"/>
    <col min="9485" max="9485" width="11.42578125" style="5" bestFit="1" customWidth="1"/>
    <col min="9486" max="9486" width="18.85546875" style="5" customWidth="1"/>
    <col min="9487" max="9487" width="18.85546875" style="5" bestFit="1" customWidth="1"/>
    <col min="9488" max="9488" width="20.42578125" style="5" bestFit="1" customWidth="1"/>
    <col min="9489" max="9490" width="0" style="5" hidden="1" customWidth="1"/>
    <col min="9491" max="9491" width="15.42578125" style="5" bestFit="1" customWidth="1"/>
    <col min="9492" max="9492" width="28.42578125" style="5" bestFit="1" customWidth="1"/>
    <col min="9493" max="9493" width="13.5703125" style="5" bestFit="1" customWidth="1"/>
    <col min="9494" max="9494" width="11.42578125" style="5" customWidth="1"/>
    <col min="9495" max="9496" width="0" style="5" hidden="1" customWidth="1"/>
    <col min="9497" max="9499" width="11.42578125" style="5" customWidth="1"/>
    <col min="9500" max="9500" width="13.140625" style="5" bestFit="1" customWidth="1"/>
    <col min="9501" max="9728" width="11.42578125" style="5"/>
    <col min="9729" max="9729" width="4.140625" style="5" customWidth="1"/>
    <col min="9730" max="9730" width="35.5703125" style="5" customWidth="1"/>
    <col min="9731" max="9731" width="18.42578125" style="5" bestFit="1" customWidth="1"/>
    <col min="9732" max="9735" width="10.42578125" style="5" customWidth="1"/>
    <col min="9736" max="9736" width="12.85546875" style="5" bestFit="1" customWidth="1"/>
    <col min="9737" max="9737" width="20.42578125" style="5" bestFit="1" customWidth="1"/>
    <col min="9738" max="9739" width="11.42578125" style="5" customWidth="1"/>
    <col min="9740" max="9740" width="10.42578125" style="5" bestFit="1" customWidth="1"/>
    <col min="9741" max="9741" width="11.42578125" style="5" bestFit="1" customWidth="1"/>
    <col min="9742" max="9742" width="18.85546875" style="5" customWidth="1"/>
    <col min="9743" max="9743" width="18.85546875" style="5" bestFit="1" customWidth="1"/>
    <col min="9744" max="9744" width="20.42578125" style="5" bestFit="1" customWidth="1"/>
    <col min="9745" max="9746" width="0" style="5" hidden="1" customWidth="1"/>
    <col min="9747" max="9747" width="15.42578125" style="5" bestFit="1" customWidth="1"/>
    <col min="9748" max="9748" width="28.42578125" style="5" bestFit="1" customWidth="1"/>
    <col min="9749" max="9749" width="13.5703125" style="5" bestFit="1" customWidth="1"/>
    <col min="9750" max="9750" width="11.42578125" style="5" customWidth="1"/>
    <col min="9751" max="9752" width="0" style="5" hidden="1" customWidth="1"/>
    <col min="9753" max="9755" width="11.42578125" style="5" customWidth="1"/>
    <col min="9756" max="9756" width="13.140625" style="5" bestFit="1" customWidth="1"/>
    <col min="9757" max="9984" width="11.42578125" style="5"/>
    <col min="9985" max="9985" width="4.140625" style="5" customWidth="1"/>
    <col min="9986" max="9986" width="35.5703125" style="5" customWidth="1"/>
    <col min="9987" max="9987" width="18.42578125" style="5" bestFit="1" customWidth="1"/>
    <col min="9988" max="9991" width="10.42578125" style="5" customWidth="1"/>
    <col min="9992" max="9992" width="12.85546875" style="5" bestFit="1" customWidth="1"/>
    <col min="9993" max="9993" width="20.42578125" style="5" bestFit="1" customWidth="1"/>
    <col min="9994" max="9995" width="11.42578125" style="5" customWidth="1"/>
    <col min="9996" max="9996" width="10.42578125" style="5" bestFit="1" customWidth="1"/>
    <col min="9997" max="9997" width="11.42578125" style="5" bestFit="1" customWidth="1"/>
    <col min="9998" max="9998" width="18.85546875" style="5" customWidth="1"/>
    <col min="9999" max="9999" width="18.85546875" style="5" bestFit="1" customWidth="1"/>
    <col min="10000" max="10000" width="20.42578125" style="5" bestFit="1" customWidth="1"/>
    <col min="10001" max="10002" width="0" style="5" hidden="1" customWidth="1"/>
    <col min="10003" max="10003" width="15.42578125" style="5" bestFit="1" customWidth="1"/>
    <col min="10004" max="10004" width="28.42578125" style="5" bestFit="1" customWidth="1"/>
    <col min="10005" max="10005" width="13.5703125" style="5" bestFit="1" customWidth="1"/>
    <col min="10006" max="10006" width="11.42578125" style="5" customWidth="1"/>
    <col min="10007" max="10008" width="0" style="5" hidden="1" customWidth="1"/>
    <col min="10009" max="10011" width="11.42578125" style="5" customWidth="1"/>
    <col min="10012" max="10012" width="13.140625" style="5" bestFit="1" customWidth="1"/>
    <col min="10013" max="10240" width="11.42578125" style="5"/>
    <col min="10241" max="10241" width="4.140625" style="5" customWidth="1"/>
    <col min="10242" max="10242" width="35.5703125" style="5" customWidth="1"/>
    <col min="10243" max="10243" width="18.42578125" style="5" bestFit="1" customWidth="1"/>
    <col min="10244" max="10247" width="10.42578125" style="5" customWidth="1"/>
    <col min="10248" max="10248" width="12.85546875" style="5" bestFit="1" customWidth="1"/>
    <col min="10249" max="10249" width="20.42578125" style="5" bestFit="1" customWidth="1"/>
    <col min="10250" max="10251" width="11.42578125" style="5" customWidth="1"/>
    <col min="10252" max="10252" width="10.42578125" style="5" bestFit="1" customWidth="1"/>
    <col min="10253" max="10253" width="11.42578125" style="5" bestFit="1" customWidth="1"/>
    <col min="10254" max="10254" width="18.85546875" style="5" customWidth="1"/>
    <col min="10255" max="10255" width="18.85546875" style="5" bestFit="1" customWidth="1"/>
    <col min="10256" max="10256" width="20.42578125" style="5" bestFit="1" customWidth="1"/>
    <col min="10257" max="10258" width="0" style="5" hidden="1" customWidth="1"/>
    <col min="10259" max="10259" width="15.42578125" style="5" bestFit="1" customWidth="1"/>
    <col min="10260" max="10260" width="28.42578125" style="5" bestFit="1" customWidth="1"/>
    <col min="10261" max="10261" width="13.5703125" style="5" bestFit="1" customWidth="1"/>
    <col min="10262" max="10262" width="11.42578125" style="5" customWidth="1"/>
    <col min="10263" max="10264" width="0" style="5" hidden="1" customWidth="1"/>
    <col min="10265" max="10267" width="11.42578125" style="5" customWidth="1"/>
    <col min="10268" max="10268" width="13.140625" style="5" bestFit="1" customWidth="1"/>
    <col min="10269" max="10496" width="11.42578125" style="5"/>
    <col min="10497" max="10497" width="4.140625" style="5" customWidth="1"/>
    <col min="10498" max="10498" width="35.5703125" style="5" customWidth="1"/>
    <col min="10499" max="10499" width="18.42578125" style="5" bestFit="1" customWidth="1"/>
    <col min="10500" max="10503" width="10.42578125" style="5" customWidth="1"/>
    <col min="10504" max="10504" width="12.85546875" style="5" bestFit="1" customWidth="1"/>
    <col min="10505" max="10505" width="20.42578125" style="5" bestFit="1" customWidth="1"/>
    <col min="10506" max="10507" width="11.42578125" style="5" customWidth="1"/>
    <col min="10508" max="10508" width="10.42578125" style="5" bestFit="1" customWidth="1"/>
    <col min="10509" max="10509" width="11.42578125" style="5" bestFit="1" customWidth="1"/>
    <col min="10510" max="10510" width="18.85546875" style="5" customWidth="1"/>
    <col min="10511" max="10511" width="18.85546875" style="5" bestFit="1" customWidth="1"/>
    <col min="10512" max="10512" width="20.42578125" style="5" bestFit="1" customWidth="1"/>
    <col min="10513" max="10514" width="0" style="5" hidden="1" customWidth="1"/>
    <col min="10515" max="10515" width="15.42578125" style="5" bestFit="1" customWidth="1"/>
    <col min="10516" max="10516" width="28.42578125" style="5" bestFit="1" customWidth="1"/>
    <col min="10517" max="10517" width="13.5703125" style="5" bestFit="1" customWidth="1"/>
    <col min="10518" max="10518" width="11.42578125" style="5" customWidth="1"/>
    <col min="10519" max="10520" width="0" style="5" hidden="1" customWidth="1"/>
    <col min="10521" max="10523" width="11.42578125" style="5" customWidth="1"/>
    <col min="10524" max="10524" width="13.140625" style="5" bestFit="1" customWidth="1"/>
    <col min="10525" max="10752" width="11.42578125" style="5"/>
    <col min="10753" max="10753" width="4.140625" style="5" customWidth="1"/>
    <col min="10754" max="10754" width="35.5703125" style="5" customWidth="1"/>
    <col min="10755" max="10755" width="18.42578125" style="5" bestFit="1" customWidth="1"/>
    <col min="10756" max="10759" width="10.42578125" style="5" customWidth="1"/>
    <col min="10760" max="10760" width="12.85546875" style="5" bestFit="1" customWidth="1"/>
    <col min="10761" max="10761" width="20.42578125" style="5" bestFit="1" customWidth="1"/>
    <col min="10762" max="10763" width="11.42578125" style="5" customWidth="1"/>
    <col min="10764" max="10764" width="10.42578125" style="5" bestFit="1" customWidth="1"/>
    <col min="10765" max="10765" width="11.42578125" style="5" bestFit="1" customWidth="1"/>
    <col min="10766" max="10766" width="18.85546875" style="5" customWidth="1"/>
    <col min="10767" max="10767" width="18.85546875" style="5" bestFit="1" customWidth="1"/>
    <col min="10768" max="10768" width="20.42578125" style="5" bestFit="1" customWidth="1"/>
    <col min="10769" max="10770" width="0" style="5" hidden="1" customWidth="1"/>
    <col min="10771" max="10771" width="15.42578125" style="5" bestFit="1" customWidth="1"/>
    <col min="10772" max="10772" width="28.42578125" style="5" bestFit="1" customWidth="1"/>
    <col min="10773" max="10773" width="13.5703125" style="5" bestFit="1" customWidth="1"/>
    <col min="10774" max="10774" width="11.42578125" style="5" customWidth="1"/>
    <col min="10775" max="10776" width="0" style="5" hidden="1" customWidth="1"/>
    <col min="10777" max="10779" width="11.42578125" style="5" customWidth="1"/>
    <col min="10780" max="10780" width="13.140625" style="5" bestFit="1" customWidth="1"/>
    <col min="10781" max="11008" width="11.42578125" style="5"/>
    <col min="11009" max="11009" width="4.140625" style="5" customWidth="1"/>
    <col min="11010" max="11010" width="35.5703125" style="5" customWidth="1"/>
    <col min="11011" max="11011" width="18.42578125" style="5" bestFit="1" customWidth="1"/>
    <col min="11012" max="11015" width="10.42578125" style="5" customWidth="1"/>
    <col min="11016" max="11016" width="12.85546875" style="5" bestFit="1" customWidth="1"/>
    <col min="11017" max="11017" width="20.42578125" style="5" bestFit="1" customWidth="1"/>
    <col min="11018" max="11019" width="11.42578125" style="5" customWidth="1"/>
    <col min="11020" max="11020" width="10.42578125" style="5" bestFit="1" customWidth="1"/>
    <col min="11021" max="11021" width="11.42578125" style="5" bestFit="1" customWidth="1"/>
    <col min="11022" max="11022" width="18.85546875" style="5" customWidth="1"/>
    <col min="11023" max="11023" width="18.85546875" style="5" bestFit="1" customWidth="1"/>
    <col min="11024" max="11024" width="20.42578125" style="5" bestFit="1" customWidth="1"/>
    <col min="11025" max="11026" width="0" style="5" hidden="1" customWidth="1"/>
    <col min="11027" max="11027" width="15.42578125" style="5" bestFit="1" customWidth="1"/>
    <col min="11028" max="11028" width="28.42578125" style="5" bestFit="1" customWidth="1"/>
    <col min="11029" max="11029" width="13.5703125" style="5" bestFit="1" customWidth="1"/>
    <col min="11030" max="11030" width="11.42578125" style="5" customWidth="1"/>
    <col min="11031" max="11032" width="0" style="5" hidden="1" customWidth="1"/>
    <col min="11033" max="11035" width="11.42578125" style="5" customWidth="1"/>
    <col min="11036" max="11036" width="13.140625" style="5" bestFit="1" customWidth="1"/>
    <col min="11037" max="11264" width="11.42578125" style="5"/>
    <col min="11265" max="11265" width="4.140625" style="5" customWidth="1"/>
    <col min="11266" max="11266" width="35.5703125" style="5" customWidth="1"/>
    <col min="11267" max="11267" width="18.42578125" style="5" bestFit="1" customWidth="1"/>
    <col min="11268" max="11271" width="10.42578125" style="5" customWidth="1"/>
    <col min="11272" max="11272" width="12.85546875" style="5" bestFit="1" customWidth="1"/>
    <col min="11273" max="11273" width="20.42578125" style="5" bestFit="1" customWidth="1"/>
    <col min="11274" max="11275" width="11.42578125" style="5" customWidth="1"/>
    <col min="11276" max="11276" width="10.42578125" style="5" bestFit="1" customWidth="1"/>
    <col min="11277" max="11277" width="11.42578125" style="5" bestFit="1" customWidth="1"/>
    <col min="11278" max="11278" width="18.85546875" style="5" customWidth="1"/>
    <col min="11279" max="11279" width="18.85546875" style="5" bestFit="1" customWidth="1"/>
    <col min="11280" max="11280" width="20.42578125" style="5" bestFit="1" customWidth="1"/>
    <col min="11281" max="11282" width="0" style="5" hidden="1" customWidth="1"/>
    <col min="11283" max="11283" width="15.42578125" style="5" bestFit="1" customWidth="1"/>
    <col min="11284" max="11284" width="28.42578125" style="5" bestFit="1" customWidth="1"/>
    <col min="11285" max="11285" width="13.5703125" style="5" bestFit="1" customWidth="1"/>
    <col min="11286" max="11286" width="11.42578125" style="5" customWidth="1"/>
    <col min="11287" max="11288" width="0" style="5" hidden="1" customWidth="1"/>
    <col min="11289" max="11291" width="11.42578125" style="5" customWidth="1"/>
    <col min="11292" max="11292" width="13.140625" style="5" bestFit="1" customWidth="1"/>
    <col min="11293" max="11520" width="11.42578125" style="5"/>
    <col min="11521" max="11521" width="4.140625" style="5" customWidth="1"/>
    <col min="11522" max="11522" width="35.5703125" style="5" customWidth="1"/>
    <col min="11523" max="11523" width="18.42578125" style="5" bestFit="1" customWidth="1"/>
    <col min="11524" max="11527" width="10.42578125" style="5" customWidth="1"/>
    <col min="11528" max="11528" width="12.85546875" style="5" bestFit="1" customWidth="1"/>
    <col min="11529" max="11529" width="20.42578125" style="5" bestFit="1" customWidth="1"/>
    <col min="11530" max="11531" width="11.42578125" style="5" customWidth="1"/>
    <col min="11532" max="11532" width="10.42578125" style="5" bestFit="1" customWidth="1"/>
    <col min="11533" max="11533" width="11.42578125" style="5" bestFit="1" customWidth="1"/>
    <col min="11534" max="11534" width="18.85546875" style="5" customWidth="1"/>
    <col min="11535" max="11535" width="18.85546875" style="5" bestFit="1" customWidth="1"/>
    <col min="11536" max="11536" width="20.42578125" style="5" bestFit="1" customWidth="1"/>
    <col min="11537" max="11538" width="0" style="5" hidden="1" customWidth="1"/>
    <col min="11539" max="11539" width="15.42578125" style="5" bestFit="1" customWidth="1"/>
    <col min="11540" max="11540" width="28.42578125" style="5" bestFit="1" customWidth="1"/>
    <col min="11541" max="11541" width="13.5703125" style="5" bestFit="1" customWidth="1"/>
    <col min="11542" max="11542" width="11.42578125" style="5" customWidth="1"/>
    <col min="11543" max="11544" width="0" style="5" hidden="1" customWidth="1"/>
    <col min="11545" max="11547" width="11.42578125" style="5" customWidth="1"/>
    <col min="11548" max="11548" width="13.140625" style="5" bestFit="1" customWidth="1"/>
    <col min="11549" max="11776" width="11.42578125" style="5"/>
    <col min="11777" max="11777" width="4.140625" style="5" customWidth="1"/>
    <col min="11778" max="11778" width="35.5703125" style="5" customWidth="1"/>
    <col min="11779" max="11779" width="18.42578125" style="5" bestFit="1" customWidth="1"/>
    <col min="11780" max="11783" width="10.42578125" style="5" customWidth="1"/>
    <col min="11784" max="11784" width="12.85546875" style="5" bestFit="1" customWidth="1"/>
    <col min="11785" max="11785" width="20.42578125" style="5" bestFit="1" customWidth="1"/>
    <col min="11786" max="11787" width="11.42578125" style="5" customWidth="1"/>
    <col min="11788" max="11788" width="10.42578125" style="5" bestFit="1" customWidth="1"/>
    <col min="11789" max="11789" width="11.42578125" style="5" bestFit="1" customWidth="1"/>
    <col min="11790" max="11790" width="18.85546875" style="5" customWidth="1"/>
    <col min="11791" max="11791" width="18.85546875" style="5" bestFit="1" customWidth="1"/>
    <col min="11792" max="11792" width="20.42578125" style="5" bestFit="1" customWidth="1"/>
    <col min="11793" max="11794" width="0" style="5" hidden="1" customWidth="1"/>
    <col min="11795" max="11795" width="15.42578125" style="5" bestFit="1" customWidth="1"/>
    <col min="11796" max="11796" width="28.42578125" style="5" bestFit="1" customWidth="1"/>
    <col min="11797" max="11797" width="13.5703125" style="5" bestFit="1" customWidth="1"/>
    <col min="11798" max="11798" width="11.42578125" style="5" customWidth="1"/>
    <col min="11799" max="11800" width="0" style="5" hidden="1" customWidth="1"/>
    <col min="11801" max="11803" width="11.42578125" style="5" customWidth="1"/>
    <col min="11804" max="11804" width="13.140625" style="5" bestFit="1" customWidth="1"/>
    <col min="11805" max="12032" width="11.42578125" style="5"/>
    <col min="12033" max="12033" width="4.140625" style="5" customWidth="1"/>
    <col min="12034" max="12034" width="35.5703125" style="5" customWidth="1"/>
    <col min="12035" max="12035" width="18.42578125" style="5" bestFit="1" customWidth="1"/>
    <col min="12036" max="12039" width="10.42578125" style="5" customWidth="1"/>
    <col min="12040" max="12040" width="12.85546875" style="5" bestFit="1" customWidth="1"/>
    <col min="12041" max="12041" width="20.42578125" style="5" bestFit="1" customWidth="1"/>
    <col min="12042" max="12043" width="11.42578125" style="5" customWidth="1"/>
    <col min="12044" max="12044" width="10.42578125" style="5" bestFit="1" customWidth="1"/>
    <col min="12045" max="12045" width="11.42578125" style="5" bestFit="1" customWidth="1"/>
    <col min="12046" max="12046" width="18.85546875" style="5" customWidth="1"/>
    <col min="12047" max="12047" width="18.85546875" style="5" bestFit="1" customWidth="1"/>
    <col min="12048" max="12048" width="20.42578125" style="5" bestFit="1" customWidth="1"/>
    <col min="12049" max="12050" width="0" style="5" hidden="1" customWidth="1"/>
    <col min="12051" max="12051" width="15.42578125" style="5" bestFit="1" customWidth="1"/>
    <col min="12052" max="12052" width="28.42578125" style="5" bestFit="1" customWidth="1"/>
    <col min="12053" max="12053" width="13.5703125" style="5" bestFit="1" customWidth="1"/>
    <col min="12054" max="12054" width="11.42578125" style="5" customWidth="1"/>
    <col min="12055" max="12056" width="0" style="5" hidden="1" customWidth="1"/>
    <col min="12057" max="12059" width="11.42578125" style="5" customWidth="1"/>
    <col min="12060" max="12060" width="13.140625" style="5" bestFit="1" customWidth="1"/>
    <col min="12061" max="12288" width="11.42578125" style="5"/>
    <col min="12289" max="12289" width="4.140625" style="5" customWidth="1"/>
    <col min="12290" max="12290" width="35.5703125" style="5" customWidth="1"/>
    <col min="12291" max="12291" width="18.42578125" style="5" bestFit="1" customWidth="1"/>
    <col min="12292" max="12295" width="10.42578125" style="5" customWidth="1"/>
    <col min="12296" max="12296" width="12.85546875" style="5" bestFit="1" customWidth="1"/>
    <col min="12297" max="12297" width="20.42578125" style="5" bestFit="1" customWidth="1"/>
    <col min="12298" max="12299" width="11.42578125" style="5" customWidth="1"/>
    <col min="12300" max="12300" width="10.42578125" style="5" bestFit="1" customWidth="1"/>
    <col min="12301" max="12301" width="11.42578125" style="5" bestFit="1" customWidth="1"/>
    <col min="12302" max="12302" width="18.85546875" style="5" customWidth="1"/>
    <col min="12303" max="12303" width="18.85546875" style="5" bestFit="1" customWidth="1"/>
    <col min="12304" max="12304" width="20.42578125" style="5" bestFit="1" customWidth="1"/>
    <col min="12305" max="12306" width="0" style="5" hidden="1" customWidth="1"/>
    <col min="12307" max="12307" width="15.42578125" style="5" bestFit="1" customWidth="1"/>
    <col min="12308" max="12308" width="28.42578125" style="5" bestFit="1" customWidth="1"/>
    <col min="12309" max="12309" width="13.5703125" style="5" bestFit="1" customWidth="1"/>
    <col min="12310" max="12310" width="11.42578125" style="5" customWidth="1"/>
    <col min="12311" max="12312" width="0" style="5" hidden="1" customWidth="1"/>
    <col min="12313" max="12315" width="11.42578125" style="5" customWidth="1"/>
    <col min="12316" max="12316" width="13.140625" style="5" bestFit="1" customWidth="1"/>
    <col min="12317" max="12544" width="11.42578125" style="5"/>
    <col min="12545" max="12545" width="4.140625" style="5" customWidth="1"/>
    <col min="12546" max="12546" width="35.5703125" style="5" customWidth="1"/>
    <col min="12547" max="12547" width="18.42578125" style="5" bestFit="1" customWidth="1"/>
    <col min="12548" max="12551" width="10.42578125" style="5" customWidth="1"/>
    <col min="12552" max="12552" width="12.85546875" style="5" bestFit="1" customWidth="1"/>
    <col min="12553" max="12553" width="20.42578125" style="5" bestFit="1" customWidth="1"/>
    <col min="12554" max="12555" width="11.42578125" style="5" customWidth="1"/>
    <col min="12556" max="12556" width="10.42578125" style="5" bestFit="1" customWidth="1"/>
    <col min="12557" max="12557" width="11.42578125" style="5" bestFit="1" customWidth="1"/>
    <col min="12558" max="12558" width="18.85546875" style="5" customWidth="1"/>
    <col min="12559" max="12559" width="18.85546875" style="5" bestFit="1" customWidth="1"/>
    <col min="12560" max="12560" width="20.42578125" style="5" bestFit="1" customWidth="1"/>
    <col min="12561" max="12562" width="0" style="5" hidden="1" customWidth="1"/>
    <col min="12563" max="12563" width="15.42578125" style="5" bestFit="1" customWidth="1"/>
    <col min="12564" max="12564" width="28.42578125" style="5" bestFit="1" customWidth="1"/>
    <col min="12565" max="12565" width="13.5703125" style="5" bestFit="1" customWidth="1"/>
    <col min="12566" max="12566" width="11.42578125" style="5" customWidth="1"/>
    <col min="12567" max="12568" width="0" style="5" hidden="1" customWidth="1"/>
    <col min="12569" max="12571" width="11.42578125" style="5" customWidth="1"/>
    <col min="12572" max="12572" width="13.140625" style="5" bestFit="1" customWidth="1"/>
    <col min="12573" max="12800" width="11.42578125" style="5"/>
    <col min="12801" max="12801" width="4.140625" style="5" customWidth="1"/>
    <col min="12802" max="12802" width="35.5703125" style="5" customWidth="1"/>
    <col min="12803" max="12803" width="18.42578125" style="5" bestFit="1" customWidth="1"/>
    <col min="12804" max="12807" width="10.42578125" style="5" customWidth="1"/>
    <col min="12808" max="12808" width="12.85546875" style="5" bestFit="1" customWidth="1"/>
    <col min="12809" max="12809" width="20.42578125" style="5" bestFit="1" customWidth="1"/>
    <col min="12810" max="12811" width="11.42578125" style="5" customWidth="1"/>
    <col min="12812" max="12812" width="10.42578125" style="5" bestFit="1" customWidth="1"/>
    <col min="12813" max="12813" width="11.42578125" style="5" bestFit="1" customWidth="1"/>
    <col min="12814" max="12814" width="18.85546875" style="5" customWidth="1"/>
    <col min="12815" max="12815" width="18.85546875" style="5" bestFit="1" customWidth="1"/>
    <col min="12816" max="12816" width="20.42578125" style="5" bestFit="1" customWidth="1"/>
    <col min="12817" max="12818" width="0" style="5" hidden="1" customWidth="1"/>
    <col min="12819" max="12819" width="15.42578125" style="5" bestFit="1" customWidth="1"/>
    <col min="12820" max="12820" width="28.42578125" style="5" bestFit="1" customWidth="1"/>
    <col min="12821" max="12821" width="13.5703125" style="5" bestFit="1" customWidth="1"/>
    <col min="12822" max="12822" width="11.42578125" style="5" customWidth="1"/>
    <col min="12823" max="12824" width="0" style="5" hidden="1" customWidth="1"/>
    <col min="12825" max="12827" width="11.42578125" style="5" customWidth="1"/>
    <col min="12828" max="12828" width="13.140625" style="5" bestFit="1" customWidth="1"/>
    <col min="12829" max="13056" width="11.42578125" style="5"/>
    <col min="13057" max="13057" width="4.140625" style="5" customWidth="1"/>
    <col min="13058" max="13058" width="35.5703125" style="5" customWidth="1"/>
    <col min="13059" max="13059" width="18.42578125" style="5" bestFit="1" customWidth="1"/>
    <col min="13060" max="13063" width="10.42578125" style="5" customWidth="1"/>
    <col min="13064" max="13064" width="12.85546875" style="5" bestFit="1" customWidth="1"/>
    <col min="13065" max="13065" width="20.42578125" style="5" bestFit="1" customWidth="1"/>
    <col min="13066" max="13067" width="11.42578125" style="5" customWidth="1"/>
    <col min="13068" max="13068" width="10.42578125" style="5" bestFit="1" customWidth="1"/>
    <col min="13069" max="13069" width="11.42578125" style="5" bestFit="1" customWidth="1"/>
    <col min="13070" max="13070" width="18.85546875" style="5" customWidth="1"/>
    <col min="13071" max="13071" width="18.85546875" style="5" bestFit="1" customWidth="1"/>
    <col min="13072" max="13072" width="20.42578125" style="5" bestFit="1" customWidth="1"/>
    <col min="13073" max="13074" width="0" style="5" hidden="1" customWidth="1"/>
    <col min="13075" max="13075" width="15.42578125" style="5" bestFit="1" customWidth="1"/>
    <col min="13076" max="13076" width="28.42578125" style="5" bestFit="1" customWidth="1"/>
    <col min="13077" max="13077" width="13.5703125" style="5" bestFit="1" customWidth="1"/>
    <col min="13078" max="13078" width="11.42578125" style="5" customWidth="1"/>
    <col min="13079" max="13080" width="0" style="5" hidden="1" customWidth="1"/>
    <col min="13081" max="13083" width="11.42578125" style="5" customWidth="1"/>
    <col min="13084" max="13084" width="13.140625" style="5" bestFit="1" customWidth="1"/>
    <col min="13085" max="13312" width="11.42578125" style="5"/>
    <col min="13313" max="13313" width="4.140625" style="5" customWidth="1"/>
    <col min="13314" max="13314" width="35.5703125" style="5" customWidth="1"/>
    <col min="13315" max="13315" width="18.42578125" style="5" bestFit="1" customWidth="1"/>
    <col min="13316" max="13319" width="10.42578125" style="5" customWidth="1"/>
    <col min="13320" max="13320" width="12.85546875" style="5" bestFit="1" customWidth="1"/>
    <col min="13321" max="13321" width="20.42578125" style="5" bestFit="1" customWidth="1"/>
    <col min="13322" max="13323" width="11.42578125" style="5" customWidth="1"/>
    <col min="13324" max="13324" width="10.42578125" style="5" bestFit="1" customWidth="1"/>
    <col min="13325" max="13325" width="11.42578125" style="5" bestFit="1" customWidth="1"/>
    <col min="13326" max="13326" width="18.85546875" style="5" customWidth="1"/>
    <col min="13327" max="13327" width="18.85546875" style="5" bestFit="1" customWidth="1"/>
    <col min="13328" max="13328" width="20.42578125" style="5" bestFit="1" customWidth="1"/>
    <col min="13329" max="13330" width="0" style="5" hidden="1" customWidth="1"/>
    <col min="13331" max="13331" width="15.42578125" style="5" bestFit="1" customWidth="1"/>
    <col min="13332" max="13332" width="28.42578125" style="5" bestFit="1" customWidth="1"/>
    <col min="13333" max="13333" width="13.5703125" style="5" bestFit="1" customWidth="1"/>
    <col min="13334" max="13334" width="11.42578125" style="5" customWidth="1"/>
    <col min="13335" max="13336" width="0" style="5" hidden="1" customWidth="1"/>
    <col min="13337" max="13339" width="11.42578125" style="5" customWidth="1"/>
    <col min="13340" max="13340" width="13.140625" style="5" bestFit="1" customWidth="1"/>
    <col min="13341" max="13568" width="11.42578125" style="5"/>
    <col min="13569" max="13569" width="4.140625" style="5" customWidth="1"/>
    <col min="13570" max="13570" width="35.5703125" style="5" customWidth="1"/>
    <col min="13571" max="13571" width="18.42578125" style="5" bestFit="1" customWidth="1"/>
    <col min="13572" max="13575" width="10.42578125" style="5" customWidth="1"/>
    <col min="13576" max="13576" width="12.85546875" style="5" bestFit="1" customWidth="1"/>
    <col min="13577" max="13577" width="20.42578125" style="5" bestFit="1" customWidth="1"/>
    <col min="13578" max="13579" width="11.42578125" style="5" customWidth="1"/>
    <col min="13580" max="13580" width="10.42578125" style="5" bestFit="1" customWidth="1"/>
    <col min="13581" max="13581" width="11.42578125" style="5" bestFit="1" customWidth="1"/>
    <col min="13582" max="13582" width="18.85546875" style="5" customWidth="1"/>
    <col min="13583" max="13583" width="18.85546875" style="5" bestFit="1" customWidth="1"/>
    <col min="13584" max="13584" width="20.42578125" style="5" bestFit="1" customWidth="1"/>
    <col min="13585" max="13586" width="0" style="5" hidden="1" customWidth="1"/>
    <col min="13587" max="13587" width="15.42578125" style="5" bestFit="1" customWidth="1"/>
    <col min="13588" max="13588" width="28.42578125" style="5" bestFit="1" customWidth="1"/>
    <col min="13589" max="13589" width="13.5703125" style="5" bestFit="1" customWidth="1"/>
    <col min="13590" max="13590" width="11.42578125" style="5" customWidth="1"/>
    <col min="13591" max="13592" width="0" style="5" hidden="1" customWidth="1"/>
    <col min="13593" max="13595" width="11.42578125" style="5" customWidth="1"/>
    <col min="13596" max="13596" width="13.140625" style="5" bestFit="1" customWidth="1"/>
    <col min="13597" max="13824" width="11.42578125" style="5"/>
    <col min="13825" max="13825" width="4.140625" style="5" customWidth="1"/>
    <col min="13826" max="13826" width="35.5703125" style="5" customWidth="1"/>
    <col min="13827" max="13827" width="18.42578125" style="5" bestFit="1" customWidth="1"/>
    <col min="13828" max="13831" width="10.42578125" style="5" customWidth="1"/>
    <col min="13832" max="13832" width="12.85546875" style="5" bestFit="1" customWidth="1"/>
    <col min="13833" max="13833" width="20.42578125" style="5" bestFit="1" customWidth="1"/>
    <col min="13834" max="13835" width="11.42578125" style="5" customWidth="1"/>
    <col min="13836" max="13836" width="10.42578125" style="5" bestFit="1" customWidth="1"/>
    <col min="13837" max="13837" width="11.42578125" style="5" bestFit="1" customWidth="1"/>
    <col min="13838" max="13838" width="18.85546875" style="5" customWidth="1"/>
    <col min="13839" max="13839" width="18.85546875" style="5" bestFit="1" customWidth="1"/>
    <col min="13840" max="13840" width="20.42578125" style="5" bestFit="1" customWidth="1"/>
    <col min="13841" max="13842" width="0" style="5" hidden="1" customWidth="1"/>
    <col min="13843" max="13843" width="15.42578125" style="5" bestFit="1" customWidth="1"/>
    <col min="13844" max="13844" width="28.42578125" style="5" bestFit="1" customWidth="1"/>
    <col min="13845" max="13845" width="13.5703125" style="5" bestFit="1" customWidth="1"/>
    <col min="13846" max="13846" width="11.42578125" style="5" customWidth="1"/>
    <col min="13847" max="13848" width="0" style="5" hidden="1" customWidth="1"/>
    <col min="13849" max="13851" width="11.42578125" style="5" customWidth="1"/>
    <col min="13852" max="13852" width="13.140625" style="5" bestFit="1" customWidth="1"/>
    <col min="13853" max="14080" width="11.42578125" style="5"/>
    <col min="14081" max="14081" width="4.140625" style="5" customWidth="1"/>
    <col min="14082" max="14082" width="35.5703125" style="5" customWidth="1"/>
    <col min="14083" max="14083" width="18.42578125" style="5" bestFit="1" customWidth="1"/>
    <col min="14084" max="14087" width="10.42578125" style="5" customWidth="1"/>
    <col min="14088" max="14088" width="12.85546875" style="5" bestFit="1" customWidth="1"/>
    <col min="14089" max="14089" width="20.42578125" style="5" bestFit="1" customWidth="1"/>
    <col min="14090" max="14091" width="11.42578125" style="5" customWidth="1"/>
    <col min="14092" max="14092" width="10.42578125" style="5" bestFit="1" customWidth="1"/>
    <col min="14093" max="14093" width="11.42578125" style="5" bestFit="1" customWidth="1"/>
    <col min="14094" max="14094" width="18.85546875" style="5" customWidth="1"/>
    <col min="14095" max="14095" width="18.85546875" style="5" bestFit="1" customWidth="1"/>
    <col min="14096" max="14096" width="20.42578125" style="5" bestFit="1" customWidth="1"/>
    <col min="14097" max="14098" width="0" style="5" hidden="1" customWidth="1"/>
    <col min="14099" max="14099" width="15.42578125" style="5" bestFit="1" customWidth="1"/>
    <col min="14100" max="14100" width="28.42578125" style="5" bestFit="1" customWidth="1"/>
    <col min="14101" max="14101" width="13.5703125" style="5" bestFit="1" customWidth="1"/>
    <col min="14102" max="14102" width="11.42578125" style="5" customWidth="1"/>
    <col min="14103" max="14104" width="0" style="5" hidden="1" customWidth="1"/>
    <col min="14105" max="14107" width="11.42578125" style="5" customWidth="1"/>
    <col min="14108" max="14108" width="13.140625" style="5" bestFit="1" customWidth="1"/>
    <col min="14109" max="14336" width="11.42578125" style="5"/>
    <col min="14337" max="14337" width="4.140625" style="5" customWidth="1"/>
    <col min="14338" max="14338" width="35.5703125" style="5" customWidth="1"/>
    <col min="14339" max="14339" width="18.42578125" style="5" bestFit="1" customWidth="1"/>
    <col min="14340" max="14343" width="10.42578125" style="5" customWidth="1"/>
    <col min="14344" max="14344" width="12.85546875" style="5" bestFit="1" customWidth="1"/>
    <col min="14345" max="14345" width="20.42578125" style="5" bestFit="1" customWidth="1"/>
    <col min="14346" max="14347" width="11.42578125" style="5" customWidth="1"/>
    <col min="14348" max="14348" width="10.42578125" style="5" bestFit="1" customWidth="1"/>
    <col min="14349" max="14349" width="11.42578125" style="5" bestFit="1" customWidth="1"/>
    <col min="14350" max="14350" width="18.85546875" style="5" customWidth="1"/>
    <col min="14351" max="14351" width="18.85546875" style="5" bestFit="1" customWidth="1"/>
    <col min="14352" max="14352" width="20.42578125" style="5" bestFit="1" customWidth="1"/>
    <col min="14353" max="14354" width="0" style="5" hidden="1" customWidth="1"/>
    <col min="14355" max="14355" width="15.42578125" style="5" bestFit="1" customWidth="1"/>
    <col min="14356" max="14356" width="28.42578125" style="5" bestFit="1" customWidth="1"/>
    <col min="14357" max="14357" width="13.5703125" style="5" bestFit="1" customWidth="1"/>
    <col min="14358" max="14358" width="11.42578125" style="5" customWidth="1"/>
    <col min="14359" max="14360" width="0" style="5" hidden="1" customWidth="1"/>
    <col min="14361" max="14363" width="11.42578125" style="5" customWidth="1"/>
    <col min="14364" max="14364" width="13.140625" style="5" bestFit="1" customWidth="1"/>
    <col min="14365" max="14592" width="11.42578125" style="5"/>
    <col min="14593" max="14593" width="4.140625" style="5" customWidth="1"/>
    <col min="14594" max="14594" width="35.5703125" style="5" customWidth="1"/>
    <col min="14595" max="14595" width="18.42578125" style="5" bestFit="1" customWidth="1"/>
    <col min="14596" max="14599" width="10.42578125" style="5" customWidth="1"/>
    <col min="14600" max="14600" width="12.85546875" style="5" bestFit="1" customWidth="1"/>
    <col min="14601" max="14601" width="20.42578125" style="5" bestFit="1" customWidth="1"/>
    <col min="14602" max="14603" width="11.42578125" style="5" customWidth="1"/>
    <col min="14604" max="14604" width="10.42578125" style="5" bestFit="1" customWidth="1"/>
    <col min="14605" max="14605" width="11.42578125" style="5" bestFit="1" customWidth="1"/>
    <col min="14606" max="14606" width="18.85546875" style="5" customWidth="1"/>
    <col min="14607" max="14607" width="18.85546875" style="5" bestFit="1" customWidth="1"/>
    <col min="14608" max="14608" width="20.42578125" style="5" bestFit="1" customWidth="1"/>
    <col min="14609" max="14610" width="0" style="5" hidden="1" customWidth="1"/>
    <col min="14611" max="14611" width="15.42578125" style="5" bestFit="1" customWidth="1"/>
    <col min="14612" max="14612" width="28.42578125" style="5" bestFit="1" customWidth="1"/>
    <col min="14613" max="14613" width="13.5703125" style="5" bestFit="1" customWidth="1"/>
    <col min="14614" max="14614" width="11.42578125" style="5" customWidth="1"/>
    <col min="14615" max="14616" width="0" style="5" hidden="1" customWidth="1"/>
    <col min="14617" max="14619" width="11.42578125" style="5" customWidth="1"/>
    <col min="14620" max="14620" width="13.140625" style="5" bestFit="1" customWidth="1"/>
    <col min="14621" max="14848" width="11.42578125" style="5"/>
    <col min="14849" max="14849" width="4.140625" style="5" customWidth="1"/>
    <col min="14850" max="14850" width="35.5703125" style="5" customWidth="1"/>
    <col min="14851" max="14851" width="18.42578125" style="5" bestFit="1" customWidth="1"/>
    <col min="14852" max="14855" width="10.42578125" style="5" customWidth="1"/>
    <col min="14856" max="14856" width="12.85546875" style="5" bestFit="1" customWidth="1"/>
    <col min="14857" max="14857" width="20.42578125" style="5" bestFit="1" customWidth="1"/>
    <col min="14858" max="14859" width="11.42578125" style="5" customWidth="1"/>
    <col min="14860" max="14860" width="10.42578125" style="5" bestFit="1" customWidth="1"/>
    <col min="14861" max="14861" width="11.42578125" style="5" bestFit="1" customWidth="1"/>
    <col min="14862" max="14862" width="18.85546875" style="5" customWidth="1"/>
    <col min="14863" max="14863" width="18.85546875" style="5" bestFit="1" customWidth="1"/>
    <col min="14864" max="14864" width="20.42578125" style="5" bestFit="1" customWidth="1"/>
    <col min="14865" max="14866" width="0" style="5" hidden="1" customWidth="1"/>
    <col min="14867" max="14867" width="15.42578125" style="5" bestFit="1" customWidth="1"/>
    <col min="14868" max="14868" width="28.42578125" style="5" bestFit="1" customWidth="1"/>
    <col min="14869" max="14869" width="13.5703125" style="5" bestFit="1" customWidth="1"/>
    <col min="14870" max="14870" width="11.42578125" style="5" customWidth="1"/>
    <col min="14871" max="14872" width="0" style="5" hidden="1" customWidth="1"/>
    <col min="14873" max="14875" width="11.42578125" style="5" customWidth="1"/>
    <col min="14876" max="14876" width="13.140625" style="5" bestFit="1" customWidth="1"/>
    <col min="14877" max="15104" width="11.42578125" style="5"/>
    <col min="15105" max="15105" width="4.140625" style="5" customWidth="1"/>
    <col min="15106" max="15106" width="35.5703125" style="5" customWidth="1"/>
    <col min="15107" max="15107" width="18.42578125" style="5" bestFit="1" customWidth="1"/>
    <col min="15108" max="15111" width="10.42578125" style="5" customWidth="1"/>
    <col min="15112" max="15112" width="12.85546875" style="5" bestFit="1" customWidth="1"/>
    <col min="15113" max="15113" width="20.42578125" style="5" bestFit="1" customWidth="1"/>
    <col min="15114" max="15115" width="11.42578125" style="5" customWidth="1"/>
    <col min="15116" max="15116" width="10.42578125" style="5" bestFit="1" customWidth="1"/>
    <col min="15117" max="15117" width="11.42578125" style="5" bestFit="1" customWidth="1"/>
    <col min="15118" max="15118" width="18.85546875" style="5" customWidth="1"/>
    <col min="15119" max="15119" width="18.85546875" style="5" bestFit="1" customWidth="1"/>
    <col min="15120" max="15120" width="20.42578125" style="5" bestFit="1" customWidth="1"/>
    <col min="15121" max="15122" width="0" style="5" hidden="1" customWidth="1"/>
    <col min="15123" max="15123" width="15.42578125" style="5" bestFit="1" customWidth="1"/>
    <col min="15124" max="15124" width="28.42578125" style="5" bestFit="1" customWidth="1"/>
    <col min="15125" max="15125" width="13.5703125" style="5" bestFit="1" customWidth="1"/>
    <col min="15126" max="15126" width="11.42578125" style="5" customWidth="1"/>
    <col min="15127" max="15128" width="0" style="5" hidden="1" customWidth="1"/>
    <col min="15129" max="15131" width="11.42578125" style="5" customWidth="1"/>
    <col min="15132" max="15132" width="13.140625" style="5" bestFit="1" customWidth="1"/>
    <col min="15133" max="15360" width="11.42578125" style="5"/>
    <col min="15361" max="15361" width="4.140625" style="5" customWidth="1"/>
    <col min="15362" max="15362" width="35.5703125" style="5" customWidth="1"/>
    <col min="15363" max="15363" width="18.42578125" style="5" bestFit="1" customWidth="1"/>
    <col min="15364" max="15367" width="10.42578125" style="5" customWidth="1"/>
    <col min="15368" max="15368" width="12.85546875" style="5" bestFit="1" customWidth="1"/>
    <col min="15369" max="15369" width="20.42578125" style="5" bestFit="1" customWidth="1"/>
    <col min="15370" max="15371" width="11.42578125" style="5" customWidth="1"/>
    <col min="15372" max="15372" width="10.42578125" style="5" bestFit="1" customWidth="1"/>
    <col min="15373" max="15373" width="11.42578125" style="5" bestFit="1" customWidth="1"/>
    <col min="15374" max="15374" width="18.85546875" style="5" customWidth="1"/>
    <col min="15375" max="15375" width="18.85546875" style="5" bestFit="1" customWidth="1"/>
    <col min="15376" max="15376" width="20.42578125" style="5" bestFit="1" customWidth="1"/>
    <col min="15377" max="15378" width="0" style="5" hidden="1" customWidth="1"/>
    <col min="15379" max="15379" width="15.42578125" style="5" bestFit="1" customWidth="1"/>
    <col min="15380" max="15380" width="28.42578125" style="5" bestFit="1" customWidth="1"/>
    <col min="15381" max="15381" width="13.5703125" style="5" bestFit="1" customWidth="1"/>
    <col min="15382" max="15382" width="11.42578125" style="5" customWidth="1"/>
    <col min="15383" max="15384" width="0" style="5" hidden="1" customWidth="1"/>
    <col min="15385" max="15387" width="11.42578125" style="5" customWidth="1"/>
    <col min="15388" max="15388" width="13.140625" style="5" bestFit="1" customWidth="1"/>
    <col min="15389" max="15616" width="11.42578125" style="5"/>
    <col min="15617" max="15617" width="4.140625" style="5" customWidth="1"/>
    <col min="15618" max="15618" width="35.5703125" style="5" customWidth="1"/>
    <col min="15619" max="15619" width="18.42578125" style="5" bestFit="1" customWidth="1"/>
    <col min="15620" max="15623" width="10.42578125" style="5" customWidth="1"/>
    <col min="15624" max="15624" width="12.85546875" style="5" bestFit="1" customWidth="1"/>
    <col min="15625" max="15625" width="20.42578125" style="5" bestFit="1" customWidth="1"/>
    <col min="15626" max="15627" width="11.42578125" style="5" customWidth="1"/>
    <col min="15628" max="15628" width="10.42578125" style="5" bestFit="1" customWidth="1"/>
    <col min="15629" max="15629" width="11.42578125" style="5" bestFit="1" customWidth="1"/>
    <col min="15630" max="15630" width="18.85546875" style="5" customWidth="1"/>
    <col min="15631" max="15631" width="18.85546875" style="5" bestFit="1" customWidth="1"/>
    <col min="15632" max="15632" width="20.42578125" style="5" bestFit="1" customWidth="1"/>
    <col min="15633" max="15634" width="0" style="5" hidden="1" customWidth="1"/>
    <col min="15635" max="15635" width="15.42578125" style="5" bestFit="1" customWidth="1"/>
    <col min="15636" max="15636" width="28.42578125" style="5" bestFit="1" customWidth="1"/>
    <col min="15637" max="15637" width="13.5703125" style="5" bestFit="1" customWidth="1"/>
    <col min="15638" max="15638" width="11.42578125" style="5" customWidth="1"/>
    <col min="15639" max="15640" width="0" style="5" hidden="1" customWidth="1"/>
    <col min="15641" max="15643" width="11.42578125" style="5" customWidth="1"/>
    <col min="15644" max="15644" width="13.140625" style="5" bestFit="1" customWidth="1"/>
    <col min="15645" max="15872" width="11.42578125" style="5"/>
    <col min="15873" max="15873" width="4.140625" style="5" customWidth="1"/>
    <col min="15874" max="15874" width="35.5703125" style="5" customWidth="1"/>
    <col min="15875" max="15875" width="18.42578125" style="5" bestFit="1" customWidth="1"/>
    <col min="15876" max="15879" width="10.42578125" style="5" customWidth="1"/>
    <col min="15880" max="15880" width="12.85546875" style="5" bestFit="1" customWidth="1"/>
    <col min="15881" max="15881" width="20.42578125" style="5" bestFit="1" customWidth="1"/>
    <col min="15882" max="15883" width="11.42578125" style="5" customWidth="1"/>
    <col min="15884" max="15884" width="10.42578125" style="5" bestFit="1" customWidth="1"/>
    <col min="15885" max="15885" width="11.42578125" style="5" bestFit="1" customWidth="1"/>
    <col min="15886" max="15886" width="18.85546875" style="5" customWidth="1"/>
    <col min="15887" max="15887" width="18.85546875" style="5" bestFit="1" customWidth="1"/>
    <col min="15888" max="15888" width="20.42578125" style="5" bestFit="1" customWidth="1"/>
    <col min="15889" max="15890" width="0" style="5" hidden="1" customWidth="1"/>
    <col min="15891" max="15891" width="15.42578125" style="5" bestFit="1" customWidth="1"/>
    <col min="15892" max="15892" width="28.42578125" style="5" bestFit="1" customWidth="1"/>
    <col min="15893" max="15893" width="13.5703125" style="5" bestFit="1" customWidth="1"/>
    <col min="15894" max="15894" width="11.42578125" style="5" customWidth="1"/>
    <col min="15895" max="15896" width="0" style="5" hidden="1" customWidth="1"/>
    <col min="15897" max="15899" width="11.42578125" style="5" customWidth="1"/>
    <col min="15900" max="15900" width="13.140625" style="5" bestFit="1" customWidth="1"/>
    <col min="15901" max="16128" width="11.42578125" style="5"/>
    <col min="16129" max="16129" width="4.140625" style="5" customWidth="1"/>
    <col min="16130" max="16130" width="35.5703125" style="5" customWidth="1"/>
    <col min="16131" max="16131" width="18.42578125" style="5" bestFit="1" customWidth="1"/>
    <col min="16132" max="16135" width="10.42578125" style="5" customWidth="1"/>
    <col min="16136" max="16136" width="12.85546875" style="5" bestFit="1" customWidth="1"/>
    <col min="16137" max="16137" width="20.42578125" style="5" bestFit="1" customWidth="1"/>
    <col min="16138" max="16139" width="11.42578125" style="5" customWidth="1"/>
    <col min="16140" max="16140" width="10.42578125" style="5" bestFit="1" customWidth="1"/>
    <col min="16141" max="16141" width="11.42578125" style="5" bestFit="1" customWidth="1"/>
    <col min="16142" max="16142" width="18.85546875" style="5" customWidth="1"/>
    <col min="16143" max="16143" width="18.85546875" style="5" bestFit="1" customWidth="1"/>
    <col min="16144" max="16144" width="20.42578125" style="5" bestFit="1" customWidth="1"/>
    <col min="16145" max="16146" width="0" style="5" hidden="1" customWidth="1"/>
    <col min="16147" max="16147" width="15.42578125" style="5" bestFit="1" customWidth="1"/>
    <col min="16148" max="16148" width="28.42578125" style="5" bestFit="1" customWidth="1"/>
    <col min="16149" max="16149" width="13.5703125" style="5" bestFit="1" customWidth="1"/>
    <col min="16150" max="16150" width="11.42578125" style="5" customWidth="1"/>
    <col min="16151" max="16152" width="0" style="5" hidden="1" customWidth="1"/>
    <col min="16153" max="16155" width="11.42578125" style="5" customWidth="1"/>
    <col min="16156" max="16156" width="13.140625" style="5" bestFit="1" customWidth="1"/>
    <col min="16157" max="16384" width="11.42578125" style="5"/>
  </cols>
  <sheetData>
    <row r="12" spans="2:21" ht="21" x14ac:dyDescent="0.25">
      <c r="B12" s="26" t="s">
        <v>91</v>
      </c>
      <c r="C12" s="27"/>
      <c r="D12" s="27"/>
      <c r="E12" s="27"/>
      <c r="F12" s="27"/>
      <c r="G12" s="27"/>
      <c r="H12" s="28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</row>
    <row r="15" spans="2:21" x14ac:dyDescent="0.25">
      <c r="B15" s="29" t="s">
        <v>92</v>
      </c>
      <c r="C15" s="30"/>
    </row>
    <row r="16" spans="2:21" x14ac:dyDescent="0.25">
      <c r="K16" s="31"/>
    </row>
    <row r="17" spans="2:28" x14ac:dyDescent="0.25">
      <c r="B17" s="32" t="s">
        <v>93</v>
      </c>
      <c r="C17" s="33">
        <f>SETTLEMENT_DATE</f>
        <v>44071</v>
      </c>
    </row>
    <row r="18" spans="2:28" x14ac:dyDescent="0.25">
      <c r="B18" s="34"/>
      <c r="C18" s="35"/>
    </row>
    <row r="19" spans="2:28" ht="15.75" thickBot="1" x14ac:dyDescent="0.3">
      <c r="C19" s="4"/>
    </row>
    <row r="20" spans="2:28" s="38" customFormat="1" ht="18" thickBot="1" x14ac:dyDescent="0.3">
      <c r="B20" s="36" t="s">
        <v>94</v>
      </c>
      <c r="C20" s="37"/>
      <c r="D20" s="37"/>
      <c r="E20" s="37"/>
      <c r="F20" s="37"/>
      <c r="G20" s="37"/>
      <c r="J20" s="5"/>
      <c r="K20" s="39" t="s">
        <v>95</v>
      </c>
      <c r="L20" s="5"/>
      <c r="P20" s="5"/>
      <c r="Q20" s="5"/>
      <c r="R20" s="5"/>
      <c r="S20" s="5"/>
      <c r="T20" s="40" t="s">
        <v>96</v>
      </c>
      <c r="U20" s="41">
        <f ca="1">SUM(U24:U135)</f>
        <v>1.2238454449273337</v>
      </c>
      <c r="W20" s="5"/>
      <c r="X20" s="5"/>
      <c r="Y20" s="5"/>
      <c r="Z20" s="5"/>
      <c r="AA20" s="5"/>
    </row>
    <row r="21" spans="2:28" s="38" customFormat="1" ht="15.75" x14ac:dyDescent="0.25">
      <c r="B21" s="42"/>
      <c r="C21" s="129" t="str">
        <f ca="1">IF(ISNA(HLOOKUP(C22,Source_Bonds,1,FALSE)),IF(ISNA(HLOOKUP(C22,Desti_Bonds,1,FALSE)),"NOT FOUND","DESTINATION"),"SOURCE")</f>
        <v>DESTINATION</v>
      </c>
      <c r="D21" s="43"/>
      <c r="E21" s="43"/>
      <c r="F21" s="43"/>
      <c r="G21" s="43"/>
      <c r="H21" s="44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</row>
    <row r="22" spans="2:28" ht="15.75" x14ac:dyDescent="0.25">
      <c r="B22" s="45" t="s">
        <v>97</v>
      </c>
      <c r="C22" s="130" t="str">
        <f ca="1">MID(CELL("filename",A1),FIND("]",CELL("filename",A1))+1,255)</f>
        <v>LB386A</v>
      </c>
      <c r="D22" s="34" t="s">
        <v>187</v>
      </c>
      <c r="E22" s="46"/>
      <c r="F22" s="46"/>
      <c r="G22" s="46"/>
      <c r="J22" s="38"/>
      <c r="K22" s="47" t="s">
        <v>98</v>
      </c>
      <c r="L22" s="47" t="s">
        <v>99</v>
      </c>
      <c r="M22" s="47" t="s">
        <v>32</v>
      </c>
      <c r="N22" s="47" t="s">
        <v>100</v>
      </c>
      <c r="O22" s="47" t="s">
        <v>101</v>
      </c>
      <c r="P22" s="47" t="s">
        <v>102</v>
      </c>
      <c r="Q22" s="47" t="s">
        <v>103</v>
      </c>
      <c r="R22" s="47" t="s">
        <v>104</v>
      </c>
      <c r="S22" s="47" t="s">
        <v>95</v>
      </c>
      <c r="T22" s="47" t="s">
        <v>105</v>
      </c>
      <c r="U22" s="47" t="s">
        <v>106</v>
      </c>
      <c r="W22" s="4"/>
      <c r="X22" s="4"/>
      <c r="Y22" s="4"/>
      <c r="Z22" s="4"/>
      <c r="AA22" s="4"/>
      <c r="AB22" s="4"/>
    </row>
    <row r="23" spans="2:28" x14ac:dyDescent="0.25">
      <c r="B23" s="48" t="s">
        <v>30</v>
      </c>
      <c r="C23" s="49">
        <f ca="1">+VLOOKUP($C$22,SBDB_Data,2,FALSE)</f>
        <v>50573</v>
      </c>
      <c r="D23" s="34"/>
      <c r="E23" s="50"/>
      <c r="F23" s="50"/>
      <c r="G23" s="50"/>
      <c r="K23" s="51">
        <v>0</v>
      </c>
      <c r="L23" s="93">
        <f>+C17</f>
        <v>44071</v>
      </c>
      <c r="M23" s="23"/>
      <c r="N23" s="23"/>
      <c r="O23" s="23"/>
      <c r="P23" s="53"/>
      <c r="Q23" s="53"/>
      <c r="R23" s="53">
        <v>1</v>
      </c>
      <c r="S23" s="53"/>
      <c r="T23" s="54"/>
      <c r="U23" s="53"/>
      <c r="W23" s="4"/>
      <c r="X23" s="53"/>
      <c r="Y23" s="53"/>
      <c r="Z23" s="53"/>
      <c r="AA23" s="54"/>
      <c r="AB23" s="53"/>
    </row>
    <row r="24" spans="2:28" x14ac:dyDescent="0.25">
      <c r="B24" s="48" t="s">
        <v>32</v>
      </c>
      <c r="C24" s="55">
        <f ca="1">+VLOOKUP($C$22,SBDB_Data,4,FALSE)</f>
        <v>3.3000000000000002E-2</v>
      </c>
      <c r="D24" s="34"/>
      <c r="E24" s="56"/>
      <c r="F24" s="56"/>
      <c r="G24" s="56"/>
      <c r="K24" s="51">
        <f>+K23+1</f>
        <v>1</v>
      </c>
      <c r="L24" s="93">
        <f ca="1">+COUPNCD(C17,C23,C25)</f>
        <v>44182</v>
      </c>
      <c r="M24" s="57">
        <f ca="1">IF(L24="--","--",IF(AND($C$27="--",K24=1),(L24-$C$26)*$C$24/365,$C$24/$C$25))</f>
        <v>1.6500000000000001E-2</v>
      </c>
      <c r="N24" s="53" t="str">
        <f ca="1">+IF(L24=$C$23, 100%, "--")</f>
        <v>--</v>
      </c>
      <c r="O24" s="57">
        <f ca="1">IFERROR(IF(K24=1,(L24-$C$27)*(Q24/100%)*$C$24/365,(L24-L23)*(Q24/100%)*$C$24/365),"--")</f>
        <v>1.6545205479452055E-2</v>
      </c>
      <c r="P24" s="53">
        <f t="shared" ref="P24:P87" ca="1" si="0">+IF(L24="--","--",IFERROR(VLOOKUP(L24,$W$41:$X$45,2,FALSE),0))</f>
        <v>0</v>
      </c>
      <c r="Q24" s="53">
        <f ca="1">R24+P24</f>
        <v>1</v>
      </c>
      <c r="R24" s="53">
        <f ca="1">IF(P24="--",R23-0,R23-P24)</f>
        <v>1</v>
      </c>
      <c r="S24" s="58">
        <f ca="1">IF(L24="--","--",ROUND(IF($C$22="LBA37DA",SUM(O24:P24),SUM(M24:N24)),9))</f>
        <v>1.6500000000000001E-2</v>
      </c>
      <c r="T24" s="59">
        <f ca="1">IF(L24="--","--",1/(1+$C$31/$C$25)^($C$28*$C$25/365+K23))</f>
        <v>0.9943855225579884</v>
      </c>
      <c r="U24" s="53">
        <f ca="1">IFERROR(T24*S24,"--")</f>
        <v>1.6407361122206809E-2</v>
      </c>
      <c r="W24" s="4"/>
      <c r="X24" s="53"/>
      <c r="Y24" s="53"/>
      <c r="Z24" s="53"/>
      <c r="AA24" s="54"/>
      <c r="AB24" s="53"/>
    </row>
    <row r="25" spans="2:28" x14ac:dyDescent="0.25">
      <c r="B25" s="48" t="s">
        <v>107</v>
      </c>
      <c r="C25" s="60">
        <v>2</v>
      </c>
      <c r="D25" s="46"/>
      <c r="E25" s="61"/>
      <c r="F25" s="61"/>
      <c r="G25" s="61"/>
      <c r="K25" s="51">
        <f>+K24+1</f>
        <v>2</v>
      </c>
      <c r="L25" s="93">
        <f ca="1">+IF(L24&lt;$C$23, EDATE(L24,12/$C$25), IF(L24=$C$23, "--", IF(L24="--", "--")))</f>
        <v>44364</v>
      </c>
      <c r="M25" s="57">
        <f t="shared" ref="M25:M88" ca="1" si="1">IF(L25="--","--",IF(AND($C$27="--",K25=1),(L25-$C$26)*$C$24/365,$C$24/$C$25))</f>
        <v>1.6500000000000001E-2</v>
      </c>
      <c r="N25" s="53" t="str">
        <f t="shared" ref="N25:N88" ca="1" si="2">+IF(L25=$C$23, 100%, "--")</f>
        <v>--</v>
      </c>
      <c r="O25" s="57">
        <f ca="1">IFERROR(IF(K25=1,(L25-$C$27)*(Q25/100%)*$C$24/365,(L25-L24)*(Q25/100%)*$C$24/365),"--")</f>
        <v>1.6454794520547947E-2</v>
      </c>
      <c r="P25" s="53">
        <f t="shared" ca="1" si="0"/>
        <v>0</v>
      </c>
      <c r="Q25" s="53">
        <f t="shared" ref="Q25:Q66" ca="1" si="3">R25+P25</f>
        <v>1</v>
      </c>
      <c r="R25" s="53">
        <f ca="1">IF(P25="--",R24-0,R24-P25)</f>
        <v>1</v>
      </c>
      <c r="S25" s="58">
        <f t="shared" ref="S25:S88" ca="1" si="4">IF(L25="--","--",ROUND(IF($C$22="LBA37DA",SUM(O25:P25),SUM(M25:N25)),9))</f>
        <v>1.6500000000000001E-2</v>
      </c>
      <c r="T25" s="59">
        <f ca="1">IF(L25="--","--",1/(1+$C$31/$C$25)^($C$28*$C$25/365+K24))</f>
        <v>0.98522294913106956</v>
      </c>
      <c r="U25" s="53">
        <f t="shared" ref="U25:U88" ca="1" si="5">IFERROR(T25*S25,"--")</f>
        <v>1.6256178660662649E-2</v>
      </c>
      <c r="W25" s="4"/>
      <c r="X25" s="53"/>
      <c r="Y25" s="53"/>
      <c r="Z25" s="53"/>
      <c r="AA25" s="54"/>
      <c r="AB25" s="53"/>
    </row>
    <row r="26" spans="2:28" x14ac:dyDescent="0.25">
      <c r="B26" s="48" t="s">
        <v>31</v>
      </c>
      <c r="C26" s="49">
        <f ca="1">+VLOOKUP($C$22,SBDB_Data,3,FALSE)</f>
        <v>43438</v>
      </c>
      <c r="D26" s="34"/>
      <c r="E26" s="61"/>
      <c r="F26" s="61"/>
      <c r="G26" s="61"/>
      <c r="K26" s="51">
        <f>+K25+1</f>
        <v>3</v>
      </c>
      <c r="L26" s="93">
        <f t="shared" ref="L26:L89" ca="1" si="6">+IF(L25&lt;$C$23, EDATE(L25,12/$C$25), IF(L25=$C$23, "--", IF(L25="--", "--")))</f>
        <v>44547</v>
      </c>
      <c r="M26" s="57">
        <f t="shared" ca="1" si="1"/>
        <v>1.6500000000000001E-2</v>
      </c>
      <c r="N26" s="53" t="str">
        <f t="shared" ca="1" si="2"/>
        <v>--</v>
      </c>
      <c r="O26" s="57">
        <f t="shared" ref="O26:O89" ca="1" si="7">IFERROR(IF(K26=1,(L26-$C$27)*(Q26/100%)*$C$24/365,(L26-L25)*(Q26/100%)*$C$24/365),"--")</f>
        <v>1.6545205479452055E-2</v>
      </c>
      <c r="P26" s="53">
        <f t="shared" ca="1" si="0"/>
        <v>0</v>
      </c>
      <c r="Q26" s="53">
        <f t="shared" ca="1" si="3"/>
        <v>1</v>
      </c>
      <c r="R26" s="53">
        <f t="shared" ref="R26:R66" ca="1" si="8">IF(P26="--",R25-0,R25-P26)</f>
        <v>1</v>
      </c>
      <c r="S26" s="58">
        <f t="shared" ca="1" si="4"/>
        <v>1.6500000000000001E-2</v>
      </c>
      <c r="T26" s="59">
        <f t="shared" ref="T26:T89" ca="1" si="9">IF(L26="--","--",1/(1+$C$31/$C$25)^($C$28*$C$25/365+K25))</f>
        <v>0.97614480246811597</v>
      </c>
      <c r="U26" s="53">
        <f t="shared" ca="1" si="5"/>
        <v>1.6106389240723915E-2</v>
      </c>
      <c r="W26" s="4"/>
      <c r="X26" s="53"/>
      <c r="Y26" s="53"/>
      <c r="Z26" s="53"/>
      <c r="AA26" s="54"/>
      <c r="AB26" s="53"/>
    </row>
    <row r="27" spans="2:28" x14ac:dyDescent="0.25">
      <c r="B27" s="48" t="s">
        <v>108</v>
      </c>
      <c r="C27" s="62">
        <f ca="1">IF(COUPPCD(C17,C23,C25)&lt;C26,"--",COUPPCD(C17,C23,C25))</f>
        <v>43999</v>
      </c>
      <c r="E27" s="61"/>
      <c r="F27" s="61"/>
      <c r="G27" s="61"/>
      <c r="K27" s="51">
        <f>+K26+1</f>
        <v>4</v>
      </c>
      <c r="L27" s="93">
        <f t="shared" ca="1" si="6"/>
        <v>44729</v>
      </c>
      <c r="M27" s="57">
        <f t="shared" ca="1" si="1"/>
        <v>1.6500000000000001E-2</v>
      </c>
      <c r="N27" s="53" t="str">
        <f t="shared" ca="1" si="2"/>
        <v>--</v>
      </c>
      <c r="O27" s="57">
        <f t="shared" ca="1" si="7"/>
        <v>1.6454794520547947E-2</v>
      </c>
      <c r="P27" s="53">
        <f t="shared" ca="1" si="0"/>
        <v>0</v>
      </c>
      <c r="Q27" s="53">
        <f t="shared" ca="1" si="3"/>
        <v>1</v>
      </c>
      <c r="R27" s="53">
        <f t="shared" ca="1" si="8"/>
        <v>1</v>
      </c>
      <c r="S27" s="58">
        <f t="shared" ca="1" si="4"/>
        <v>1.6500000000000001E-2</v>
      </c>
      <c r="T27" s="59">
        <f t="shared" ca="1" si="9"/>
        <v>0.96715030463501039</v>
      </c>
      <c r="U27" s="53">
        <f t="shared" ca="1" si="5"/>
        <v>1.5957980026477671E-2</v>
      </c>
      <c r="W27" s="4"/>
      <c r="X27" s="53"/>
      <c r="Y27" s="53"/>
      <c r="Z27" s="53"/>
      <c r="AA27" s="54"/>
      <c r="AB27" s="53"/>
    </row>
    <row r="28" spans="2:28" x14ac:dyDescent="0.25">
      <c r="B28" s="48" t="s">
        <v>24</v>
      </c>
      <c r="C28" s="131">
        <f ca="1">L24-L23</f>
        <v>111</v>
      </c>
      <c r="D28" s="46"/>
      <c r="E28" s="61"/>
      <c r="F28" s="61"/>
      <c r="G28" s="61"/>
      <c r="K28" s="51">
        <f t="shared" ref="K28:K91" si="10">+K27+1</f>
        <v>5</v>
      </c>
      <c r="L28" s="93">
        <f t="shared" ca="1" si="6"/>
        <v>44912</v>
      </c>
      <c r="M28" s="57">
        <f t="shared" ca="1" si="1"/>
        <v>1.6500000000000001E-2</v>
      </c>
      <c r="N28" s="53" t="str">
        <f t="shared" ca="1" si="2"/>
        <v>--</v>
      </c>
      <c r="O28" s="57">
        <f t="shared" ca="1" si="7"/>
        <v>1.6545205479452055E-2</v>
      </c>
      <c r="P28" s="53">
        <f t="shared" ca="1" si="0"/>
        <v>0</v>
      </c>
      <c r="Q28" s="53">
        <f t="shared" ca="1" si="3"/>
        <v>1</v>
      </c>
      <c r="R28" s="53">
        <f t="shared" ca="1" si="8"/>
        <v>1</v>
      </c>
      <c r="S28" s="58">
        <f t="shared" ca="1" si="4"/>
        <v>1.6500000000000001E-2</v>
      </c>
      <c r="T28" s="59">
        <f t="shared" ca="1" si="9"/>
        <v>0.95823868486575869</v>
      </c>
      <c r="U28" s="53">
        <f t="shared" ca="1" si="5"/>
        <v>1.5810938300285019E-2</v>
      </c>
      <c r="W28" s="4"/>
      <c r="X28" s="53"/>
      <c r="Y28" s="53"/>
      <c r="Z28" s="53"/>
      <c r="AA28" s="54"/>
      <c r="AB28" s="53"/>
    </row>
    <row r="29" spans="2:28" x14ac:dyDescent="0.25">
      <c r="B29" s="48" t="s">
        <v>23</v>
      </c>
      <c r="C29" s="131">
        <f ca="1">IF(C27="--",L23-C26,L23-C27)</f>
        <v>72</v>
      </c>
      <c r="D29" s="46"/>
      <c r="E29" s="63"/>
      <c r="F29" s="63"/>
      <c r="G29" s="63"/>
      <c r="K29" s="51">
        <f t="shared" si="10"/>
        <v>6</v>
      </c>
      <c r="L29" s="93">
        <f t="shared" ca="1" si="6"/>
        <v>45094</v>
      </c>
      <c r="M29" s="57">
        <f t="shared" ca="1" si="1"/>
        <v>1.6500000000000001E-2</v>
      </c>
      <c r="N29" s="53" t="str">
        <f t="shared" ca="1" si="2"/>
        <v>--</v>
      </c>
      <c r="O29" s="57">
        <f t="shared" ca="1" si="7"/>
        <v>1.6454794520547947E-2</v>
      </c>
      <c r="P29" s="53">
        <f t="shared" ca="1" si="0"/>
        <v>0</v>
      </c>
      <c r="Q29" s="53">
        <f t="shared" ca="1" si="3"/>
        <v>1</v>
      </c>
      <c r="R29" s="53">
        <f t="shared" ca="1" si="8"/>
        <v>1</v>
      </c>
      <c r="S29" s="58">
        <f t="shared" ca="1" si="4"/>
        <v>1.6500000000000001E-2</v>
      </c>
      <c r="T29" s="59">
        <f t="shared" ca="1" si="9"/>
        <v>0.94940917949644166</v>
      </c>
      <c r="U29" s="53">
        <f t="shared" ca="1" si="5"/>
        <v>1.5665251461691287E-2</v>
      </c>
      <c r="W29" s="4"/>
      <c r="X29" s="53"/>
      <c r="Y29" s="53"/>
      <c r="Z29" s="53"/>
      <c r="AA29" s="54"/>
      <c r="AB29" s="53"/>
    </row>
    <row r="30" spans="2:28" x14ac:dyDescent="0.25">
      <c r="B30" s="48" t="s">
        <v>109</v>
      </c>
      <c r="C30" s="64">
        <f ca="1">ROUND(C29/365*C24,8)</f>
        <v>6.50959E-3</v>
      </c>
      <c r="E30" s="65"/>
      <c r="F30" s="65"/>
      <c r="G30" s="65"/>
      <c r="K30" s="51">
        <f t="shared" si="10"/>
        <v>7</v>
      </c>
      <c r="L30" s="93">
        <f t="shared" ca="1" si="6"/>
        <v>45277</v>
      </c>
      <c r="M30" s="57">
        <f t="shared" ca="1" si="1"/>
        <v>1.6500000000000001E-2</v>
      </c>
      <c r="N30" s="53" t="str">
        <f t="shared" ca="1" si="2"/>
        <v>--</v>
      </c>
      <c r="O30" s="57">
        <f t="shared" ca="1" si="7"/>
        <v>1.6545205479452055E-2</v>
      </c>
      <c r="P30" s="53">
        <f t="shared" ca="1" si="0"/>
        <v>0</v>
      </c>
      <c r="Q30" s="53">
        <f t="shared" ca="1" si="3"/>
        <v>1</v>
      </c>
      <c r="R30" s="53">
        <f t="shared" ca="1" si="8"/>
        <v>1</v>
      </c>
      <c r="S30" s="58">
        <f t="shared" ca="1" si="4"/>
        <v>1.6500000000000001E-2</v>
      </c>
      <c r="T30" s="59">
        <f t="shared" ca="1" si="9"/>
        <v>0.94066103189977368</v>
      </c>
      <c r="U30" s="53">
        <f t="shared" ca="1" si="5"/>
        <v>1.5520907026346266E-2</v>
      </c>
      <c r="W30" s="4"/>
      <c r="X30" s="53"/>
      <c r="Y30" s="53"/>
      <c r="Z30" s="53"/>
      <c r="AA30" s="54"/>
      <c r="AB30" s="53"/>
    </row>
    <row r="31" spans="2:28" x14ac:dyDescent="0.25">
      <c r="B31" s="66" t="s">
        <v>110</v>
      </c>
      <c r="C31" s="132">
        <f ca="1">IF(C21="SOURCE", HLOOKUP(C22, Source_Bonds, 7, FALSE), IF(C21="DESTINATION", HLOOKUP(C22,Desti_Bonds,6,FALSE),  C21) )</f>
        <v>1.8599999999999998E-2</v>
      </c>
      <c r="D31" s="34" t="s">
        <v>186</v>
      </c>
      <c r="E31" s="65"/>
      <c r="G31" s="61"/>
      <c r="K31" s="51">
        <f t="shared" si="10"/>
        <v>8</v>
      </c>
      <c r="L31" s="93">
        <f t="shared" ca="1" si="6"/>
        <v>45460</v>
      </c>
      <c r="M31" s="57">
        <f t="shared" ca="1" si="1"/>
        <v>1.6500000000000001E-2</v>
      </c>
      <c r="N31" s="53" t="str">
        <f t="shared" ca="1" si="2"/>
        <v>--</v>
      </c>
      <c r="O31" s="57">
        <f t="shared" ca="1" si="7"/>
        <v>1.6545205479452055E-2</v>
      </c>
      <c r="P31" s="53">
        <f t="shared" ca="1" si="0"/>
        <v>0</v>
      </c>
      <c r="Q31" s="53">
        <f t="shared" ca="1" si="3"/>
        <v>1</v>
      </c>
      <c r="R31" s="53">
        <f t="shared" ca="1" si="8"/>
        <v>1</v>
      </c>
      <c r="S31" s="58">
        <f t="shared" ca="1" si="4"/>
        <v>1.6500000000000001E-2</v>
      </c>
      <c r="T31" s="59">
        <f t="shared" ca="1" si="9"/>
        <v>0.93199349242026508</v>
      </c>
      <c r="U31" s="53">
        <f t="shared" ca="1" si="5"/>
        <v>1.5377892624934374E-2</v>
      </c>
      <c r="W31" s="4"/>
      <c r="X31" s="53"/>
      <c r="Y31" s="53"/>
      <c r="Z31" s="53"/>
      <c r="AA31" s="54"/>
      <c r="AB31" s="53"/>
    </row>
    <row r="32" spans="2:28" s="38" customFormat="1" ht="15.75" x14ac:dyDescent="0.25">
      <c r="B32" s="5"/>
      <c r="C32" s="5"/>
      <c r="D32" s="34"/>
      <c r="E32" s="34"/>
      <c r="F32" s="5"/>
      <c r="G32" s="61"/>
      <c r="H32" s="4"/>
      <c r="I32" s="5"/>
      <c r="J32" s="5"/>
      <c r="K32" s="51">
        <f t="shared" si="10"/>
        <v>9</v>
      </c>
      <c r="L32" s="93">
        <f t="shared" ca="1" si="6"/>
        <v>45643</v>
      </c>
      <c r="M32" s="57">
        <f t="shared" ca="1" si="1"/>
        <v>1.6500000000000001E-2</v>
      </c>
      <c r="N32" s="53" t="str">
        <f t="shared" ca="1" si="2"/>
        <v>--</v>
      </c>
      <c r="O32" s="57">
        <f t="shared" ca="1" si="7"/>
        <v>1.6545205479452055E-2</v>
      </c>
      <c r="P32" s="53">
        <f t="shared" ca="1" si="0"/>
        <v>0</v>
      </c>
      <c r="Q32" s="53">
        <f t="shared" ca="1" si="3"/>
        <v>1</v>
      </c>
      <c r="R32" s="53">
        <f t="shared" ca="1" si="8"/>
        <v>1</v>
      </c>
      <c r="S32" s="58">
        <f t="shared" ca="1" si="4"/>
        <v>1.6500000000000001E-2</v>
      </c>
      <c r="T32" s="59">
        <f t="shared" ca="1" si="9"/>
        <v>0.92340581830998225</v>
      </c>
      <c r="U32" s="53">
        <f t="shared" ca="1" si="5"/>
        <v>1.5236196002114708E-2</v>
      </c>
      <c r="V32" s="5"/>
      <c r="W32" s="4"/>
      <c r="X32" s="53"/>
      <c r="Y32" s="53"/>
      <c r="Z32" s="53"/>
      <c r="AA32" s="54"/>
      <c r="AB32" s="53"/>
    </row>
    <row r="33" spans="2:28" s="38" customFormat="1" ht="15.75" x14ac:dyDescent="0.25">
      <c r="B33" s="45" t="s">
        <v>111</v>
      </c>
      <c r="C33" s="67">
        <f ca="1">ROUND(U20-C30,8)</f>
        <v>1.21733585</v>
      </c>
      <c r="D33" s="46"/>
      <c r="E33" s="34"/>
      <c r="F33" s="5"/>
      <c r="G33" s="5"/>
      <c r="H33" s="4"/>
      <c r="I33" s="5"/>
      <c r="J33" s="5"/>
      <c r="K33" s="51">
        <f t="shared" si="10"/>
        <v>10</v>
      </c>
      <c r="L33" s="93">
        <f t="shared" ca="1" si="6"/>
        <v>45825</v>
      </c>
      <c r="M33" s="57">
        <f t="shared" ca="1" si="1"/>
        <v>1.6500000000000001E-2</v>
      </c>
      <c r="N33" s="53" t="str">
        <f t="shared" ca="1" si="2"/>
        <v>--</v>
      </c>
      <c r="O33" s="57">
        <f t="shared" ca="1" si="7"/>
        <v>1.6454794520547947E-2</v>
      </c>
      <c r="P33" s="53">
        <f t="shared" ca="1" si="0"/>
        <v>0</v>
      </c>
      <c r="Q33" s="53">
        <f t="shared" ca="1" si="3"/>
        <v>1</v>
      </c>
      <c r="R33" s="53">
        <f t="shared" ca="1" si="8"/>
        <v>1</v>
      </c>
      <c r="S33" s="58">
        <f t="shared" ca="1" si="4"/>
        <v>1.6500000000000001E-2</v>
      </c>
      <c r="T33" s="59">
        <f t="shared" ca="1" si="9"/>
        <v>0.91489727366489859</v>
      </c>
      <c r="U33" s="53">
        <f t="shared" ca="1" si="5"/>
        <v>1.5095805015470828E-2</v>
      </c>
      <c r="V33" s="5"/>
      <c r="W33" s="4"/>
      <c r="X33" s="53"/>
      <c r="Y33" s="53"/>
      <c r="Z33" s="53"/>
      <c r="AA33" s="54"/>
      <c r="AB33" s="53"/>
    </row>
    <row r="34" spans="2:28" ht="15.75" customHeight="1" x14ac:dyDescent="0.25">
      <c r="B34" s="66" t="s">
        <v>112</v>
      </c>
      <c r="C34" s="68">
        <f ca="1">C33+C30</f>
        <v>1.2238454400000001</v>
      </c>
      <c r="D34" s="46"/>
      <c r="E34" s="34"/>
      <c r="F34" s="65"/>
      <c r="G34" s="69"/>
      <c r="K34" s="51">
        <f t="shared" si="10"/>
        <v>11</v>
      </c>
      <c r="L34" s="93">
        <f t="shared" ca="1" si="6"/>
        <v>46008</v>
      </c>
      <c r="M34" s="57">
        <f t="shared" ca="1" si="1"/>
        <v>1.6500000000000001E-2</v>
      </c>
      <c r="N34" s="53" t="str">
        <f t="shared" ca="1" si="2"/>
        <v>--</v>
      </c>
      <c r="O34" s="57">
        <f t="shared" ca="1" si="7"/>
        <v>1.6545205479452055E-2</v>
      </c>
      <c r="P34" s="53">
        <f t="shared" ca="1" si="0"/>
        <v>0</v>
      </c>
      <c r="Q34" s="53">
        <f t="shared" ca="1" si="3"/>
        <v>1</v>
      </c>
      <c r="R34" s="53">
        <f t="shared" ca="1" si="8"/>
        <v>1</v>
      </c>
      <c r="S34" s="58">
        <f t="shared" ca="1" si="4"/>
        <v>1.6500000000000001E-2</v>
      </c>
      <c r="T34" s="59">
        <f t="shared" ca="1" si="9"/>
        <v>0.90646712936183349</v>
      </c>
      <c r="U34" s="53">
        <f t="shared" ca="1" si="5"/>
        <v>1.4956707634470254E-2</v>
      </c>
      <c r="W34" s="4"/>
      <c r="X34" s="53"/>
      <c r="Y34" s="53"/>
      <c r="Z34" s="53"/>
      <c r="AA34" s="54"/>
      <c r="AB34" s="53"/>
    </row>
    <row r="35" spans="2:28" x14ac:dyDescent="0.25">
      <c r="C35" s="70"/>
      <c r="D35" s="46"/>
      <c r="E35" s="34"/>
      <c r="F35" s="34"/>
      <c r="G35" s="71"/>
      <c r="K35" s="51">
        <f>+K34+1</f>
        <v>12</v>
      </c>
      <c r="L35" s="93">
        <f t="shared" ca="1" si="6"/>
        <v>46190</v>
      </c>
      <c r="M35" s="57">
        <f t="shared" ca="1" si="1"/>
        <v>1.6500000000000001E-2</v>
      </c>
      <c r="N35" s="53" t="str">
        <f t="shared" ca="1" si="2"/>
        <v>--</v>
      </c>
      <c r="O35" s="57">
        <f t="shared" ca="1" si="7"/>
        <v>1.6454794520547947E-2</v>
      </c>
      <c r="P35" s="53">
        <f t="shared" ca="1" si="0"/>
        <v>0</v>
      </c>
      <c r="Q35" s="53">
        <f t="shared" ca="1" si="3"/>
        <v>1</v>
      </c>
      <c r="R35" s="53">
        <f t="shared" ca="1" si="8"/>
        <v>1</v>
      </c>
      <c r="S35" s="58">
        <f t="shared" ca="1" si="4"/>
        <v>1.6500000000000001E-2</v>
      </c>
      <c r="T35" s="59">
        <f t="shared" ca="1" si="9"/>
        <v>0.89811466299597087</v>
      </c>
      <c r="U35" s="53">
        <f t="shared" ca="1" si="5"/>
        <v>1.481889193943352E-2</v>
      </c>
      <c r="W35" s="4"/>
      <c r="X35" s="53"/>
      <c r="Y35" s="53"/>
      <c r="Z35" s="53"/>
      <c r="AA35" s="54"/>
      <c r="AB35" s="53"/>
    </row>
    <row r="36" spans="2:28" x14ac:dyDescent="0.25">
      <c r="C36" s="63"/>
      <c r="D36" s="72"/>
      <c r="E36" s="73"/>
      <c r="F36" s="34"/>
      <c r="G36" s="74"/>
      <c r="K36" s="51">
        <f t="shared" si="10"/>
        <v>13</v>
      </c>
      <c r="L36" s="93">
        <f t="shared" ca="1" si="6"/>
        <v>46373</v>
      </c>
      <c r="M36" s="57">
        <f t="shared" ca="1" si="1"/>
        <v>1.6500000000000001E-2</v>
      </c>
      <c r="N36" s="53" t="str">
        <f t="shared" ca="1" si="2"/>
        <v>--</v>
      </c>
      <c r="O36" s="57">
        <f t="shared" ca="1" si="7"/>
        <v>1.6545205479452055E-2</v>
      </c>
      <c r="P36" s="53">
        <f t="shared" ca="1" si="0"/>
        <v>0</v>
      </c>
      <c r="Q36" s="53">
        <f t="shared" ca="1" si="3"/>
        <v>1</v>
      </c>
      <c r="R36" s="53">
        <f t="shared" ca="1" si="8"/>
        <v>1</v>
      </c>
      <c r="S36" s="58">
        <f t="shared" ca="1" si="4"/>
        <v>1.6500000000000001E-2</v>
      </c>
      <c r="T36" s="59">
        <f t="shared" ca="1" si="9"/>
        <v>0.88983915881895437</v>
      </c>
      <c r="U36" s="53">
        <f t="shared" ca="1" si="5"/>
        <v>1.4682346120512748E-2</v>
      </c>
      <c r="W36" s="4"/>
      <c r="X36" s="53"/>
      <c r="Y36" s="53"/>
      <c r="Z36" s="53"/>
      <c r="AA36" s="54"/>
      <c r="AB36" s="53"/>
    </row>
    <row r="37" spans="2:28" x14ac:dyDescent="0.25">
      <c r="C37" s="63"/>
      <c r="D37" s="72"/>
      <c r="E37" s="73"/>
      <c r="F37" s="34"/>
      <c r="G37" s="74"/>
      <c r="K37" s="51">
        <f t="shared" si="10"/>
        <v>14</v>
      </c>
      <c r="L37" s="93">
        <f t="shared" ca="1" si="6"/>
        <v>46555</v>
      </c>
      <c r="M37" s="57">
        <f t="shared" ca="1" si="1"/>
        <v>1.6500000000000001E-2</v>
      </c>
      <c r="N37" s="53" t="str">
        <f t="shared" ca="1" si="2"/>
        <v>--</v>
      </c>
      <c r="O37" s="57">
        <f t="shared" ca="1" si="7"/>
        <v>1.6454794520547947E-2</v>
      </c>
      <c r="P37" s="53">
        <f t="shared" ca="1" si="0"/>
        <v>0</v>
      </c>
      <c r="Q37" s="53">
        <f t="shared" ca="1" si="3"/>
        <v>1</v>
      </c>
      <c r="R37" s="53">
        <f t="shared" ca="1" si="8"/>
        <v>1</v>
      </c>
      <c r="S37" s="58">
        <f t="shared" ca="1" si="4"/>
        <v>1.6500000000000001E-2</v>
      </c>
      <c r="T37" s="59">
        <f t="shared" ca="1" si="9"/>
        <v>0.88163990767755318</v>
      </c>
      <c r="U37" s="53">
        <f t="shared" ca="1" si="5"/>
        <v>1.4547058476679628E-2</v>
      </c>
      <c r="W37" s="4"/>
      <c r="X37" s="53"/>
      <c r="Y37" s="53"/>
      <c r="Z37" s="53"/>
      <c r="AA37" s="54"/>
      <c r="AB37" s="53"/>
    </row>
    <row r="38" spans="2:28" x14ac:dyDescent="0.25">
      <c r="H38" s="75"/>
      <c r="K38" s="51">
        <f t="shared" si="10"/>
        <v>15</v>
      </c>
      <c r="L38" s="93">
        <f t="shared" ca="1" si="6"/>
        <v>46738</v>
      </c>
      <c r="M38" s="57">
        <f t="shared" ca="1" si="1"/>
        <v>1.6500000000000001E-2</v>
      </c>
      <c r="N38" s="53" t="str">
        <f t="shared" ca="1" si="2"/>
        <v>--</v>
      </c>
      <c r="O38" s="57">
        <f t="shared" ca="1" si="7"/>
        <v>1.6545205479452055E-2</v>
      </c>
      <c r="P38" s="53">
        <f t="shared" ca="1" si="0"/>
        <v>0</v>
      </c>
      <c r="Q38" s="53">
        <f t="shared" ca="1" si="3"/>
        <v>1</v>
      </c>
      <c r="R38" s="53">
        <f t="shared" ca="1" si="8"/>
        <v>1</v>
      </c>
      <c r="S38" s="58">
        <f t="shared" ca="1" si="4"/>
        <v>1.6500000000000001E-2</v>
      </c>
      <c r="T38" s="59">
        <f t="shared" ca="1" si="9"/>
        <v>0.87351620695289112</v>
      </c>
      <c r="U38" s="53">
        <f t="shared" ca="1" si="5"/>
        <v>1.4413017414722704E-2</v>
      </c>
      <c r="W38" s="4"/>
      <c r="X38" s="53"/>
      <c r="Y38" s="53"/>
      <c r="Z38" s="53"/>
      <c r="AA38" s="54"/>
      <c r="AB38" s="53"/>
    </row>
    <row r="39" spans="2:28" ht="15.75" thickBot="1" x14ac:dyDescent="0.3">
      <c r="D39" s="46"/>
      <c r="E39" s="34"/>
      <c r="F39" s="34"/>
      <c r="G39" s="76"/>
      <c r="K39" s="51">
        <f t="shared" si="10"/>
        <v>16</v>
      </c>
      <c r="L39" s="93">
        <f t="shared" ca="1" si="6"/>
        <v>46921</v>
      </c>
      <c r="M39" s="57">
        <f t="shared" ca="1" si="1"/>
        <v>1.6500000000000001E-2</v>
      </c>
      <c r="N39" s="53" t="str">
        <f t="shared" ca="1" si="2"/>
        <v>--</v>
      </c>
      <c r="O39" s="57">
        <f t="shared" ca="1" si="7"/>
        <v>1.6545205479452055E-2</v>
      </c>
      <c r="P39" s="53">
        <f t="shared" ca="1" si="0"/>
        <v>0</v>
      </c>
      <c r="Q39" s="53">
        <f t="shared" ca="1" si="3"/>
        <v>1</v>
      </c>
      <c r="R39" s="53">
        <f t="shared" ca="1" si="8"/>
        <v>1</v>
      </c>
      <c r="S39" s="58">
        <f t="shared" ca="1" si="4"/>
        <v>1.6500000000000001E-2</v>
      </c>
      <c r="T39" s="59">
        <f t="shared" ca="1" si="9"/>
        <v>0.86546736050023887</v>
      </c>
      <c r="U39" s="53">
        <f t="shared" ca="1" si="5"/>
        <v>1.4280211448253942E-2</v>
      </c>
      <c r="W39" s="4"/>
      <c r="X39" s="53"/>
      <c r="Y39" s="53"/>
      <c r="Z39" s="53"/>
      <c r="AA39" s="54"/>
      <c r="AB39" s="53"/>
    </row>
    <row r="40" spans="2:28" ht="16.5" thickBot="1" x14ac:dyDescent="0.3">
      <c r="D40" s="46"/>
      <c r="E40" s="34"/>
      <c r="F40" s="34"/>
      <c r="G40" s="34"/>
      <c r="K40" s="51">
        <f t="shared" si="10"/>
        <v>17</v>
      </c>
      <c r="L40" s="93">
        <f t="shared" ca="1" si="6"/>
        <v>47104</v>
      </c>
      <c r="M40" s="57">
        <f t="shared" ca="1" si="1"/>
        <v>1.6500000000000001E-2</v>
      </c>
      <c r="N40" s="53" t="str">
        <f t="shared" ca="1" si="2"/>
        <v>--</v>
      </c>
      <c r="O40" s="57">
        <f t="shared" ca="1" si="7"/>
        <v>1.6545205479452055E-2</v>
      </c>
      <c r="P40" s="53">
        <f t="shared" ca="1" si="0"/>
        <v>0</v>
      </c>
      <c r="Q40" s="53">
        <f t="shared" ca="1" si="3"/>
        <v>1</v>
      </c>
      <c r="R40" s="53">
        <f t="shared" ca="1" si="8"/>
        <v>1</v>
      </c>
      <c r="S40" s="58">
        <f t="shared" ca="1" si="4"/>
        <v>1.6500000000000001E-2</v>
      </c>
      <c r="T40" s="59">
        <f t="shared" ca="1" si="9"/>
        <v>0.85749267858935785</v>
      </c>
      <c r="U40" s="53">
        <f t="shared" ca="1" si="5"/>
        <v>1.4148629196724405E-2</v>
      </c>
      <c r="W40" s="77" t="s">
        <v>113</v>
      </c>
      <c r="X40" s="78" t="s">
        <v>114</v>
      </c>
      <c r="Y40" s="53"/>
      <c r="Z40" s="53"/>
      <c r="AA40" s="54"/>
      <c r="AB40" s="53"/>
    </row>
    <row r="41" spans="2:28" x14ac:dyDescent="0.25">
      <c r="G41" s="34"/>
      <c r="K41" s="51">
        <f t="shared" si="10"/>
        <v>18</v>
      </c>
      <c r="L41" s="93">
        <f t="shared" ca="1" si="6"/>
        <v>47286</v>
      </c>
      <c r="M41" s="57">
        <f t="shared" ca="1" si="1"/>
        <v>1.6500000000000001E-2</v>
      </c>
      <c r="N41" s="53" t="str">
        <f t="shared" ca="1" si="2"/>
        <v>--</v>
      </c>
      <c r="O41" s="57">
        <f t="shared" ca="1" si="7"/>
        <v>1.6454794520547947E-2</v>
      </c>
      <c r="P41" s="53">
        <f t="shared" ca="1" si="0"/>
        <v>0</v>
      </c>
      <c r="Q41" s="53">
        <f t="shared" ca="1" si="3"/>
        <v>1</v>
      </c>
      <c r="R41" s="53">
        <f t="shared" ca="1" si="8"/>
        <v>1</v>
      </c>
      <c r="S41" s="58">
        <f t="shared" ca="1" si="4"/>
        <v>1.6500000000000001E-2</v>
      </c>
      <c r="T41" s="59">
        <f t="shared" ca="1" si="9"/>
        <v>0.84959147784539546</v>
      </c>
      <c r="U41" s="53">
        <f t="shared" ca="1" si="5"/>
        <v>1.4018259384449026E-2</v>
      </c>
      <c r="W41" s="79">
        <v>48925</v>
      </c>
      <c r="X41" s="80">
        <v>0.2</v>
      </c>
      <c r="Y41" s="53"/>
      <c r="Z41" s="53"/>
      <c r="AA41" s="54"/>
      <c r="AB41" s="53"/>
    </row>
    <row r="42" spans="2:28" x14ac:dyDescent="0.25">
      <c r="G42" s="34"/>
      <c r="K42" s="51">
        <f t="shared" si="10"/>
        <v>19</v>
      </c>
      <c r="L42" s="93">
        <f t="shared" ca="1" si="6"/>
        <v>47469</v>
      </c>
      <c r="M42" s="57">
        <f t="shared" ca="1" si="1"/>
        <v>1.6500000000000001E-2</v>
      </c>
      <c r="N42" s="53" t="str">
        <f t="shared" ca="1" si="2"/>
        <v>--</v>
      </c>
      <c r="O42" s="57">
        <f t="shared" ca="1" si="7"/>
        <v>1.6545205479452055E-2</v>
      </c>
      <c r="P42" s="53">
        <f t="shared" ca="1" si="0"/>
        <v>0</v>
      </c>
      <c r="Q42" s="53">
        <f t="shared" ca="1" si="3"/>
        <v>1</v>
      </c>
      <c r="R42" s="53">
        <f t="shared" ca="1" si="8"/>
        <v>1</v>
      </c>
      <c r="S42" s="58">
        <f t="shared" ca="1" si="4"/>
        <v>1.6500000000000001E-2</v>
      </c>
      <c r="T42" s="59">
        <f t="shared" ca="1" si="9"/>
        <v>0.84176308119032539</v>
      </c>
      <c r="U42" s="53">
        <f t="shared" ca="1" si="5"/>
        <v>1.3889090839640369E-2</v>
      </c>
      <c r="W42" s="79">
        <v>49290</v>
      </c>
      <c r="X42" s="80">
        <v>0.2</v>
      </c>
      <c r="Y42" s="53"/>
      <c r="Z42" s="53"/>
      <c r="AA42" s="54"/>
      <c r="AB42" s="53"/>
    </row>
    <row r="43" spans="2:28" x14ac:dyDescent="0.25">
      <c r="G43" s="73"/>
      <c r="K43" s="51">
        <f t="shared" si="10"/>
        <v>20</v>
      </c>
      <c r="L43" s="93">
        <f t="shared" ca="1" si="6"/>
        <v>47651</v>
      </c>
      <c r="M43" s="57">
        <f t="shared" ca="1" si="1"/>
        <v>1.6500000000000001E-2</v>
      </c>
      <c r="N43" s="53" t="str">
        <f t="shared" ca="1" si="2"/>
        <v>--</v>
      </c>
      <c r="O43" s="57">
        <f t="shared" ca="1" si="7"/>
        <v>1.6454794520547947E-2</v>
      </c>
      <c r="P43" s="53">
        <f t="shared" ca="1" si="0"/>
        <v>0</v>
      </c>
      <c r="Q43" s="53">
        <f t="shared" ca="1" si="3"/>
        <v>1</v>
      </c>
      <c r="R43" s="53">
        <f t="shared" ca="1" si="8"/>
        <v>1</v>
      </c>
      <c r="S43" s="58">
        <f t="shared" ca="1" si="4"/>
        <v>1.6500000000000001E-2</v>
      </c>
      <c r="T43" s="59">
        <f t="shared" ca="1" si="9"/>
        <v>0.83400681778492558</v>
      </c>
      <c r="U43" s="53">
        <f t="shared" ca="1" si="5"/>
        <v>1.3761112493451274E-2</v>
      </c>
      <c r="W43" s="79">
        <v>49655</v>
      </c>
      <c r="X43" s="80">
        <v>0.2</v>
      </c>
      <c r="Y43" s="53"/>
      <c r="Z43" s="53"/>
      <c r="AA43" s="54"/>
      <c r="AB43" s="53"/>
    </row>
    <row r="44" spans="2:28" x14ac:dyDescent="0.25">
      <c r="G44" s="73"/>
      <c r="K44" s="51">
        <f t="shared" si="10"/>
        <v>21</v>
      </c>
      <c r="L44" s="93">
        <f t="shared" ca="1" si="6"/>
        <v>47834</v>
      </c>
      <c r="M44" s="57">
        <f t="shared" ca="1" si="1"/>
        <v>1.6500000000000001E-2</v>
      </c>
      <c r="N44" s="53" t="str">
        <f t="shared" ca="1" si="2"/>
        <v>--</v>
      </c>
      <c r="O44" s="57">
        <f t="shared" ca="1" si="7"/>
        <v>1.6545205479452055E-2</v>
      </c>
      <c r="P44" s="53">
        <f t="shared" ca="1" si="0"/>
        <v>0</v>
      </c>
      <c r="Q44" s="53">
        <f t="shared" ca="1" si="3"/>
        <v>1</v>
      </c>
      <c r="R44" s="53">
        <f t="shared" ca="1" si="8"/>
        <v>1</v>
      </c>
      <c r="S44" s="58">
        <f t="shared" ca="1" si="4"/>
        <v>1.6500000000000001E-2</v>
      </c>
      <c r="T44" s="59">
        <f t="shared" ca="1" si="9"/>
        <v>0.82632202297129242</v>
      </c>
      <c r="U44" s="53">
        <f t="shared" ca="1" si="5"/>
        <v>1.3634313379026326E-2</v>
      </c>
      <c r="W44" s="79">
        <v>50021</v>
      </c>
      <c r="X44" s="80">
        <v>0.2</v>
      </c>
      <c r="Y44" s="53"/>
      <c r="Z44" s="53"/>
      <c r="AA44" s="54"/>
      <c r="AB44" s="53"/>
    </row>
    <row r="45" spans="2:28" x14ac:dyDescent="0.25">
      <c r="C45" s="34"/>
      <c r="G45" s="34"/>
      <c r="K45" s="51">
        <f t="shared" si="10"/>
        <v>22</v>
      </c>
      <c r="L45" s="93">
        <f t="shared" ca="1" si="6"/>
        <v>48016</v>
      </c>
      <c r="M45" s="57">
        <f t="shared" ca="1" si="1"/>
        <v>1.6500000000000001E-2</v>
      </c>
      <c r="N45" s="53" t="str">
        <f t="shared" ca="1" si="2"/>
        <v>--</v>
      </c>
      <c r="O45" s="57">
        <f t="shared" ca="1" si="7"/>
        <v>1.6454794520547947E-2</v>
      </c>
      <c r="P45" s="53">
        <f t="shared" ca="1" si="0"/>
        <v>0</v>
      </c>
      <c r="Q45" s="53">
        <f t="shared" ca="1" si="3"/>
        <v>1</v>
      </c>
      <c r="R45" s="53">
        <f t="shared" ca="1" si="8"/>
        <v>1</v>
      </c>
      <c r="S45" s="58">
        <f t="shared" ca="1" si="4"/>
        <v>1.6500000000000001E-2</v>
      </c>
      <c r="T45" s="59">
        <f t="shared" ca="1" si="9"/>
        <v>0.81870803821588467</v>
      </c>
      <c r="U45" s="53">
        <f t="shared" ca="1" si="5"/>
        <v>1.3508682630562098E-2</v>
      </c>
      <c r="W45" s="81">
        <v>50386</v>
      </c>
      <c r="X45" s="82">
        <v>0.2</v>
      </c>
      <c r="Y45" s="53"/>
      <c r="Z45" s="53"/>
      <c r="AA45" s="54"/>
      <c r="AB45" s="53"/>
    </row>
    <row r="46" spans="2:28" x14ac:dyDescent="0.25">
      <c r="C46" s="34"/>
      <c r="D46" s="46"/>
      <c r="E46" s="34"/>
      <c r="F46" s="34"/>
      <c r="G46" s="34"/>
      <c r="K46" s="51">
        <f t="shared" si="10"/>
        <v>23</v>
      </c>
      <c r="L46" s="93">
        <f t="shared" ca="1" si="6"/>
        <v>48199</v>
      </c>
      <c r="M46" s="57">
        <f t="shared" ca="1" si="1"/>
        <v>1.6500000000000001E-2</v>
      </c>
      <c r="N46" s="53" t="str">
        <f t="shared" ca="1" si="2"/>
        <v>--</v>
      </c>
      <c r="O46" s="57">
        <f t="shared" ca="1" si="7"/>
        <v>1.6545205479452055E-2</v>
      </c>
      <c r="P46" s="53">
        <f t="shared" ca="1" si="0"/>
        <v>0</v>
      </c>
      <c r="Q46" s="53">
        <f t="shared" ca="1" si="3"/>
        <v>1</v>
      </c>
      <c r="R46" s="53">
        <f t="shared" ca="1" si="8"/>
        <v>1</v>
      </c>
      <c r="S46" s="58">
        <f t="shared" ca="1" si="4"/>
        <v>1.6500000000000001E-2</v>
      </c>
      <c r="T46" s="59">
        <f t="shared" ca="1" si="9"/>
        <v>0.81116421105309089</v>
      </c>
      <c r="U46" s="53">
        <f t="shared" ca="1" si="5"/>
        <v>1.3384209482376E-2</v>
      </c>
      <c r="W46" s="4"/>
      <c r="X46" s="53"/>
      <c r="Y46" s="53"/>
      <c r="Z46" s="53"/>
      <c r="AA46" s="54"/>
      <c r="AB46" s="53"/>
    </row>
    <row r="47" spans="2:28" ht="15.75" x14ac:dyDescent="0.25">
      <c r="C47" s="83"/>
      <c r="D47" s="84"/>
      <c r="E47" s="34"/>
      <c r="F47" s="34"/>
      <c r="K47" s="51">
        <f t="shared" si="10"/>
        <v>24</v>
      </c>
      <c r="L47" s="93">
        <f t="shared" ca="1" si="6"/>
        <v>48382</v>
      </c>
      <c r="M47" s="57">
        <f t="shared" ca="1" si="1"/>
        <v>1.6500000000000001E-2</v>
      </c>
      <c r="N47" s="53" t="str">
        <f t="shared" ca="1" si="2"/>
        <v>--</v>
      </c>
      <c r="O47" s="57">
        <f t="shared" ca="1" si="7"/>
        <v>1.6545205479452055E-2</v>
      </c>
      <c r="P47" s="53">
        <f t="shared" ca="1" si="0"/>
        <v>0</v>
      </c>
      <c r="Q47" s="53">
        <f t="shared" ca="1" si="3"/>
        <v>1</v>
      </c>
      <c r="R47" s="53">
        <f t="shared" ca="1" si="8"/>
        <v>1</v>
      </c>
      <c r="S47" s="58">
        <f t="shared" ca="1" si="4"/>
        <v>1.6500000000000001E-2</v>
      </c>
      <c r="T47" s="59">
        <f t="shared" ca="1" si="9"/>
        <v>0.8036898950293182</v>
      </c>
      <c r="U47" s="53">
        <f t="shared" ca="1" si="5"/>
        <v>1.3260883267983751E-2</v>
      </c>
      <c r="AB47" s="85"/>
    </row>
    <row r="48" spans="2:28" x14ac:dyDescent="0.25">
      <c r="C48" s="86"/>
      <c r="D48" s="46"/>
      <c r="E48" s="87"/>
      <c r="F48" s="87"/>
      <c r="K48" s="51">
        <f t="shared" si="10"/>
        <v>25</v>
      </c>
      <c r="L48" s="93">
        <f t="shared" ca="1" si="6"/>
        <v>48565</v>
      </c>
      <c r="M48" s="57">
        <f t="shared" ca="1" si="1"/>
        <v>1.6500000000000001E-2</v>
      </c>
      <c r="N48" s="53" t="str">
        <f t="shared" ca="1" si="2"/>
        <v>--</v>
      </c>
      <c r="O48" s="57">
        <f t="shared" ca="1" si="7"/>
        <v>1.6545205479452055E-2</v>
      </c>
      <c r="P48" s="53">
        <f t="shared" ca="1" si="0"/>
        <v>0</v>
      </c>
      <c r="Q48" s="53">
        <f t="shared" ca="1" si="3"/>
        <v>1</v>
      </c>
      <c r="R48" s="53">
        <f t="shared" ca="1" si="8"/>
        <v>1</v>
      </c>
      <c r="S48" s="58">
        <f t="shared" ca="1" si="4"/>
        <v>1.6500000000000001E-2</v>
      </c>
      <c r="T48" s="59">
        <f t="shared" ca="1" si="9"/>
        <v>0.79628444964759548</v>
      </c>
      <c r="U48" s="53">
        <f t="shared" ca="1" si="5"/>
        <v>1.3138693419185325E-2</v>
      </c>
    </row>
    <row r="49" spans="3:28" x14ac:dyDescent="0.25">
      <c r="C49" s="73"/>
      <c r="D49" s="46"/>
      <c r="E49" s="87"/>
      <c r="F49" s="87"/>
      <c r="K49" s="51">
        <f t="shared" si="10"/>
        <v>26</v>
      </c>
      <c r="L49" s="93">
        <f t="shared" ca="1" si="6"/>
        <v>48747</v>
      </c>
      <c r="M49" s="57">
        <f t="shared" ca="1" si="1"/>
        <v>1.6500000000000001E-2</v>
      </c>
      <c r="N49" s="53" t="str">
        <f t="shared" ca="1" si="2"/>
        <v>--</v>
      </c>
      <c r="O49" s="57">
        <f t="shared" ca="1" si="7"/>
        <v>1.6454794520547947E-2</v>
      </c>
      <c r="P49" s="53">
        <f t="shared" ca="1" si="0"/>
        <v>0</v>
      </c>
      <c r="Q49" s="53">
        <f t="shared" ca="1" si="3"/>
        <v>1</v>
      </c>
      <c r="R49" s="53">
        <f t="shared" ca="1" si="8"/>
        <v>1</v>
      </c>
      <c r="S49" s="58">
        <f t="shared" ca="1" si="4"/>
        <v>1.6500000000000001E-2</v>
      </c>
      <c r="T49" s="59">
        <f t="shared" ca="1" si="9"/>
        <v>0.78894724031268748</v>
      </c>
      <c r="U49" s="53">
        <f t="shared" ca="1" si="5"/>
        <v>1.3017629465159344E-2</v>
      </c>
      <c r="AB49" s="88"/>
    </row>
    <row r="50" spans="3:28" x14ac:dyDescent="0.25">
      <c r="C50" s="63"/>
      <c r="D50" s="72"/>
      <c r="E50" s="73"/>
      <c r="F50" s="73"/>
      <c r="K50" s="51">
        <f t="shared" si="10"/>
        <v>27</v>
      </c>
      <c r="L50" s="93">
        <f t="shared" ca="1" si="6"/>
        <v>48930</v>
      </c>
      <c r="M50" s="57">
        <f t="shared" ca="1" si="1"/>
        <v>1.6500000000000001E-2</v>
      </c>
      <c r="N50" s="53" t="str">
        <f t="shared" ca="1" si="2"/>
        <v>--</v>
      </c>
      <c r="O50" s="57">
        <f t="shared" ca="1" si="7"/>
        <v>1.6545205479452055E-2</v>
      </c>
      <c r="P50" s="53">
        <f t="shared" ca="1" si="0"/>
        <v>0</v>
      </c>
      <c r="Q50" s="53">
        <f t="shared" ca="1" si="3"/>
        <v>1</v>
      </c>
      <c r="R50" s="53">
        <f t="shared" ca="1" si="8"/>
        <v>1</v>
      </c>
      <c r="S50" s="58">
        <f t="shared" ca="1" si="4"/>
        <v>1.6500000000000001E-2</v>
      </c>
      <c r="T50" s="59">
        <f t="shared" ca="1" si="9"/>
        <v>0.78167763827671388</v>
      </c>
      <c r="U50" s="53">
        <f t="shared" ca="1" si="5"/>
        <v>1.2897681031565779E-2</v>
      </c>
      <c r="AB50" s="89"/>
    </row>
    <row r="51" spans="3:28" x14ac:dyDescent="0.25">
      <c r="C51" s="90"/>
      <c r="D51" s="46"/>
      <c r="E51" s="76"/>
      <c r="F51" s="76"/>
      <c r="K51" s="51">
        <f t="shared" si="10"/>
        <v>28</v>
      </c>
      <c r="L51" s="93">
        <f t="shared" ca="1" si="6"/>
        <v>49112</v>
      </c>
      <c r="M51" s="57">
        <f t="shared" ca="1" si="1"/>
        <v>1.6500000000000001E-2</v>
      </c>
      <c r="N51" s="53" t="str">
        <f t="shared" ca="1" si="2"/>
        <v>--</v>
      </c>
      <c r="O51" s="57">
        <f t="shared" ca="1" si="7"/>
        <v>1.6454794520547947E-2</v>
      </c>
      <c r="P51" s="53">
        <f t="shared" ca="1" si="0"/>
        <v>0</v>
      </c>
      <c r="Q51" s="53">
        <f t="shared" ca="1" si="3"/>
        <v>1</v>
      </c>
      <c r="R51" s="53">
        <f t="shared" ca="1" si="8"/>
        <v>1</v>
      </c>
      <c r="S51" s="58">
        <f t="shared" ca="1" si="4"/>
        <v>1.6500000000000001E-2</v>
      </c>
      <c r="T51" s="59">
        <f t="shared" ca="1" si="9"/>
        <v>0.77447502058527073</v>
      </c>
      <c r="U51" s="53">
        <f t="shared" ca="1" si="5"/>
        <v>1.2778837839656968E-2</v>
      </c>
    </row>
    <row r="52" spans="3:28" x14ac:dyDescent="0.25">
      <c r="C52" s="90"/>
      <c r="K52" s="51">
        <f t="shared" si="10"/>
        <v>29</v>
      </c>
      <c r="L52" s="93">
        <f t="shared" ca="1" si="6"/>
        <v>49295</v>
      </c>
      <c r="M52" s="57">
        <f t="shared" ca="1" si="1"/>
        <v>1.6500000000000001E-2</v>
      </c>
      <c r="N52" s="53" t="str">
        <f t="shared" ca="1" si="2"/>
        <v>--</v>
      </c>
      <c r="O52" s="57">
        <f t="shared" ca="1" si="7"/>
        <v>1.6545205479452055E-2</v>
      </c>
      <c r="P52" s="53">
        <f t="shared" ca="1" si="0"/>
        <v>0</v>
      </c>
      <c r="Q52" s="53">
        <f t="shared" ca="1" si="3"/>
        <v>1</v>
      </c>
      <c r="R52" s="53">
        <f t="shared" ca="1" si="8"/>
        <v>1</v>
      </c>
      <c r="S52" s="58">
        <f t="shared" ca="1" si="4"/>
        <v>1.6500000000000001E-2</v>
      </c>
      <c r="T52" s="59">
        <f t="shared" ca="1" si="9"/>
        <v>0.76733877002404705</v>
      </c>
      <c r="U52" s="53">
        <f t="shared" ca="1" si="5"/>
        <v>1.2661089705396776E-2</v>
      </c>
    </row>
    <row r="53" spans="3:28" x14ac:dyDescent="0.25">
      <c r="C53" s="90"/>
      <c r="K53" s="51">
        <f t="shared" si="10"/>
        <v>30</v>
      </c>
      <c r="L53" s="93">
        <f t="shared" ca="1" si="6"/>
        <v>49477</v>
      </c>
      <c r="M53" s="57">
        <f t="shared" ca="1" si="1"/>
        <v>1.6500000000000001E-2</v>
      </c>
      <c r="N53" s="53" t="str">
        <f t="shared" ca="1" si="2"/>
        <v>--</v>
      </c>
      <c r="O53" s="57">
        <f t="shared" ca="1" si="7"/>
        <v>1.6454794520547947E-2</v>
      </c>
      <c r="P53" s="53">
        <f t="shared" ca="1" si="0"/>
        <v>0</v>
      </c>
      <c r="Q53" s="53">
        <f t="shared" ca="1" si="3"/>
        <v>1</v>
      </c>
      <c r="R53" s="53">
        <f t="shared" ca="1" si="8"/>
        <v>1</v>
      </c>
      <c r="S53" s="58">
        <f t="shared" ca="1" si="4"/>
        <v>1.6500000000000001E-2</v>
      </c>
      <c r="T53" s="59">
        <f t="shared" ca="1" si="9"/>
        <v>0.76026827506593386</v>
      </c>
      <c r="U53" s="53">
        <f t="shared" ca="1" si="5"/>
        <v>1.254442653858791E-2</v>
      </c>
    </row>
    <row r="54" spans="3:28" x14ac:dyDescent="0.25">
      <c r="K54" s="51">
        <f>+K53+1</f>
        <v>31</v>
      </c>
      <c r="L54" s="93">
        <f t="shared" ca="1" si="6"/>
        <v>49660</v>
      </c>
      <c r="M54" s="57">
        <f t="shared" ca="1" si="1"/>
        <v>1.6500000000000001E-2</v>
      </c>
      <c r="N54" s="53" t="str">
        <f t="shared" ca="1" si="2"/>
        <v>--</v>
      </c>
      <c r="O54" s="57">
        <f t="shared" ca="1" si="7"/>
        <v>1.6545205479452055E-2</v>
      </c>
      <c r="P54" s="53">
        <f t="shared" ca="1" si="0"/>
        <v>0</v>
      </c>
      <c r="Q54" s="53">
        <f t="shared" ca="1" si="3"/>
        <v>1</v>
      </c>
      <c r="R54" s="53">
        <f t="shared" ca="1" si="8"/>
        <v>1</v>
      </c>
      <c r="S54" s="58">
        <f t="shared" ca="1" si="4"/>
        <v>1.6500000000000001E-2</v>
      </c>
      <c r="T54" s="59">
        <f t="shared" ca="1" si="9"/>
        <v>0.75326292981862053</v>
      </c>
      <c r="U54" s="53">
        <f t="shared" ca="1" si="5"/>
        <v>1.242883834200724E-2</v>
      </c>
    </row>
    <row r="55" spans="3:28" x14ac:dyDescent="0.25">
      <c r="K55" s="51">
        <f t="shared" si="10"/>
        <v>32</v>
      </c>
      <c r="L55" s="93">
        <f t="shared" ca="1" si="6"/>
        <v>49843</v>
      </c>
      <c r="M55" s="57">
        <f t="shared" ca="1" si="1"/>
        <v>1.6500000000000001E-2</v>
      </c>
      <c r="N55" s="53" t="str">
        <f t="shared" ca="1" si="2"/>
        <v>--</v>
      </c>
      <c r="O55" s="57">
        <f t="shared" ca="1" si="7"/>
        <v>1.6545205479452055E-2</v>
      </c>
      <c r="P55" s="53">
        <f t="shared" ca="1" si="0"/>
        <v>0</v>
      </c>
      <c r="Q55" s="53">
        <f t="shared" ca="1" si="3"/>
        <v>1</v>
      </c>
      <c r="R55" s="53">
        <f t="shared" ca="1" si="8"/>
        <v>1</v>
      </c>
      <c r="S55" s="58">
        <f t="shared" ca="1" si="4"/>
        <v>1.6500000000000001E-2</v>
      </c>
      <c r="T55" s="59">
        <f t="shared" ca="1" si="9"/>
        <v>0.74632213397267466</v>
      </c>
      <c r="U55" s="53">
        <f t="shared" ca="1" si="5"/>
        <v>1.2314315210549133E-2</v>
      </c>
    </row>
    <row r="56" spans="3:28" x14ac:dyDescent="0.25">
      <c r="K56" s="51">
        <f t="shared" si="10"/>
        <v>33</v>
      </c>
      <c r="L56" s="93">
        <f t="shared" ca="1" si="6"/>
        <v>50026</v>
      </c>
      <c r="M56" s="57">
        <f t="shared" ca="1" si="1"/>
        <v>1.6500000000000001E-2</v>
      </c>
      <c r="N56" s="53" t="str">
        <f t="shared" ca="1" si="2"/>
        <v>--</v>
      </c>
      <c r="O56" s="57">
        <f t="shared" ca="1" si="7"/>
        <v>1.6545205479452055E-2</v>
      </c>
      <c r="P56" s="53">
        <f t="shared" ca="1" si="0"/>
        <v>0</v>
      </c>
      <c r="Q56" s="53">
        <f t="shared" ca="1" si="3"/>
        <v>1</v>
      </c>
      <c r="R56" s="53">
        <f t="shared" ca="1" si="8"/>
        <v>1</v>
      </c>
      <c r="S56" s="58">
        <f t="shared" ca="1" si="4"/>
        <v>1.6500000000000001E-2</v>
      </c>
      <c r="T56" s="59">
        <f t="shared" ca="1" si="9"/>
        <v>0.73944529275009863</v>
      </c>
      <c r="U56" s="53">
        <f t="shared" ca="1" si="5"/>
        <v>1.2200847330376628E-2</v>
      </c>
    </row>
    <row r="57" spans="3:28" x14ac:dyDescent="0.25">
      <c r="K57" s="51">
        <f t="shared" si="10"/>
        <v>34</v>
      </c>
      <c r="L57" s="93">
        <f t="shared" ca="1" si="6"/>
        <v>50208</v>
      </c>
      <c r="M57" s="57">
        <f t="shared" ca="1" si="1"/>
        <v>1.6500000000000001E-2</v>
      </c>
      <c r="N57" s="53" t="str">
        <f t="shared" ca="1" si="2"/>
        <v>--</v>
      </c>
      <c r="O57" s="57">
        <f t="shared" ca="1" si="7"/>
        <v>1.6454794520547947E-2</v>
      </c>
      <c r="P57" s="53">
        <f t="shared" ca="1" si="0"/>
        <v>0</v>
      </c>
      <c r="Q57" s="53">
        <f t="shared" ca="1" si="3"/>
        <v>1</v>
      </c>
      <c r="R57" s="53">
        <f t="shared" ca="1" si="8"/>
        <v>1</v>
      </c>
      <c r="S57" s="58">
        <f t="shared" ca="1" si="4"/>
        <v>1.6500000000000001E-2</v>
      </c>
      <c r="T57" s="59">
        <f t="shared" ca="1" si="9"/>
        <v>0.73263181685336232</v>
      </c>
      <c r="U57" s="53">
        <f t="shared" ca="1" si="5"/>
        <v>1.2088424978080478E-2</v>
      </c>
    </row>
    <row r="58" spans="3:28" x14ac:dyDescent="0.25">
      <c r="K58" s="51">
        <f t="shared" si="10"/>
        <v>35</v>
      </c>
      <c r="L58" s="93">
        <f t="shared" ca="1" si="6"/>
        <v>50391</v>
      </c>
      <c r="M58" s="57">
        <f t="shared" ca="1" si="1"/>
        <v>1.6500000000000001E-2</v>
      </c>
      <c r="N58" s="53" t="str">
        <f t="shared" ca="1" si="2"/>
        <v>--</v>
      </c>
      <c r="O58" s="57">
        <f t="shared" ca="1" si="7"/>
        <v>1.6545205479452055E-2</v>
      </c>
      <c r="P58" s="53">
        <f t="shared" ca="1" si="0"/>
        <v>0</v>
      </c>
      <c r="Q58" s="53">
        <f t="shared" ca="1" si="3"/>
        <v>1</v>
      </c>
      <c r="R58" s="53">
        <f t="shared" ca="1" si="8"/>
        <v>1</v>
      </c>
      <c r="S58" s="58">
        <f t="shared" ca="1" si="4"/>
        <v>1.6500000000000001E-2</v>
      </c>
      <c r="T58" s="59">
        <f t="shared" ca="1" si="9"/>
        <v>0.72588112241490355</v>
      </c>
      <c r="U58" s="53">
        <f t="shared" ca="1" si="5"/>
        <v>1.1977038519845908E-2</v>
      </c>
    </row>
    <row r="59" spans="3:28" x14ac:dyDescent="0.25">
      <c r="K59" s="51">
        <f t="shared" si="10"/>
        <v>36</v>
      </c>
      <c r="L59" s="93">
        <f t="shared" ca="1" si="6"/>
        <v>50573</v>
      </c>
      <c r="M59" s="57">
        <f t="shared" ca="1" si="1"/>
        <v>1.6500000000000001E-2</v>
      </c>
      <c r="N59" s="53">
        <f t="shared" ca="1" si="2"/>
        <v>1</v>
      </c>
      <c r="O59" s="57">
        <f t="shared" ca="1" si="7"/>
        <v>1.6454794520547947E-2</v>
      </c>
      <c r="P59" s="53">
        <f t="shared" ca="1" si="0"/>
        <v>0</v>
      </c>
      <c r="Q59" s="53">
        <f t="shared" ca="1" si="3"/>
        <v>1</v>
      </c>
      <c r="R59" s="53">
        <f t="shared" ca="1" si="8"/>
        <v>1</v>
      </c>
      <c r="S59" s="58">
        <f t="shared" ca="1" si="4"/>
        <v>1.0165</v>
      </c>
      <c r="T59" s="59">
        <f t="shared" ca="1" si="9"/>
        <v>0.71919263094709562</v>
      </c>
      <c r="U59" s="53">
        <f t="shared" ca="1" si="5"/>
        <v>0.73105930935772268</v>
      </c>
    </row>
    <row r="60" spans="3:28" x14ac:dyDescent="0.25">
      <c r="K60" s="51">
        <f t="shared" si="10"/>
        <v>37</v>
      </c>
      <c r="L60" s="93" t="str">
        <f t="shared" ca="1" si="6"/>
        <v>--</v>
      </c>
      <c r="M60" s="57" t="str">
        <f t="shared" ca="1" si="1"/>
        <v>--</v>
      </c>
      <c r="N60" s="53" t="str">
        <f t="shared" ca="1" si="2"/>
        <v>--</v>
      </c>
      <c r="O60" s="57" t="str">
        <f t="shared" ca="1" si="7"/>
        <v>--</v>
      </c>
      <c r="P60" s="53" t="str">
        <f t="shared" ca="1" si="0"/>
        <v>--</v>
      </c>
      <c r="Q60" s="53" t="e">
        <f t="shared" ca="1" si="3"/>
        <v>#VALUE!</v>
      </c>
      <c r="R60" s="53">
        <f t="shared" ca="1" si="8"/>
        <v>1</v>
      </c>
      <c r="S60" s="58" t="str">
        <f t="shared" ca="1" si="4"/>
        <v>--</v>
      </c>
      <c r="T60" s="59" t="str">
        <f t="shared" ca="1" si="9"/>
        <v>--</v>
      </c>
      <c r="U60" s="53" t="str">
        <f t="shared" ca="1" si="5"/>
        <v>--</v>
      </c>
    </row>
    <row r="61" spans="3:28" x14ac:dyDescent="0.25">
      <c r="K61" s="51">
        <f t="shared" si="10"/>
        <v>38</v>
      </c>
      <c r="L61" s="93" t="str">
        <f t="shared" ca="1" si="6"/>
        <v>--</v>
      </c>
      <c r="M61" s="57" t="str">
        <f t="shared" ca="1" si="1"/>
        <v>--</v>
      </c>
      <c r="N61" s="53" t="str">
        <f t="shared" ca="1" si="2"/>
        <v>--</v>
      </c>
      <c r="O61" s="57" t="str">
        <f t="shared" ca="1" si="7"/>
        <v>--</v>
      </c>
      <c r="P61" s="53" t="str">
        <f t="shared" ca="1" si="0"/>
        <v>--</v>
      </c>
      <c r="Q61" s="53" t="e">
        <f t="shared" ca="1" si="3"/>
        <v>#VALUE!</v>
      </c>
      <c r="R61" s="53">
        <f t="shared" ca="1" si="8"/>
        <v>1</v>
      </c>
      <c r="S61" s="58" t="str">
        <f t="shared" ca="1" si="4"/>
        <v>--</v>
      </c>
      <c r="T61" s="59" t="str">
        <f t="shared" ca="1" si="9"/>
        <v>--</v>
      </c>
      <c r="U61" s="53" t="str">
        <f t="shared" ca="1" si="5"/>
        <v>--</v>
      </c>
    </row>
    <row r="62" spans="3:28" x14ac:dyDescent="0.25">
      <c r="K62" s="51">
        <f t="shared" si="10"/>
        <v>39</v>
      </c>
      <c r="L62" s="93" t="str">
        <f t="shared" ca="1" si="6"/>
        <v>--</v>
      </c>
      <c r="M62" s="57" t="str">
        <f t="shared" ca="1" si="1"/>
        <v>--</v>
      </c>
      <c r="N62" s="53" t="str">
        <f t="shared" ca="1" si="2"/>
        <v>--</v>
      </c>
      <c r="O62" s="57" t="str">
        <f t="shared" ca="1" si="7"/>
        <v>--</v>
      </c>
      <c r="P62" s="53" t="str">
        <f t="shared" ca="1" si="0"/>
        <v>--</v>
      </c>
      <c r="Q62" s="53" t="e">
        <f t="shared" ca="1" si="3"/>
        <v>#VALUE!</v>
      </c>
      <c r="R62" s="53">
        <f t="shared" ca="1" si="8"/>
        <v>1</v>
      </c>
      <c r="S62" s="58" t="str">
        <f t="shared" ca="1" si="4"/>
        <v>--</v>
      </c>
      <c r="T62" s="59" t="str">
        <f t="shared" ca="1" si="9"/>
        <v>--</v>
      </c>
      <c r="U62" s="53" t="str">
        <f t="shared" ca="1" si="5"/>
        <v>--</v>
      </c>
    </row>
    <row r="63" spans="3:28" x14ac:dyDescent="0.25">
      <c r="K63" s="51">
        <f t="shared" si="10"/>
        <v>40</v>
      </c>
      <c r="L63" s="93" t="str">
        <f t="shared" ca="1" si="6"/>
        <v>--</v>
      </c>
      <c r="M63" s="57" t="str">
        <f t="shared" ca="1" si="1"/>
        <v>--</v>
      </c>
      <c r="N63" s="53" t="str">
        <f t="shared" ca="1" si="2"/>
        <v>--</v>
      </c>
      <c r="O63" s="57" t="str">
        <f t="shared" ca="1" si="7"/>
        <v>--</v>
      </c>
      <c r="P63" s="53" t="str">
        <f t="shared" ca="1" si="0"/>
        <v>--</v>
      </c>
      <c r="Q63" s="53" t="e">
        <f t="shared" ca="1" si="3"/>
        <v>#VALUE!</v>
      </c>
      <c r="R63" s="53">
        <f t="shared" ca="1" si="8"/>
        <v>1</v>
      </c>
      <c r="S63" s="58" t="str">
        <f t="shared" ca="1" si="4"/>
        <v>--</v>
      </c>
      <c r="T63" s="59" t="str">
        <f t="shared" ca="1" si="9"/>
        <v>--</v>
      </c>
      <c r="U63" s="53" t="str">
        <f t="shared" ca="1" si="5"/>
        <v>--</v>
      </c>
    </row>
    <row r="64" spans="3:28" x14ac:dyDescent="0.25">
      <c r="K64" s="51">
        <f t="shared" si="10"/>
        <v>41</v>
      </c>
      <c r="L64" s="93" t="str">
        <f t="shared" ca="1" si="6"/>
        <v>--</v>
      </c>
      <c r="M64" s="57" t="str">
        <f t="shared" ca="1" si="1"/>
        <v>--</v>
      </c>
      <c r="N64" s="53" t="str">
        <f t="shared" ca="1" si="2"/>
        <v>--</v>
      </c>
      <c r="O64" s="57" t="str">
        <f t="shared" ca="1" si="7"/>
        <v>--</v>
      </c>
      <c r="P64" s="53" t="str">
        <f t="shared" ca="1" si="0"/>
        <v>--</v>
      </c>
      <c r="Q64" s="53" t="e">
        <f t="shared" ca="1" si="3"/>
        <v>#VALUE!</v>
      </c>
      <c r="R64" s="53">
        <f t="shared" ca="1" si="8"/>
        <v>1</v>
      </c>
      <c r="S64" s="58" t="str">
        <f t="shared" ca="1" si="4"/>
        <v>--</v>
      </c>
      <c r="T64" s="59" t="str">
        <f t="shared" ca="1" si="9"/>
        <v>--</v>
      </c>
      <c r="U64" s="53" t="str">
        <f t="shared" ca="1" si="5"/>
        <v>--</v>
      </c>
    </row>
    <row r="65" spans="11:21" x14ac:dyDescent="0.25">
      <c r="K65" s="51">
        <f t="shared" si="10"/>
        <v>42</v>
      </c>
      <c r="L65" s="93" t="str">
        <f t="shared" ca="1" si="6"/>
        <v>--</v>
      </c>
      <c r="M65" s="57" t="str">
        <f t="shared" ca="1" si="1"/>
        <v>--</v>
      </c>
      <c r="N65" s="53" t="str">
        <f t="shared" ca="1" si="2"/>
        <v>--</v>
      </c>
      <c r="O65" s="57" t="str">
        <f t="shared" ca="1" si="7"/>
        <v>--</v>
      </c>
      <c r="P65" s="53" t="str">
        <f t="shared" ca="1" si="0"/>
        <v>--</v>
      </c>
      <c r="Q65" s="53" t="e">
        <f t="shared" ca="1" si="3"/>
        <v>#VALUE!</v>
      </c>
      <c r="R65" s="53">
        <f t="shared" ca="1" si="8"/>
        <v>1</v>
      </c>
      <c r="S65" s="58" t="str">
        <f t="shared" ca="1" si="4"/>
        <v>--</v>
      </c>
      <c r="T65" s="59" t="str">
        <f t="shared" ca="1" si="9"/>
        <v>--</v>
      </c>
      <c r="U65" s="53" t="str">
        <f t="shared" ca="1" si="5"/>
        <v>--</v>
      </c>
    </row>
    <row r="66" spans="11:21" x14ac:dyDescent="0.25">
      <c r="K66" s="51">
        <f t="shared" si="10"/>
        <v>43</v>
      </c>
      <c r="L66" s="93" t="str">
        <f t="shared" ca="1" si="6"/>
        <v>--</v>
      </c>
      <c r="M66" s="57" t="str">
        <f t="shared" ca="1" si="1"/>
        <v>--</v>
      </c>
      <c r="N66" s="53" t="str">
        <f t="shared" ca="1" si="2"/>
        <v>--</v>
      </c>
      <c r="O66" s="57" t="str">
        <f t="shared" ca="1" si="7"/>
        <v>--</v>
      </c>
      <c r="P66" s="53" t="str">
        <f t="shared" ca="1" si="0"/>
        <v>--</v>
      </c>
      <c r="Q66" s="53" t="e">
        <f t="shared" ca="1" si="3"/>
        <v>#VALUE!</v>
      </c>
      <c r="R66" s="53">
        <f t="shared" ca="1" si="8"/>
        <v>1</v>
      </c>
      <c r="S66" s="58" t="str">
        <f t="shared" ca="1" si="4"/>
        <v>--</v>
      </c>
      <c r="T66" s="59" t="str">
        <f t="shared" ca="1" si="9"/>
        <v>--</v>
      </c>
      <c r="U66" s="53" t="str">
        <f t="shared" ca="1" si="5"/>
        <v>--</v>
      </c>
    </row>
    <row r="67" spans="11:21" x14ac:dyDescent="0.25">
      <c r="K67" s="51">
        <f t="shared" si="10"/>
        <v>44</v>
      </c>
      <c r="L67" s="93" t="str">
        <f t="shared" ca="1" si="6"/>
        <v>--</v>
      </c>
      <c r="M67" s="57" t="str">
        <f t="shared" ca="1" si="1"/>
        <v>--</v>
      </c>
      <c r="N67" s="53" t="str">
        <f t="shared" ca="1" si="2"/>
        <v>--</v>
      </c>
      <c r="O67" s="57" t="str">
        <f t="shared" ca="1" si="7"/>
        <v>--</v>
      </c>
      <c r="P67" s="53" t="str">
        <f t="shared" ca="1" si="0"/>
        <v>--</v>
      </c>
      <c r="Q67" s="53"/>
      <c r="R67" s="53"/>
      <c r="S67" s="58" t="str">
        <f t="shared" ca="1" si="4"/>
        <v>--</v>
      </c>
      <c r="T67" s="59" t="str">
        <f t="shared" ca="1" si="9"/>
        <v>--</v>
      </c>
      <c r="U67" s="53" t="str">
        <f t="shared" ca="1" si="5"/>
        <v>--</v>
      </c>
    </row>
    <row r="68" spans="11:21" x14ac:dyDescent="0.25">
      <c r="K68" s="51">
        <f t="shared" si="10"/>
        <v>45</v>
      </c>
      <c r="L68" s="93" t="str">
        <f t="shared" ca="1" si="6"/>
        <v>--</v>
      </c>
      <c r="M68" s="57" t="str">
        <f t="shared" ca="1" si="1"/>
        <v>--</v>
      </c>
      <c r="N68" s="53" t="str">
        <f t="shared" ca="1" si="2"/>
        <v>--</v>
      </c>
      <c r="O68" s="57" t="str">
        <f t="shared" ca="1" si="7"/>
        <v>--</v>
      </c>
      <c r="P68" s="53" t="str">
        <f t="shared" ca="1" si="0"/>
        <v>--</v>
      </c>
      <c r="Q68" s="53"/>
      <c r="R68" s="53"/>
      <c r="S68" s="58" t="str">
        <f t="shared" ca="1" si="4"/>
        <v>--</v>
      </c>
      <c r="T68" s="59" t="str">
        <f t="shared" ca="1" si="9"/>
        <v>--</v>
      </c>
      <c r="U68" s="53" t="str">
        <f t="shared" ca="1" si="5"/>
        <v>--</v>
      </c>
    </row>
    <row r="69" spans="11:21" x14ac:dyDescent="0.25">
      <c r="K69" s="51">
        <f t="shared" si="10"/>
        <v>46</v>
      </c>
      <c r="L69" s="93" t="str">
        <f t="shared" ca="1" si="6"/>
        <v>--</v>
      </c>
      <c r="M69" s="57" t="str">
        <f t="shared" ca="1" si="1"/>
        <v>--</v>
      </c>
      <c r="N69" s="53" t="str">
        <f t="shared" ca="1" si="2"/>
        <v>--</v>
      </c>
      <c r="O69" s="57" t="str">
        <f t="shared" ca="1" si="7"/>
        <v>--</v>
      </c>
      <c r="P69" s="53" t="str">
        <f t="shared" ca="1" si="0"/>
        <v>--</v>
      </c>
      <c r="Q69" s="53"/>
      <c r="R69" s="53"/>
      <c r="S69" s="58" t="str">
        <f t="shared" ca="1" si="4"/>
        <v>--</v>
      </c>
      <c r="T69" s="59" t="str">
        <f t="shared" ca="1" si="9"/>
        <v>--</v>
      </c>
      <c r="U69" s="53" t="str">
        <f t="shared" ca="1" si="5"/>
        <v>--</v>
      </c>
    </row>
    <row r="70" spans="11:21" x14ac:dyDescent="0.25">
      <c r="K70" s="51">
        <f t="shared" si="10"/>
        <v>47</v>
      </c>
      <c r="L70" s="93" t="str">
        <f t="shared" ca="1" si="6"/>
        <v>--</v>
      </c>
      <c r="M70" s="57" t="str">
        <f t="shared" ca="1" si="1"/>
        <v>--</v>
      </c>
      <c r="N70" s="53" t="str">
        <f t="shared" ca="1" si="2"/>
        <v>--</v>
      </c>
      <c r="O70" s="57" t="str">
        <f t="shared" ca="1" si="7"/>
        <v>--</v>
      </c>
      <c r="P70" s="53" t="str">
        <f t="shared" ca="1" si="0"/>
        <v>--</v>
      </c>
      <c r="Q70" s="53"/>
      <c r="R70" s="53"/>
      <c r="S70" s="58" t="str">
        <f t="shared" ca="1" si="4"/>
        <v>--</v>
      </c>
      <c r="T70" s="59" t="str">
        <f t="shared" ca="1" si="9"/>
        <v>--</v>
      </c>
      <c r="U70" s="53" t="str">
        <f t="shared" ca="1" si="5"/>
        <v>--</v>
      </c>
    </row>
    <row r="71" spans="11:21" x14ac:dyDescent="0.25">
      <c r="K71" s="51">
        <f t="shared" si="10"/>
        <v>48</v>
      </c>
      <c r="L71" s="93" t="str">
        <f t="shared" ca="1" si="6"/>
        <v>--</v>
      </c>
      <c r="M71" s="57" t="str">
        <f t="shared" ca="1" si="1"/>
        <v>--</v>
      </c>
      <c r="N71" s="53" t="str">
        <f t="shared" ca="1" si="2"/>
        <v>--</v>
      </c>
      <c r="O71" s="57" t="str">
        <f t="shared" ca="1" si="7"/>
        <v>--</v>
      </c>
      <c r="P71" s="53" t="str">
        <f t="shared" ca="1" si="0"/>
        <v>--</v>
      </c>
      <c r="Q71" s="53"/>
      <c r="R71" s="53"/>
      <c r="S71" s="58" t="str">
        <f t="shared" ca="1" si="4"/>
        <v>--</v>
      </c>
      <c r="T71" s="59" t="str">
        <f t="shared" ca="1" si="9"/>
        <v>--</v>
      </c>
      <c r="U71" s="53" t="str">
        <f t="shared" ca="1" si="5"/>
        <v>--</v>
      </c>
    </row>
    <row r="72" spans="11:21" x14ac:dyDescent="0.25">
      <c r="K72" s="51">
        <f t="shared" si="10"/>
        <v>49</v>
      </c>
      <c r="L72" s="93" t="str">
        <f t="shared" ca="1" si="6"/>
        <v>--</v>
      </c>
      <c r="M72" s="57" t="str">
        <f t="shared" ca="1" si="1"/>
        <v>--</v>
      </c>
      <c r="N72" s="53" t="str">
        <f t="shared" ca="1" si="2"/>
        <v>--</v>
      </c>
      <c r="O72" s="57" t="str">
        <f t="shared" ca="1" si="7"/>
        <v>--</v>
      </c>
      <c r="P72" s="53" t="str">
        <f t="shared" ca="1" si="0"/>
        <v>--</v>
      </c>
      <c r="Q72" s="53"/>
      <c r="R72" s="53"/>
      <c r="S72" s="58" t="str">
        <f t="shared" ca="1" si="4"/>
        <v>--</v>
      </c>
      <c r="T72" s="59" t="str">
        <f t="shared" ca="1" si="9"/>
        <v>--</v>
      </c>
      <c r="U72" s="53" t="str">
        <f t="shared" ca="1" si="5"/>
        <v>--</v>
      </c>
    </row>
    <row r="73" spans="11:21" x14ac:dyDescent="0.25">
      <c r="K73" s="51">
        <f t="shared" si="10"/>
        <v>50</v>
      </c>
      <c r="L73" s="93" t="str">
        <f t="shared" ca="1" si="6"/>
        <v>--</v>
      </c>
      <c r="M73" s="57" t="str">
        <f t="shared" ca="1" si="1"/>
        <v>--</v>
      </c>
      <c r="N73" s="53" t="str">
        <f t="shared" ca="1" si="2"/>
        <v>--</v>
      </c>
      <c r="O73" s="57" t="str">
        <f t="shared" ca="1" si="7"/>
        <v>--</v>
      </c>
      <c r="P73" s="53" t="str">
        <f t="shared" ca="1" si="0"/>
        <v>--</v>
      </c>
      <c r="Q73" s="53"/>
      <c r="R73" s="53"/>
      <c r="S73" s="58" t="str">
        <f t="shared" ca="1" si="4"/>
        <v>--</v>
      </c>
      <c r="T73" s="59" t="str">
        <f t="shared" ca="1" si="9"/>
        <v>--</v>
      </c>
      <c r="U73" s="53" t="str">
        <f t="shared" ca="1" si="5"/>
        <v>--</v>
      </c>
    </row>
    <row r="74" spans="11:21" x14ac:dyDescent="0.25">
      <c r="K74" s="51">
        <f t="shared" si="10"/>
        <v>51</v>
      </c>
      <c r="L74" s="93" t="str">
        <f t="shared" ca="1" si="6"/>
        <v>--</v>
      </c>
      <c r="M74" s="57" t="str">
        <f t="shared" ca="1" si="1"/>
        <v>--</v>
      </c>
      <c r="N74" s="53" t="str">
        <f t="shared" ca="1" si="2"/>
        <v>--</v>
      </c>
      <c r="O74" s="57" t="str">
        <f t="shared" ca="1" si="7"/>
        <v>--</v>
      </c>
      <c r="P74" s="53" t="str">
        <f t="shared" ca="1" si="0"/>
        <v>--</v>
      </c>
      <c r="Q74" s="53"/>
      <c r="R74" s="53"/>
      <c r="S74" s="58" t="str">
        <f t="shared" ca="1" si="4"/>
        <v>--</v>
      </c>
      <c r="T74" s="59" t="str">
        <f t="shared" ca="1" si="9"/>
        <v>--</v>
      </c>
      <c r="U74" s="53" t="str">
        <f t="shared" ca="1" si="5"/>
        <v>--</v>
      </c>
    </row>
    <row r="75" spans="11:21" x14ac:dyDescent="0.25">
      <c r="K75" s="51">
        <f t="shared" si="10"/>
        <v>52</v>
      </c>
      <c r="L75" s="93" t="str">
        <f t="shared" ca="1" si="6"/>
        <v>--</v>
      </c>
      <c r="M75" s="57" t="str">
        <f t="shared" ca="1" si="1"/>
        <v>--</v>
      </c>
      <c r="N75" s="53" t="str">
        <f t="shared" ca="1" si="2"/>
        <v>--</v>
      </c>
      <c r="O75" s="57" t="str">
        <f t="shared" ca="1" si="7"/>
        <v>--</v>
      </c>
      <c r="P75" s="53" t="str">
        <f t="shared" ca="1" si="0"/>
        <v>--</v>
      </c>
      <c r="Q75" s="53"/>
      <c r="R75" s="53"/>
      <c r="S75" s="58" t="str">
        <f t="shared" ca="1" si="4"/>
        <v>--</v>
      </c>
      <c r="T75" s="59" t="str">
        <f t="shared" ca="1" si="9"/>
        <v>--</v>
      </c>
      <c r="U75" s="53" t="str">
        <f t="shared" ca="1" si="5"/>
        <v>--</v>
      </c>
    </row>
    <row r="76" spans="11:21" x14ac:dyDescent="0.25">
      <c r="K76" s="51">
        <f t="shared" si="10"/>
        <v>53</v>
      </c>
      <c r="L76" s="93" t="str">
        <f t="shared" ca="1" si="6"/>
        <v>--</v>
      </c>
      <c r="M76" s="57" t="str">
        <f t="shared" ca="1" si="1"/>
        <v>--</v>
      </c>
      <c r="N76" s="53" t="str">
        <f t="shared" ca="1" si="2"/>
        <v>--</v>
      </c>
      <c r="O76" s="57" t="str">
        <f t="shared" ca="1" si="7"/>
        <v>--</v>
      </c>
      <c r="P76" s="53" t="str">
        <f t="shared" ca="1" si="0"/>
        <v>--</v>
      </c>
      <c r="Q76" s="53"/>
      <c r="R76" s="53"/>
      <c r="S76" s="58" t="str">
        <f t="shared" ca="1" si="4"/>
        <v>--</v>
      </c>
      <c r="T76" s="59" t="str">
        <f t="shared" ca="1" si="9"/>
        <v>--</v>
      </c>
      <c r="U76" s="53" t="str">
        <f t="shared" ca="1" si="5"/>
        <v>--</v>
      </c>
    </row>
    <row r="77" spans="11:21" x14ac:dyDescent="0.25">
      <c r="K77" s="51">
        <f t="shared" si="10"/>
        <v>54</v>
      </c>
      <c r="L77" s="93" t="str">
        <f t="shared" ca="1" si="6"/>
        <v>--</v>
      </c>
      <c r="M77" s="57" t="str">
        <f t="shared" ca="1" si="1"/>
        <v>--</v>
      </c>
      <c r="N77" s="53" t="str">
        <f t="shared" ca="1" si="2"/>
        <v>--</v>
      </c>
      <c r="O77" s="57" t="str">
        <f t="shared" ca="1" si="7"/>
        <v>--</v>
      </c>
      <c r="P77" s="53" t="str">
        <f t="shared" ca="1" si="0"/>
        <v>--</v>
      </c>
      <c r="Q77" s="53"/>
      <c r="R77" s="53"/>
      <c r="S77" s="58" t="str">
        <f t="shared" ca="1" si="4"/>
        <v>--</v>
      </c>
      <c r="T77" s="59" t="str">
        <f t="shared" ca="1" si="9"/>
        <v>--</v>
      </c>
      <c r="U77" s="53" t="str">
        <f t="shared" ca="1" si="5"/>
        <v>--</v>
      </c>
    </row>
    <row r="78" spans="11:21" x14ac:dyDescent="0.25">
      <c r="K78" s="51">
        <f t="shared" si="10"/>
        <v>55</v>
      </c>
      <c r="L78" s="93" t="str">
        <f t="shared" ca="1" si="6"/>
        <v>--</v>
      </c>
      <c r="M78" s="57" t="str">
        <f t="shared" ca="1" si="1"/>
        <v>--</v>
      </c>
      <c r="N78" s="53" t="str">
        <f t="shared" ca="1" si="2"/>
        <v>--</v>
      </c>
      <c r="O78" s="57" t="str">
        <f t="shared" ca="1" si="7"/>
        <v>--</v>
      </c>
      <c r="P78" s="53" t="str">
        <f t="shared" ca="1" si="0"/>
        <v>--</v>
      </c>
      <c r="Q78" s="53"/>
      <c r="R78" s="53"/>
      <c r="S78" s="58" t="str">
        <f t="shared" ca="1" si="4"/>
        <v>--</v>
      </c>
      <c r="T78" s="59" t="str">
        <f t="shared" ca="1" si="9"/>
        <v>--</v>
      </c>
      <c r="U78" s="53" t="str">
        <f t="shared" ca="1" si="5"/>
        <v>--</v>
      </c>
    </row>
    <row r="79" spans="11:21" x14ac:dyDescent="0.25">
      <c r="K79" s="51">
        <f t="shared" si="10"/>
        <v>56</v>
      </c>
      <c r="L79" s="93" t="str">
        <f t="shared" ca="1" si="6"/>
        <v>--</v>
      </c>
      <c r="M79" s="57" t="str">
        <f t="shared" ca="1" si="1"/>
        <v>--</v>
      </c>
      <c r="N79" s="53" t="str">
        <f t="shared" ca="1" si="2"/>
        <v>--</v>
      </c>
      <c r="O79" s="57" t="str">
        <f t="shared" ca="1" si="7"/>
        <v>--</v>
      </c>
      <c r="P79" s="53" t="str">
        <f t="shared" ca="1" si="0"/>
        <v>--</v>
      </c>
      <c r="Q79" s="53"/>
      <c r="R79" s="53"/>
      <c r="S79" s="58" t="str">
        <f t="shared" ca="1" si="4"/>
        <v>--</v>
      </c>
      <c r="T79" s="59" t="str">
        <f t="shared" ca="1" si="9"/>
        <v>--</v>
      </c>
      <c r="U79" s="53" t="str">
        <f t="shared" ca="1" si="5"/>
        <v>--</v>
      </c>
    </row>
    <row r="80" spans="11:21" x14ac:dyDescent="0.25">
      <c r="K80" s="51">
        <f t="shared" si="10"/>
        <v>57</v>
      </c>
      <c r="L80" s="93" t="str">
        <f t="shared" ca="1" si="6"/>
        <v>--</v>
      </c>
      <c r="M80" s="57" t="str">
        <f t="shared" ca="1" si="1"/>
        <v>--</v>
      </c>
      <c r="N80" s="53" t="str">
        <f t="shared" ca="1" si="2"/>
        <v>--</v>
      </c>
      <c r="O80" s="57" t="str">
        <f t="shared" ca="1" si="7"/>
        <v>--</v>
      </c>
      <c r="P80" s="53" t="str">
        <f t="shared" ca="1" si="0"/>
        <v>--</v>
      </c>
      <c r="Q80" s="53"/>
      <c r="R80" s="53"/>
      <c r="S80" s="58" t="str">
        <f t="shared" ca="1" si="4"/>
        <v>--</v>
      </c>
      <c r="T80" s="59" t="str">
        <f t="shared" ca="1" si="9"/>
        <v>--</v>
      </c>
      <c r="U80" s="53" t="str">
        <f t="shared" ca="1" si="5"/>
        <v>--</v>
      </c>
    </row>
    <row r="81" spans="11:21" x14ac:dyDescent="0.25">
      <c r="K81" s="51">
        <f t="shared" si="10"/>
        <v>58</v>
      </c>
      <c r="L81" s="93" t="str">
        <f t="shared" ca="1" si="6"/>
        <v>--</v>
      </c>
      <c r="M81" s="57" t="str">
        <f t="shared" ca="1" si="1"/>
        <v>--</v>
      </c>
      <c r="N81" s="53" t="str">
        <f t="shared" ca="1" si="2"/>
        <v>--</v>
      </c>
      <c r="O81" s="57" t="str">
        <f t="shared" ca="1" si="7"/>
        <v>--</v>
      </c>
      <c r="P81" s="53" t="str">
        <f t="shared" ca="1" si="0"/>
        <v>--</v>
      </c>
      <c r="Q81" s="53"/>
      <c r="R81" s="53"/>
      <c r="S81" s="58" t="str">
        <f t="shared" ca="1" si="4"/>
        <v>--</v>
      </c>
      <c r="T81" s="59" t="str">
        <f t="shared" ca="1" si="9"/>
        <v>--</v>
      </c>
      <c r="U81" s="53" t="str">
        <f t="shared" ca="1" si="5"/>
        <v>--</v>
      </c>
    </row>
    <row r="82" spans="11:21" x14ac:dyDescent="0.25">
      <c r="K82" s="51">
        <f t="shared" si="10"/>
        <v>59</v>
      </c>
      <c r="L82" s="93" t="str">
        <f t="shared" ca="1" si="6"/>
        <v>--</v>
      </c>
      <c r="M82" s="57" t="str">
        <f t="shared" ca="1" si="1"/>
        <v>--</v>
      </c>
      <c r="N82" s="53" t="str">
        <f t="shared" ca="1" si="2"/>
        <v>--</v>
      </c>
      <c r="O82" s="57" t="str">
        <f t="shared" ca="1" si="7"/>
        <v>--</v>
      </c>
      <c r="P82" s="53" t="str">
        <f t="shared" ca="1" si="0"/>
        <v>--</v>
      </c>
      <c r="Q82" s="53"/>
      <c r="R82" s="53"/>
      <c r="S82" s="58" t="str">
        <f t="shared" ca="1" si="4"/>
        <v>--</v>
      </c>
      <c r="T82" s="59" t="str">
        <f t="shared" ca="1" si="9"/>
        <v>--</v>
      </c>
      <c r="U82" s="53" t="str">
        <f t="shared" ca="1" si="5"/>
        <v>--</v>
      </c>
    </row>
    <row r="83" spans="11:21" x14ac:dyDescent="0.25">
      <c r="K83" s="51">
        <f t="shared" si="10"/>
        <v>60</v>
      </c>
      <c r="L83" s="93" t="str">
        <f t="shared" ca="1" si="6"/>
        <v>--</v>
      </c>
      <c r="M83" s="57" t="str">
        <f t="shared" ca="1" si="1"/>
        <v>--</v>
      </c>
      <c r="N83" s="53" t="str">
        <f t="shared" ca="1" si="2"/>
        <v>--</v>
      </c>
      <c r="O83" s="57" t="str">
        <f t="shared" ca="1" si="7"/>
        <v>--</v>
      </c>
      <c r="P83" s="53" t="str">
        <f t="shared" ca="1" si="0"/>
        <v>--</v>
      </c>
      <c r="Q83" s="53"/>
      <c r="R83" s="53"/>
      <c r="S83" s="58" t="str">
        <f t="shared" ca="1" si="4"/>
        <v>--</v>
      </c>
      <c r="T83" s="59" t="str">
        <f t="shared" ca="1" si="9"/>
        <v>--</v>
      </c>
      <c r="U83" s="53" t="str">
        <f t="shared" ca="1" si="5"/>
        <v>--</v>
      </c>
    </row>
    <row r="84" spans="11:21" x14ac:dyDescent="0.25">
      <c r="K84" s="51">
        <f t="shared" si="10"/>
        <v>61</v>
      </c>
      <c r="L84" s="93" t="str">
        <f t="shared" ca="1" si="6"/>
        <v>--</v>
      </c>
      <c r="M84" s="57" t="str">
        <f t="shared" ca="1" si="1"/>
        <v>--</v>
      </c>
      <c r="N84" s="53" t="str">
        <f t="shared" ca="1" si="2"/>
        <v>--</v>
      </c>
      <c r="O84" s="57" t="str">
        <f t="shared" ca="1" si="7"/>
        <v>--</v>
      </c>
      <c r="P84" s="53" t="str">
        <f t="shared" ca="1" si="0"/>
        <v>--</v>
      </c>
      <c r="Q84" s="53"/>
      <c r="R84" s="53"/>
      <c r="S84" s="58" t="str">
        <f t="shared" ca="1" si="4"/>
        <v>--</v>
      </c>
      <c r="T84" s="59" t="str">
        <f t="shared" ca="1" si="9"/>
        <v>--</v>
      </c>
      <c r="U84" s="53" t="str">
        <f t="shared" ca="1" si="5"/>
        <v>--</v>
      </c>
    </row>
    <row r="85" spans="11:21" x14ac:dyDescent="0.25">
      <c r="K85" s="51">
        <f t="shared" si="10"/>
        <v>62</v>
      </c>
      <c r="L85" s="93" t="str">
        <f t="shared" ca="1" si="6"/>
        <v>--</v>
      </c>
      <c r="M85" s="57" t="str">
        <f t="shared" ca="1" si="1"/>
        <v>--</v>
      </c>
      <c r="N85" s="53" t="str">
        <f t="shared" ca="1" si="2"/>
        <v>--</v>
      </c>
      <c r="O85" s="57" t="str">
        <f t="shared" ca="1" si="7"/>
        <v>--</v>
      </c>
      <c r="P85" s="53" t="str">
        <f t="shared" ca="1" si="0"/>
        <v>--</v>
      </c>
      <c r="Q85" s="53"/>
      <c r="R85" s="53"/>
      <c r="S85" s="58" t="str">
        <f t="shared" ca="1" si="4"/>
        <v>--</v>
      </c>
      <c r="T85" s="59" t="str">
        <f t="shared" ca="1" si="9"/>
        <v>--</v>
      </c>
      <c r="U85" s="53" t="str">
        <f t="shared" ca="1" si="5"/>
        <v>--</v>
      </c>
    </row>
    <row r="86" spans="11:21" x14ac:dyDescent="0.25">
      <c r="K86" s="51">
        <f t="shared" si="10"/>
        <v>63</v>
      </c>
      <c r="L86" s="93" t="str">
        <f t="shared" ca="1" si="6"/>
        <v>--</v>
      </c>
      <c r="M86" s="57" t="str">
        <f t="shared" ca="1" si="1"/>
        <v>--</v>
      </c>
      <c r="N86" s="53" t="str">
        <f t="shared" ca="1" si="2"/>
        <v>--</v>
      </c>
      <c r="O86" s="57" t="str">
        <f t="shared" ca="1" si="7"/>
        <v>--</v>
      </c>
      <c r="P86" s="53" t="str">
        <f t="shared" ca="1" si="0"/>
        <v>--</v>
      </c>
      <c r="Q86" s="53"/>
      <c r="R86" s="53"/>
      <c r="S86" s="58" t="str">
        <f t="shared" ca="1" si="4"/>
        <v>--</v>
      </c>
      <c r="T86" s="59" t="str">
        <f t="shared" ca="1" si="9"/>
        <v>--</v>
      </c>
      <c r="U86" s="53" t="str">
        <f t="shared" ca="1" si="5"/>
        <v>--</v>
      </c>
    </row>
    <row r="87" spans="11:21" x14ac:dyDescent="0.25">
      <c r="K87" s="51">
        <f t="shared" si="10"/>
        <v>64</v>
      </c>
      <c r="L87" s="93" t="str">
        <f t="shared" ca="1" si="6"/>
        <v>--</v>
      </c>
      <c r="M87" s="57" t="str">
        <f t="shared" ca="1" si="1"/>
        <v>--</v>
      </c>
      <c r="N87" s="53" t="str">
        <f t="shared" ca="1" si="2"/>
        <v>--</v>
      </c>
      <c r="O87" s="57" t="str">
        <f t="shared" ca="1" si="7"/>
        <v>--</v>
      </c>
      <c r="P87" s="53" t="str">
        <f t="shared" ca="1" si="0"/>
        <v>--</v>
      </c>
      <c r="Q87" s="53"/>
      <c r="R87" s="53"/>
      <c r="S87" s="58" t="str">
        <f t="shared" ca="1" si="4"/>
        <v>--</v>
      </c>
      <c r="T87" s="59" t="str">
        <f t="shared" ca="1" si="9"/>
        <v>--</v>
      </c>
      <c r="U87" s="53" t="str">
        <f t="shared" ca="1" si="5"/>
        <v>--</v>
      </c>
    </row>
    <row r="88" spans="11:21" x14ac:dyDescent="0.25">
      <c r="K88" s="51">
        <f t="shared" si="10"/>
        <v>65</v>
      </c>
      <c r="L88" s="93" t="str">
        <f t="shared" ca="1" si="6"/>
        <v>--</v>
      </c>
      <c r="M88" s="57" t="str">
        <f t="shared" ca="1" si="1"/>
        <v>--</v>
      </c>
      <c r="N88" s="53" t="str">
        <f t="shared" ca="1" si="2"/>
        <v>--</v>
      </c>
      <c r="O88" s="57" t="str">
        <f t="shared" ca="1" si="7"/>
        <v>--</v>
      </c>
      <c r="P88" s="53" t="str">
        <f t="shared" ref="P88:P135" ca="1" si="11">+IF(L88="--","--",IFERROR(VLOOKUP(L88,$W$41:$X$45,2,FALSE),0))</f>
        <v>--</v>
      </c>
      <c r="Q88" s="53"/>
      <c r="R88" s="53"/>
      <c r="S88" s="58" t="str">
        <f t="shared" ca="1" si="4"/>
        <v>--</v>
      </c>
      <c r="T88" s="59" t="str">
        <f t="shared" ca="1" si="9"/>
        <v>--</v>
      </c>
      <c r="U88" s="53" t="str">
        <f t="shared" ca="1" si="5"/>
        <v>--</v>
      </c>
    </row>
    <row r="89" spans="11:21" x14ac:dyDescent="0.25">
      <c r="K89" s="51">
        <f t="shared" si="10"/>
        <v>66</v>
      </c>
      <c r="L89" s="93" t="str">
        <f t="shared" ca="1" si="6"/>
        <v>--</v>
      </c>
      <c r="M89" s="57" t="str">
        <f t="shared" ref="M89:M135" ca="1" si="12">IF(L89="--","--",IF(AND($C$27="--",K89=1),(L89-$C$26)*$C$24/365,$C$24/$C$25))</f>
        <v>--</v>
      </c>
      <c r="N89" s="53" t="str">
        <f t="shared" ref="N89:N135" ca="1" si="13">+IF(L89=$C$23, 100%, "--")</f>
        <v>--</v>
      </c>
      <c r="O89" s="57" t="str">
        <f t="shared" ca="1" si="7"/>
        <v>--</v>
      </c>
      <c r="P89" s="53" t="str">
        <f t="shared" ca="1" si="11"/>
        <v>--</v>
      </c>
      <c r="Q89" s="53"/>
      <c r="R89" s="53"/>
      <c r="S89" s="58" t="str">
        <f t="shared" ref="S89:S135" ca="1" si="14">IF(L89="--","--",ROUND(IF($C$22="LBA37DA",SUM(O89:P89),SUM(M89:N89)),9))</f>
        <v>--</v>
      </c>
      <c r="T89" s="59" t="str">
        <f t="shared" ca="1" si="9"/>
        <v>--</v>
      </c>
      <c r="U89" s="53" t="str">
        <f t="shared" ref="U89:U135" ca="1" si="15">IFERROR(T89*S89,"--")</f>
        <v>--</v>
      </c>
    </row>
    <row r="90" spans="11:21" x14ac:dyDescent="0.25">
      <c r="K90" s="51">
        <f t="shared" si="10"/>
        <v>67</v>
      </c>
      <c r="L90" s="93" t="str">
        <f t="shared" ref="L90:L135" ca="1" si="16">+IF(L89&lt;$C$23, EDATE(L89,12/$C$25), IF(L89=$C$23, "--", IF(L89="--", "--")))</f>
        <v>--</v>
      </c>
      <c r="M90" s="57" t="str">
        <f t="shared" ca="1" si="12"/>
        <v>--</v>
      </c>
      <c r="N90" s="53" t="str">
        <f t="shared" ca="1" si="13"/>
        <v>--</v>
      </c>
      <c r="O90" s="57" t="str">
        <f t="shared" ref="O90:O135" ca="1" si="17">IFERROR(IF(K90=1,(L90-$C$27)*(Q90/100%)*$C$24/365,(L90-L89)*(Q90/100%)*$C$24/365),"--")</f>
        <v>--</v>
      </c>
      <c r="P90" s="53" t="str">
        <f t="shared" ca="1" si="11"/>
        <v>--</v>
      </c>
      <c r="Q90" s="53"/>
      <c r="R90" s="53"/>
      <c r="S90" s="58" t="str">
        <f t="shared" ca="1" si="14"/>
        <v>--</v>
      </c>
      <c r="T90" s="59" t="str">
        <f t="shared" ref="T90:T135" ca="1" si="18">IF(L90="--","--",1/(1+$C$31/$C$25)^($C$28*$C$25/365+K89))</f>
        <v>--</v>
      </c>
      <c r="U90" s="53" t="str">
        <f t="shared" ca="1" si="15"/>
        <v>--</v>
      </c>
    </row>
    <row r="91" spans="11:21" x14ac:dyDescent="0.25">
      <c r="K91" s="51">
        <f t="shared" si="10"/>
        <v>68</v>
      </c>
      <c r="L91" s="93" t="str">
        <f t="shared" ca="1" si="16"/>
        <v>--</v>
      </c>
      <c r="M91" s="57" t="str">
        <f t="shared" ca="1" si="12"/>
        <v>--</v>
      </c>
      <c r="N91" s="53" t="str">
        <f t="shared" ca="1" si="13"/>
        <v>--</v>
      </c>
      <c r="O91" s="57" t="str">
        <f t="shared" ca="1" si="17"/>
        <v>--</v>
      </c>
      <c r="P91" s="53" t="str">
        <f t="shared" ca="1" si="11"/>
        <v>--</v>
      </c>
      <c r="Q91" s="53"/>
      <c r="R91" s="53"/>
      <c r="S91" s="58" t="str">
        <f t="shared" ca="1" si="14"/>
        <v>--</v>
      </c>
      <c r="T91" s="59" t="str">
        <f t="shared" ca="1" si="18"/>
        <v>--</v>
      </c>
      <c r="U91" s="53" t="str">
        <f t="shared" ca="1" si="15"/>
        <v>--</v>
      </c>
    </row>
    <row r="92" spans="11:21" x14ac:dyDescent="0.25">
      <c r="K92" s="51">
        <f t="shared" ref="K92:K135" si="19">+K91+1</f>
        <v>69</v>
      </c>
      <c r="L92" s="93" t="str">
        <f t="shared" ca="1" si="16"/>
        <v>--</v>
      </c>
      <c r="M92" s="57" t="str">
        <f t="shared" ca="1" si="12"/>
        <v>--</v>
      </c>
      <c r="N92" s="53" t="str">
        <f t="shared" ca="1" si="13"/>
        <v>--</v>
      </c>
      <c r="O92" s="57" t="str">
        <f t="shared" ca="1" si="17"/>
        <v>--</v>
      </c>
      <c r="P92" s="53" t="str">
        <f t="shared" ca="1" si="11"/>
        <v>--</v>
      </c>
      <c r="Q92" s="53"/>
      <c r="R92" s="53"/>
      <c r="S92" s="58" t="str">
        <f t="shared" ca="1" si="14"/>
        <v>--</v>
      </c>
      <c r="T92" s="59" t="str">
        <f t="shared" ca="1" si="18"/>
        <v>--</v>
      </c>
      <c r="U92" s="53" t="str">
        <f t="shared" ca="1" si="15"/>
        <v>--</v>
      </c>
    </row>
    <row r="93" spans="11:21" x14ac:dyDescent="0.25">
      <c r="K93" s="51">
        <f t="shared" si="19"/>
        <v>70</v>
      </c>
      <c r="L93" s="93" t="str">
        <f t="shared" ca="1" si="16"/>
        <v>--</v>
      </c>
      <c r="M93" s="57" t="str">
        <f t="shared" ca="1" si="12"/>
        <v>--</v>
      </c>
      <c r="N93" s="53" t="str">
        <f t="shared" ca="1" si="13"/>
        <v>--</v>
      </c>
      <c r="O93" s="57" t="str">
        <f t="shared" ca="1" si="17"/>
        <v>--</v>
      </c>
      <c r="P93" s="53" t="str">
        <f t="shared" ca="1" si="11"/>
        <v>--</v>
      </c>
      <c r="Q93" s="53"/>
      <c r="R93" s="53"/>
      <c r="S93" s="58" t="str">
        <f t="shared" ca="1" si="14"/>
        <v>--</v>
      </c>
      <c r="T93" s="59" t="str">
        <f t="shared" ca="1" si="18"/>
        <v>--</v>
      </c>
      <c r="U93" s="53" t="str">
        <f t="shared" ca="1" si="15"/>
        <v>--</v>
      </c>
    </row>
    <row r="94" spans="11:21" x14ac:dyDescent="0.25">
      <c r="K94" s="51">
        <f t="shared" si="19"/>
        <v>71</v>
      </c>
      <c r="L94" s="93" t="str">
        <f t="shared" ca="1" si="16"/>
        <v>--</v>
      </c>
      <c r="M94" s="57" t="str">
        <f t="shared" ca="1" si="12"/>
        <v>--</v>
      </c>
      <c r="N94" s="53" t="str">
        <f t="shared" ca="1" si="13"/>
        <v>--</v>
      </c>
      <c r="O94" s="57" t="str">
        <f t="shared" ca="1" si="17"/>
        <v>--</v>
      </c>
      <c r="P94" s="53" t="str">
        <f t="shared" ca="1" si="11"/>
        <v>--</v>
      </c>
      <c r="Q94" s="53"/>
      <c r="R94" s="53"/>
      <c r="S94" s="58" t="str">
        <f t="shared" ca="1" si="14"/>
        <v>--</v>
      </c>
      <c r="T94" s="59" t="str">
        <f t="shared" ca="1" si="18"/>
        <v>--</v>
      </c>
      <c r="U94" s="53" t="str">
        <f t="shared" ca="1" si="15"/>
        <v>--</v>
      </c>
    </row>
    <row r="95" spans="11:21" x14ac:dyDescent="0.25">
      <c r="K95" s="51">
        <f t="shared" si="19"/>
        <v>72</v>
      </c>
      <c r="L95" s="93" t="str">
        <f t="shared" ca="1" si="16"/>
        <v>--</v>
      </c>
      <c r="M95" s="57" t="str">
        <f t="shared" ca="1" si="12"/>
        <v>--</v>
      </c>
      <c r="N95" s="53" t="str">
        <f t="shared" ca="1" si="13"/>
        <v>--</v>
      </c>
      <c r="O95" s="57" t="str">
        <f t="shared" ca="1" si="17"/>
        <v>--</v>
      </c>
      <c r="P95" s="53" t="str">
        <f t="shared" ca="1" si="11"/>
        <v>--</v>
      </c>
      <c r="Q95" s="53"/>
      <c r="R95" s="53"/>
      <c r="S95" s="58" t="str">
        <f t="shared" ca="1" si="14"/>
        <v>--</v>
      </c>
      <c r="T95" s="59" t="str">
        <f t="shared" ca="1" si="18"/>
        <v>--</v>
      </c>
      <c r="U95" s="53" t="str">
        <f t="shared" ca="1" si="15"/>
        <v>--</v>
      </c>
    </row>
    <row r="96" spans="11:21" x14ac:dyDescent="0.25">
      <c r="K96" s="51">
        <f t="shared" si="19"/>
        <v>73</v>
      </c>
      <c r="L96" s="93" t="str">
        <f t="shared" ca="1" si="16"/>
        <v>--</v>
      </c>
      <c r="M96" s="57" t="str">
        <f t="shared" ca="1" si="12"/>
        <v>--</v>
      </c>
      <c r="N96" s="53" t="str">
        <f t="shared" ca="1" si="13"/>
        <v>--</v>
      </c>
      <c r="O96" s="57" t="str">
        <f t="shared" ca="1" si="17"/>
        <v>--</v>
      </c>
      <c r="P96" s="53" t="str">
        <f t="shared" ca="1" si="11"/>
        <v>--</v>
      </c>
      <c r="Q96" s="53"/>
      <c r="R96" s="53"/>
      <c r="S96" s="58" t="str">
        <f t="shared" ca="1" si="14"/>
        <v>--</v>
      </c>
      <c r="T96" s="59" t="str">
        <f t="shared" ca="1" si="18"/>
        <v>--</v>
      </c>
      <c r="U96" s="53" t="str">
        <f t="shared" ca="1" si="15"/>
        <v>--</v>
      </c>
    </row>
    <row r="97" spans="11:21" x14ac:dyDescent="0.25">
      <c r="K97" s="51">
        <f t="shared" si="19"/>
        <v>74</v>
      </c>
      <c r="L97" s="93" t="str">
        <f t="shared" ca="1" si="16"/>
        <v>--</v>
      </c>
      <c r="M97" s="57" t="str">
        <f t="shared" ca="1" si="12"/>
        <v>--</v>
      </c>
      <c r="N97" s="53" t="str">
        <f t="shared" ca="1" si="13"/>
        <v>--</v>
      </c>
      <c r="O97" s="57" t="str">
        <f t="shared" ca="1" si="17"/>
        <v>--</v>
      </c>
      <c r="P97" s="53" t="str">
        <f t="shared" ca="1" si="11"/>
        <v>--</v>
      </c>
      <c r="Q97" s="53"/>
      <c r="R97" s="53"/>
      <c r="S97" s="58" t="str">
        <f t="shared" ca="1" si="14"/>
        <v>--</v>
      </c>
      <c r="T97" s="59" t="str">
        <f t="shared" ca="1" si="18"/>
        <v>--</v>
      </c>
      <c r="U97" s="53" t="str">
        <f t="shared" ca="1" si="15"/>
        <v>--</v>
      </c>
    </row>
    <row r="98" spans="11:21" x14ac:dyDescent="0.25">
      <c r="K98" s="51">
        <f t="shared" si="19"/>
        <v>75</v>
      </c>
      <c r="L98" s="93" t="str">
        <f t="shared" ca="1" si="16"/>
        <v>--</v>
      </c>
      <c r="M98" s="57" t="str">
        <f t="shared" ca="1" si="12"/>
        <v>--</v>
      </c>
      <c r="N98" s="53" t="str">
        <f t="shared" ca="1" si="13"/>
        <v>--</v>
      </c>
      <c r="O98" s="57" t="str">
        <f t="shared" ca="1" si="17"/>
        <v>--</v>
      </c>
      <c r="P98" s="53" t="str">
        <f t="shared" ca="1" si="11"/>
        <v>--</v>
      </c>
      <c r="Q98" s="53"/>
      <c r="R98" s="53"/>
      <c r="S98" s="58" t="str">
        <f t="shared" ca="1" si="14"/>
        <v>--</v>
      </c>
      <c r="T98" s="59" t="str">
        <f t="shared" ca="1" si="18"/>
        <v>--</v>
      </c>
      <c r="U98" s="53" t="str">
        <f t="shared" ca="1" si="15"/>
        <v>--</v>
      </c>
    </row>
    <row r="99" spans="11:21" x14ac:dyDescent="0.25">
      <c r="K99" s="51">
        <f t="shared" si="19"/>
        <v>76</v>
      </c>
      <c r="L99" s="93" t="str">
        <f t="shared" ca="1" si="16"/>
        <v>--</v>
      </c>
      <c r="M99" s="57" t="str">
        <f t="shared" ca="1" si="12"/>
        <v>--</v>
      </c>
      <c r="N99" s="53" t="str">
        <f t="shared" ca="1" si="13"/>
        <v>--</v>
      </c>
      <c r="O99" s="57" t="str">
        <f t="shared" ca="1" si="17"/>
        <v>--</v>
      </c>
      <c r="P99" s="53" t="str">
        <f t="shared" ca="1" si="11"/>
        <v>--</v>
      </c>
      <c r="Q99" s="53"/>
      <c r="R99" s="53"/>
      <c r="S99" s="58" t="str">
        <f t="shared" ca="1" si="14"/>
        <v>--</v>
      </c>
      <c r="T99" s="59" t="str">
        <f t="shared" ca="1" si="18"/>
        <v>--</v>
      </c>
      <c r="U99" s="53" t="str">
        <f t="shared" ca="1" si="15"/>
        <v>--</v>
      </c>
    </row>
    <row r="100" spans="11:21" x14ac:dyDescent="0.25">
      <c r="K100" s="51">
        <f t="shared" si="19"/>
        <v>77</v>
      </c>
      <c r="L100" s="93" t="str">
        <f t="shared" ca="1" si="16"/>
        <v>--</v>
      </c>
      <c r="M100" s="57" t="str">
        <f t="shared" ca="1" si="12"/>
        <v>--</v>
      </c>
      <c r="N100" s="53" t="str">
        <f t="shared" ca="1" si="13"/>
        <v>--</v>
      </c>
      <c r="O100" s="57" t="str">
        <f t="shared" ca="1" si="17"/>
        <v>--</v>
      </c>
      <c r="P100" s="53" t="str">
        <f t="shared" ca="1" si="11"/>
        <v>--</v>
      </c>
      <c r="Q100" s="53"/>
      <c r="R100" s="53"/>
      <c r="S100" s="58" t="str">
        <f t="shared" ca="1" si="14"/>
        <v>--</v>
      </c>
      <c r="T100" s="59" t="str">
        <f t="shared" ca="1" si="18"/>
        <v>--</v>
      </c>
      <c r="U100" s="53" t="str">
        <f t="shared" ca="1" si="15"/>
        <v>--</v>
      </c>
    </row>
    <row r="101" spans="11:21" x14ac:dyDescent="0.25">
      <c r="K101" s="51">
        <f t="shared" si="19"/>
        <v>78</v>
      </c>
      <c r="L101" s="93" t="str">
        <f t="shared" ca="1" si="16"/>
        <v>--</v>
      </c>
      <c r="M101" s="57" t="str">
        <f t="shared" ca="1" si="12"/>
        <v>--</v>
      </c>
      <c r="N101" s="53" t="str">
        <f t="shared" ca="1" si="13"/>
        <v>--</v>
      </c>
      <c r="O101" s="57" t="str">
        <f t="shared" ca="1" si="17"/>
        <v>--</v>
      </c>
      <c r="P101" s="53" t="str">
        <f t="shared" ca="1" si="11"/>
        <v>--</v>
      </c>
      <c r="Q101" s="53"/>
      <c r="R101" s="53"/>
      <c r="S101" s="58" t="str">
        <f t="shared" ca="1" si="14"/>
        <v>--</v>
      </c>
      <c r="T101" s="59" t="str">
        <f t="shared" ca="1" si="18"/>
        <v>--</v>
      </c>
      <c r="U101" s="53" t="str">
        <f t="shared" ca="1" si="15"/>
        <v>--</v>
      </c>
    </row>
    <row r="102" spans="11:21" x14ac:dyDescent="0.25">
      <c r="K102" s="51">
        <f t="shared" si="19"/>
        <v>79</v>
      </c>
      <c r="L102" s="93" t="str">
        <f t="shared" ca="1" si="16"/>
        <v>--</v>
      </c>
      <c r="M102" s="57" t="str">
        <f t="shared" ca="1" si="12"/>
        <v>--</v>
      </c>
      <c r="N102" s="53" t="str">
        <f t="shared" ca="1" si="13"/>
        <v>--</v>
      </c>
      <c r="O102" s="57" t="str">
        <f t="shared" ca="1" si="17"/>
        <v>--</v>
      </c>
      <c r="P102" s="53" t="str">
        <f t="shared" ca="1" si="11"/>
        <v>--</v>
      </c>
      <c r="Q102" s="53"/>
      <c r="R102" s="53"/>
      <c r="S102" s="58" t="str">
        <f t="shared" ca="1" si="14"/>
        <v>--</v>
      </c>
      <c r="T102" s="59" t="str">
        <f t="shared" ca="1" si="18"/>
        <v>--</v>
      </c>
      <c r="U102" s="53" t="str">
        <f t="shared" ca="1" si="15"/>
        <v>--</v>
      </c>
    </row>
    <row r="103" spans="11:21" x14ac:dyDescent="0.25">
      <c r="K103" s="51">
        <f t="shared" si="19"/>
        <v>80</v>
      </c>
      <c r="L103" s="93" t="str">
        <f t="shared" ca="1" si="16"/>
        <v>--</v>
      </c>
      <c r="M103" s="57" t="str">
        <f t="shared" ca="1" si="12"/>
        <v>--</v>
      </c>
      <c r="N103" s="53" t="str">
        <f t="shared" ca="1" si="13"/>
        <v>--</v>
      </c>
      <c r="O103" s="57" t="str">
        <f t="shared" ca="1" si="17"/>
        <v>--</v>
      </c>
      <c r="P103" s="53" t="str">
        <f t="shared" ca="1" si="11"/>
        <v>--</v>
      </c>
      <c r="Q103" s="53"/>
      <c r="R103" s="53"/>
      <c r="S103" s="58" t="str">
        <f t="shared" ca="1" si="14"/>
        <v>--</v>
      </c>
      <c r="T103" s="59" t="str">
        <f t="shared" ca="1" si="18"/>
        <v>--</v>
      </c>
      <c r="U103" s="53" t="str">
        <f t="shared" ca="1" si="15"/>
        <v>--</v>
      </c>
    </row>
    <row r="104" spans="11:21" x14ac:dyDescent="0.25">
      <c r="K104" s="51">
        <f t="shared" si="19"/>
        <v>81</v>
      </c>
      <c r="L104" s="93" t="str">
        <f t="shared" ca="1" si="16"/>
        <v>--</v>
      </c>
      <c r="M104" s="57" t="str">
        <f t="shared" ca="1" si="12"/>
        <v>--</v>
      </c>
      <c r="N104" s="53" t="str">
        <f t="shared" ca="1" si="13"/>
        <v>--</v>
      </c>
      <c r="O104" s="57" t="str">
        <f t="shared" ca="1" si="17"/>
        <v>--</v>
      </c>
      <c r="P104" s="53" t="str">
        <f t="shared" ca="1" si="11"/>
        <v>--</v>
      </c>
      <c r="Q104" s="53"/>
      <c r="R104" s="53"/>
      <c r="S104" s="58" t="str">
        <f t="shared" ca="1" si="14"/>
        <v>--</v>
      </c>
      <c r="T104" s="59" t="str">
        <f t="shared" ca="1" si="18"/>
        <v>--</v>
      </c>
      <c r="U104" s="53" t="str">
        <f t="shared" ca="1" si="15"/>
        <v>--</v>
      </c>
    </row>
    <row r="105" spans="11:21" x14ac:dyDescent="0.25">
      <c r="K105" s="51">
        <f t="shared" si="19"/>
        <v>82</v>
      </c>
      <c r="L105" s="93" t="str">
        <f t="shared" ca="1" si="16"/>
        <v>--</v>
      </c>
      <c r="M105" s="57" t="str">
        <f t="shared" ca="1" si="12"/>
        <v>--</v>
      </c>
      <c r="N105" s="53" t="str">
        <f t="shared" ca="1" si="13"/>
        <v>--</v>
      </c>
      <c r="O105" s="57" t="str">
        <f t="shared" ca="1" si="17"/>
        <v>--</v>
      </c>
      <c r="P105" s="53" t="str">
        <f t="shared" ca="1" si="11"/>
        <v>--</v>
      </c>
      <c r="Q105" s="53"/>
      <c r="R105" s="53"/>
      <c r="S105" s="58" t="str">
        <f t="shared" ca="1" si="14"/>
        <v>--</v>
      </c>
      <c r="T105" s="59" t="str">
        <f t="shared" ca="1" si="18"/>
        <v>--</v>
      </c>
      <c r="U105" s="53" t="str">
        <f t="shared" ca="1" si="15"/>
        <v>--</v>
      </c>
    </row>
    <row r="106" spans="11:21" x14ac:dyDescent="0.25">
      <c r="K106" s="51">
        <f t="shared" si="19"/>
        <v>83</v>
      </c>
      <c r="L106" s="93" t="str">
        <f t="shared" ca="1" si="16"/>
        <v>--</v>
      </c>
      <c r="M106" s="57" t="str">
        <f t="shared" ca="1" si="12"/>
        <v>--</v>
      </c>
      <c r="N106" s="53" t="str">
        <f t="shared" ca="1" si="13"/>
        <v>--</v>
      </c>
      <c r="O106" s="57" t="str">
        <f t="shared" ca="1" si="17"/>
        <v>--</v>
      </c>
      <c r="P106" s="53" t="str">
        <f t="shared" ca="1" si="11"/>
        <v>--</v>
      </c>
      <c r="Q106" s="53"/>
      <c r="R106" s="53"/>
      <c r="S106" s="58" t="str">
        <f t="shared" ca="1" si="14"/>
        <v>--</v>
      </c>
      <c r="T106" s="59" t="str">
        <f t="shared" ca="1" si="18"/>
        <v>--</v>
      </c>
      <c r="U106" s="53" t="str">
        <f t="shared" ca="1" si="15"/>
        <v>--</v>
      </c>
    </row>
    <row r="107" spans="11:21" x14ac:dyDescent="0.25">
      <c r="K107" s="51">
        <f t="shared" si="19"/>
        <v>84</v>
      </c>
      <c r="L107" s="93" t="str">
        <f t="shared" ca="1" si="16"/>
        <v>--</v>
      </c>
      <c r="M107" s="57" t="str">
        <f t="shared" ca="1" si="12"/>
        <v>--</v>
      </c>
      <c r="N107" s="53" t="str">
        <f t="shared" ca="1" si="13"/>
        <v>--</v>
      </c>
      <c r="O107" s="57" t="str">
        <f t="shared" ca="1" si="17"/>
        <v>--</v>
      </c>
      <c r="P107" s="53" t="str">
        <f t="shared" ca="1" si="11"/>
        <v>--</v>
      </c>
      <c r="Q107" s="53"/>
      <c r="R107" s="53"/>
      <c r="S107" s="58" t="str">
        <f t="shared" ca="1" si="14"/>
        <v>--</v>
      </c>
      <c r="T107" s="59" t="str">
        <f t="shared" ca="1" si="18"/>
        <v>--</v>
      </c>
      <c r="U107" s="53" t="str">
        <f t="shared" ca="1" si="15"/>
        <v>--</v>
      </c>
    </row>
    <row r="108" spans="11:21" x14ac:dyDescent="0.25">
      <c r="K108" s="51">
        <f t="shared" si="19"/>
        <v>85</v>
      </c>
      <c r="L108" s="93" t="str">
        <f t="shared" ca="1" si="16"/>
        <v>--</v>
      </c>
      <c r="M108" s="57" t="str">
        <f t="shared" ca="1" si="12"/>
        <v>--</v>
      </c>
      <c r="N108" s="53" t="str">
        <f t="shared" ca="1" si="13"/>
        <v>--</v>
      </c>
      <c r="O108" s="57" t="str">
        <f t="shared" ca="1" si="17"/>
        <v>--</v>
      </c>
      <c r="P108" s="53" t="str">
        <f t="shared" ca="1" si="11"/>
        <v>--</v>
      </c>
      <c r="Q108" s="53"/>
      <c r="R108" s="53"/>
      <c r="S108" s="58" t="str">
        <f t="shared" ca="1" si="14"/>
        <v>--</v>
      </c>
      <c r="T108" s="59" t="str">
        <f t="shared" ca="1" si="18"/>
        <v>--</v>
      </c>
      <c r="U108" s="53" t="str">
        <f t="shared" ca="1" si="15"/>
        <v>--</v>
      </c>
    </row>
    <row r="109" spans="11:21" x14ac:dyDescent="0.25">
      <c r="K109" s="51">
        <f t="shared" si="19"/>
        <v>86</v>
      </c>
      <c r="L109" s="93" t="str">
        <f t="shared" ca="1" si="16"/>
        <v>--</v>
      </c>
      <c r="M109" s="57" t="str">
        <f t="shared" ca="1" si="12"/>
        <v>--</v>
      </c>
      <c r="N109" s="53" t="str">
        <f t="shared" ca="1" si="13"/>
        <v>--</v>
      </c>
      <c r="O109" s="57" t="str">
        <f t="shared" ca="1" si="17"/>
        <v>--</v>
      </c>
      <c r="P109" s="53" t="str">
        <f t="shared" ca="1" si="11"/>
        <v>--</v>
      </c>
      <c r="Q109" s="53"/>
      <c r="R109" s="53"/>
      <c r="S109" s="58" t="str">
        <f t="shared" ca="1" si="14"/>
        <v>--</v>
      </c>
      <c r="T109" s="59" t="str">
        <f t="shared" ca="1" si="18"/>
        <v>--</v>
      </c>
      <c r="U109" s="53" t="str">
        <f t="shared" ca="1" si="15"/>
        <v>--</v>
      </c>
    </row>
    <row r="110" spans="11:21" x14ac:dyDescent="0.25">
      <c r="K110" s="51">
        <f t="shared" si="19"/>
        <v>87</v>
      </c>
      <c r="L110" s="93" t="str">
        <f t="shared" ca="1" si="16"/>
        <v>--</v>
      </c>
      <c r="M110" s="57" t="str">
        <f t="shared" ca="1" si="12"/>
        <v>--</v>
      </c>
      <c r="N110" s="53" t="str">
        <f t="shared" ca="1" si="13"/>
        <v>--</v>
      </c>
      <c r="O110" s="57" t="str">
        <f t="shared" ca="1" si="17"/>
        <v>--</v>
      </c>
      <c r="P110" s="53" t="str">
        <f t="shared" ca="1" si="11"/>
        <v>--</v>
      </c>
      <c r="Q110" s="53"/>
      <c r="R110" s="53"/>
      <c r="S110" s="58" t="str">
        <f t="shared" ca="1" si="14"/>
        <v>--</v>
      </c>
      <c r="T110" s="59" t="str">
        <f t="shared" ca="1" si="18"/>
        <v>--</v>
      </c>
      <c r="U110" s="53" t="str">
        <f t="shared" ca="1" si="15"/>
        <v>--</v>
      </c>
    </row>
    <row r="111" spans="11:21" x14ac:dyDescent="0.25">
      <c r="K111" s="51">
        <f t="shared" si="19"/>
        <v>88</v>
      </c>
      <c r="L111" s="93" t="str">
        <f t="shared" ca="1" si="16"/>
        <v>--</v>
      </c>
      <c r="M111" s="57" t="str">
        <f t="shared" ca="1" si="12"/>
        <v>--</v>
      </c>
      <c r="N111" s="53" t="str">
        <f t="shared" ca="1" si="13"/>
        <v>--</v>
      </c>
      <c r="O111" s="57" t="str">
        <f t="shared" ca="1" si="17"/>
        <v>--</v>
      </c>
      <c r="P111" s="53" t="str">
        <f t="shared" ca="1" si="11"/>
        <v>--</v>
      </c>
      <c r="Q111" s="53"/>
      <c r="R111" s="53"/>
      <c r="S111" s="58" t="str">
        <f t="shared" ca="1" si="14"/>
        <v>--</v>
      </c>
      <c r="T111" s="59" t="str">
        <f t="shared" ca="1" si="18"/>
        <v>--</v>
      </c>
      <c r="U111" s="53" t="str">
        <f t="shared" ca="1" si="15"/>
        <v>--</v>
      </c>
    </row>
    <row r="112" spans="11:21" x14ac:dyDescent="0.25">
      <c r="K112" s="51">
        <f t="shared" si="19"/>
        <v>89</v>
      </c>
      <c r="L112" s="93" t="str">
        <f t="shared" ca="1" si="16"/>
        <v>--</v>
      </c>
      <c r="M112" s="57" t="str">
        <f t="shared" ca="1" si="12"/>
        <v>--</v>
      </c>
      <c r="N112" s="53" t="str">
        <f t="shared" ca="1" si="13"/>
        <v>--</v>
      </c>
      <c r="O112" s="57" t="str">
        <f t="shared" ca="1" si="17"/>
        <v>--</v>
      </c>
      <c r="P112" s="53" t="str">
        <f t="shared" ca="1" si="11"/>
        <v>--</v>
      </c>
      <c r="Q112" s="53"/>
      <c r="R112" s="53"/>
      <c r="S112" s="58" t="str">
        <f t="shared" ca="1" si="14"/>
        <v>--</v>
      </c>
      <c r="T112" s="59" t="str">
        <f t="shared" ca="1" si="18"/>
        <v>--</v>
      </c>
      <c r="U112" s="53" t="str">
        <f t="shared" ca="1" si="15"/>
        <v>--</v>
      </c>
    </row>
    <row r="113" spans="11:21" x14ac:dyDescent="0.25">
      <c r="K113" s="51">
        <f t="shared" si="19"/>
        <v>90</v>
      </c>
      <c r="L113" s="93" t="str">
        <f t="shared" ca="1" si="16"/>
        <v>--</v>
      </c>
      <c r="M113" s="57" t="str">
        <f t="shared" ca="1" si="12"/>
        <v>--</v>
      </c>
      <c r="N113" s="53" t="str">
        <f t="shared" ca="1" si="13"/>
        <v>--</v>
      </c>
      <c r="O113" s="57" t="str">
        <f t="shared" ca="1" si="17"/>
        <v>--</v>
      </c>
      <c r="P113" s="53" t="str">
        <f t="shared" ca="1" si="11"/>
        <v>--</v>
      </c>
      <c r="Q113" s="53"/>
      <c r="R113" s="53"/>
      <c r="S113" s="58" t="str">
        <f t="shared" ca="1" si="14"/>
        <v>--</v>
      </c>
      <c r="T113" s="59" t="str">
        <f t="shared" ca="1" si="18"/>
        <v>--</v>
      </c>
      <c r="U113" s="53" t="str">
        <f t="shared" ca="1" si="15"/>
        <v>--</v>
      </c>
    </row>
    <row r="114" spans="11:21" x14ac:dyDescent="0.25">
      <c r="K114" s="51">
        <f t="shared" si="19"/>
        <v>91</v>
      </c>
      <c r="L114" s="93" t="str">
        <f t="shared" ca="1" si="16"/>
        <v>--</v>
      </c>
      <c r="M114" s="57" t="str">
        <f t="shared" ca="1" si="12"/>
        <v>--</v>
      </c>
      <c r="N114" s="53" t="str">
        <f t="shared" ca="1" si="13"/>
        <v>--</v>
      </c>
      <c r="O114" s="57" t="str">
        <f t="shared" ca="1" si="17"/>
        <v>--</v>
      </c>
      <c r="P114" s="53" t="str">
        <f t="shared" ca="1" si="11"/>
        <v>--</v>
      </c>
      <c r="Q114" s="53"/>
      <c r="R114" s="53"/>
      <c r="S114" s="58" t="str">
        <f t="shared" ca="1" si="14"/>
        <v>--</v>
      </c>
      <c r="T114" s="59" t="str">
        <f t="shared" ca="1" si="18"/>
        <v>--</v>
      </c>
      <c r="U114" s="53" t="str">
        <f t="shared" ca="1" si="15"/>
        <v>--</v>
      </c>
    </row>
    <row r="115" spans="11:21" x14ac:dyDescent="0.25">
      <c r="K115" s="51">
        <f t="shared" si="19"/>
        <v>92</v>
      </c>
      <c r="L115" s="93" t="str">
        <f t="shared" ca="1" si="16"/>
        <v>--</v>
      </c>
      <c r="M115" s="57" t="str">
        <f t="shared" ca="1" si="12"/>
        <v>--</v>
      </c>
      <c r="N115" s="53" t="str">
        <f t="shared" ca="1" si="13"/>
        <v>--</v>
      </c>
      <c r="O115" s="57" t="str">
        <f t="shared" ca="1" si="17"/>
        <v>--</v>
      </c>
      <c r="P115" s="53" t="str">
        <f t="shared" ca="1" si="11"/>
        <v>--</v>
      </c>
      <c r="Q115" s="53"/>
      <c r="R115" s="53"/>
      <c r="S115" s="58" t="str">
        <f t="shared" ca="1" si="14"/>
        <v>--</v>
      </c>
      <c r="T115" s="59" t="str">
        <f t="shared" ca="1" si="18"/>
        <v>--</v>
      </c>
      <c r="U115" s="53" t="str">
        <f t="shared" ca="1" si="15"/>
        <v>--</v>
      </c>
    </row>
    <row r="116" spans="11:21" x14ac:dyDescent="0.25">
      <c r="K116" s="51">
        <f t="shared" si="19"/>
        <v>93</v>
      </c>
      <c r="L116" s="93" t="str">
        <f t="shared" ca="1" si="16"/>
        <v>--</v>
      </c>
      <c r="M116" s="57" t="str">
        <f t="shared" ca="1" si="12"/>
        <v>--</v>
      </c>
      <c r="N116" s="53" t="str">
        <f t="shared" ca="1" si="13"/>
        <v>--</v>
      </c>
      <c r="O116" s="57" t="str">
        <f t="shared" ca="1" si="17"/>
        <v>--</v>
      </c>
      <c r="P116" s="53" t="str">
        <f t="shared" ca="1" si="11"/>
        <v>--</v>
      </c>
      <c r="Q116" s="53"/>
      <c r="R116" s="53"/>
      <c r="S116" s="58" t="str">
        <f t="shared" ca="1" si="14"/>
        <v>--</v>
      </c>
      <c r="T116" s="59" t="str">
        <f t="shared" ca="1" si="18"/>
        <v>--</v>
      </c>
      <c r="U116" s="53" t="str">
        <f t="shared" ca="1" si="15"/>
        <v>--</v>
      </c>
    </row>
    <row r="117" spans="11:21" x14ac:dyDescent="0.25">
      <c r="K117" s="51">
        <f t="shared" si="19"/>
        <v>94</v>
      </c>
      <c r="L117" s="93" t="str">
        <f t="shared" ca="1" si="16"/>
        <v>--</v>
      </c>
      <c r="M117" s="57" t="str">
        <f t="shared" ca="1" si="12"/>
        <v>--</v>
      </c>
      <c r="N117" s="53" t="str">
        <f t="shared" ca="1" si="13"/>
        <v>--</v>
      </c>
      <c r="O117" s="57" t="str">
        <f t="shared" ca="1" si="17"/>
        <v>--</v>
      </c>
      <c r="P117" s="53" t="str">
        <f t="shared" ca="1" si="11"/>
        <v>--</v>
      </c>
      <c r="Q117" s="53"/>
      <c r="R117" s="53"/>
      <c r="S117" s="58" t="str">
        <f t="shared" ca="1" si="14"/>
        <v>--</v>
      </c>
      <c r="T117" s="59" t="str">
        <f t="shared" ca="1" si="18"/>
        <v>--</v>
      </c>
      <c r="U117" s="53" t="str">
        <f t="shared" ca="1" si="15"/>
        <v>--</v>
      </c>
    </row>
    <row r="118" spans="11:21" x14ac:dyDescent="0.25">
      <c r="K118" s="51">
        <f t="shared" si="19"/>
        <v>95</v>
      </c>
      <c r="L118" s="93" t="str">
        <f t="shared" ca="1" si="16"/>
        <v>--</v>
      </c>
      <c r="M118" s="57" t="str">
        <f t="shared" ca="1" si="12"/>
        <v>--</v>
      </c>
      <c r="N118" s="53" t="str">
        <f t="shared" ca="1" si="13"/>
        <v>--</v>
      </c>
      <c r="O118" s="57" t="str">
        <f t="shared" ca="1" si="17"/>
        <v>--</v>
      </c>
      <c r="P118" s="53" t="str">
        <f t="shared" ca="1" si="11"/>
        <v>--</v>
      </c>
      <c r="Q118" s="53"/>
      <c r="R118" s="53"/>
      <c r="S118" s="58" t="str">
        <f t="shared" ca="1" si="14"/>
        <v>--</v>
      </c>
      <c r="T118" s="59" t="str">
        <f t="shared" ca="1" si="18"/>
        <v>--</v>
      </c>
      <c r="U118" s="53" t="str">
        <f t="shared" ca="1" si="15"/>
        <v>--</v>
      </c>
    </row>
    <row r="119" spans="11:21" x14ac:dyDescent="0.25">
      <c r="K119" s="51">
        <f t="shared" si="19"/>
        <v>96</v>
      </c>
      <c r="L119" s="93" t="str">
        <f t="shared" ca="1" si="16"/>
        <v>--</v>
      </c>
      <c r="M119" s="57" t="str">
        <f t="shared" ca="1" si="12"/>
        <v>--</v>
      </c>
      <c r="N119" s="53" t="str">
        <f t="shared" ca="1" si="13"/>
        <v>--</v>
      </c>
      <c r="O119" s="57" t="str">
        <f t="shared" ca="1" si="17"/>
        <v>--</v>
      </c>
      <c r="P119" s="53" t="str">
        <f t="shared" ca="1" si="11"/>
        <v>--</v>
      </c>
      <c r="Q119" s="53"/>
      <c r="R119" s="53"/>
      <c r="S119" s="58" t="str">
        <f t="shared" ca="1" si="14"/>
        <v>--</v>
      </c>
      <c r="T119" s="59" t="str">
        <f t="shared" ca="1" si="18"/>
        <v>--</v>
      </c>
      <c r="U119" s="53" t="str">
        <f t="shared" ca="1" si="15"/>
        <v>--</v>
      </c>
    </row>
    <row r="120" spans="11:21" x14ac:dyDescent="0.25">
      <c r="K120" s="51">
        <f t="shared" si="19"/>
        <v>97</v>
      </c>
      <c r="L120" s="93" t="str">
        <f t="shared" ca="1" si="16"/>
        <v>--</v>
      </c>
      <c r="M120" s="57" t="str">
        <f t="shared" ca="1" si="12"/>
        <v>--</v>
      </c>
      <c r="N120" s="53" t="str">
        <f t="shared" ca="1" si="13"/>
        <v>--</v>
      </c>
      <c r="O120" s="57" t="str">
        <f t="shared" ca="1" si="17"/>
        <v>--</v>
      </c>
      <c r="P120" s="53" t="str">
        <f t="shared" ca="1" si="11"/>
        <v>--</v>
      </c>
      <c r="Q120" s="53"/>
      <c r="R120" s="53"/>
      <c r="S120" s="58" t="str">
        <f t="shared" ca="1" si="14"/>
        <v>--</v>
      </c>
      <c r="T120" s="59" t="str">
        <f t="shared" ca="1" si="18"/>
        <v>--</v>
      </c>
      <c r="U120" s="53" t="str">
        <f t="shared" ca="1" si="15"/>
        <v>--</v>
      </c>
    </row>
    <row r="121" spans="11:21" x14ac:dyDescent="0.25">
      <c r="K121" s="51">
        <f t="shared" si="19"/>
        <v>98</v>
      </c>
      <c r="L121" s="93" t="str">
        <f t="shared" ca="1" si="16"/>
        <v>--</v>
      </c>
      <c r="M121" s="57" t="str">
        <f t="shared" ca="1" si="12"/>
        <v>--</v>
      </c>
      <c r="N121" s="53" t="str">
        <f t="shared" ca="1" si="13"/>
        <v>--</v>
      </c>
      <c r="O121" s="57" t="str">
        <f t="shared" ca="1" si="17"/>
        <v>--</v>
      </c>
      <c r="P121" s="53" t="str">
        <f t="shared" ca="1" si="11"/>
        <v>--</v>
      </c>
      <c r="Q121" s="53"/>
      <c r="R121" s="53"/>
      <c r="S121" s="58" t="str">
        <f t="shared" ca="1" si="14"/>
        <v>--</v>
      </c>
      <c r="T121" s="59" t="str">
        <f t="shared" ca="1" si="18"/>
        <v>--</v>
      </c>
      <c r="U121" s="53" t="str">
        <f t="shared" ca="1" si="15"/>
        <v>--</v>
      </c>
    </row>
    <row r="122" spans="11:21" x14ac:dyDescent="0.25">
      <c r="K122" s="51">
        <f t="shared" si="19"/>
        <v>99</v>
      </c>
      <c r="L122" s="93" t="str">
        <f t="shared" ca="1" si="16"/>
        <v>--</v>
      </c>
      <c r="M122" s="57" t="str">
        <f t="shared" ca="1" si="12"/>
        <v>--</v>
      </c>
      <c r="N122" s="53" t="str">
        <f t="shared" ca="1" si="13"/>
        <v>--</v>
      </c>
      <c r="O122" s="57" t="str">
        <f t="shared" ca="1" si="17"/>
        <v>--</v>
      </c>
      <c r="P122" s="53" t="str">
        <f t="shared" ca="1" si="11"/>
        <v>--</v>
      </c>
      <c r="Q122" s="53"/>
      <c r="R122" s="53"/>
      <c r="S122" s="58" t="str">
        <f t="shared" ca="1" si="14"/>
        <v>--</v>
      </c>
      <c r="T122" s="59" t="str">
        <f t="shared" ca="1" si="18"/>
        <v>--</v>
      </c>
      <c r="U122" s="53" t="str">
        <f t="shared" ca="1" si="15"/>
        <v>--</v>
      </c>
    </row>
    <row r="123" spans="11:21" x14ac:dyDescent="0.25">
      <c r="K123" s="51">
        <f t="shared" si="19"/>
        <v>100</v>
      </c>
      <c r="L123" s="93" t="str">
        <f t="shared" ca="1" si="16"/>
        <v>--</v>
      </c>
      <c r="M123" s="57" t="str">
        <f t="shared" ca="1" si="12"/>
        <v>--</v>
      </c>
      <c r="N123" s="53" t="str">
        <f t="shared" ca="1" si="13"/>
        <v>--</v>
      </c>
      <c r="O123" s="57" t="str">
        <f t="shared" ca="1" si="17"/>
        <v>--</v>
      </c>
      <c r="P123" s="53" t="str">
        <f t="shared" ca="1" si="11"/>
        <v>--</v>
      </c>
      <c r="Q123" s="53"/>
      <c r="R123" s="53"/>
      <c r="S123" s="58" t="str">
        <f t="shared" ca="1" si="14"/>
        <v>--</v>
      </c>
      <c r="T123" s="59" t="str">
        <f t="shared" ca="1" si="18"/>
        <v>--</v>
      </c>
      <c r="U123" s="53" t="str">
        <f t="shared" ca="1" si="15"/>
        <v>--</v>
      </c>
    </row>
    <row r="124" spans="11:21" x14ac:dyDescent="0.25">
      <c r="K124" s="51">
        <f t="shared" si="19"/>
        <v>101</v>
      </c>
      <c r="L124" s="93" t="str">
        <f t="shared" ca="1" si="16"/>
        <v>--</v>
      </c>
      <c r="M124" s="57" t="str">
        <f t="shared" ca="1" si="12"/>
        <v>--</v>
      </c>
      <c r="N124" s="53" t="str">
        <f t="shared" ca="1" si="13"/>
        <v>--</v>
      </c>
      <c r="O124" s="57" t="str">
        <f t="shared" ca="1" si="17"/>
        <v>--</v>
      </c>
      <c r="P124" s="53" t="str">
        <f t="shared" ca="1" si="11"/>
        <v>--</v>
      </c>
      <c r="Q124" s="53"/>
      <c r="R124" s="53"/>
      <c r="S124" s="58" t="str">
        <f t="shared" ca="1" si="14"/>
        <v>--</v>
      </c>
      <c r="T124" s="59" t="str">
        <f t="shared" ca="1" si="18"/>
        <v>--</v>
      </c>
      <c r="U124" s="53" t="str">
        <f t="shared" ca="1" si="15"/>
        <v>--</v>
      </c>
    </row>
    <row r="125" spans="11:21" x14ac:dyDescent="0.25">
      <c r="K125" s="51">
        <f t="shared" si="19"/>
        <v>102</v>
      </c>
      <c r="L125" s="93" t="str">
        <f t="shared" ca="1" si="16"/>
        <v>--</v>
      </c>
      <c r="M125" s="57" t="str">
        <f t="shared" ca="1" si="12"/>
        <v>--</v>
      </c>
      <c r="N125" s="53" t="str">
        <f t="shared" ca="1" si="13"/>
        <v>--</v>
      </c>
      <c r="O125" s="57" t="str">
        <f t="shared" ca="1" si="17"/>
        <v>--</v>
      </c>
      <c r="P125" s="53" t="str">
        <f t="shared" ca="1" si="11"/>
        <v>--</v>
      </c>
      <c r="Q125" s="53"/>
      <c r="R125" s="53"/>
      <c r="S125" s="58" t="str">
        <f t="shared" ca="1" si="14"/>
        <v>--</v>
      </c>
      <c r="T125" s="59" t="str">
        <f t="shared" ca="1" si="18"/>
        <v>--</v>
      </c>
      <c r="U125" s="53" t="str">
        <f t="shared" ca="1" si="15"/>
        <v>--</v>
      </c>
    </row>
    <row r="126" spans="11:21" x14ac:dyDescent="0.25">
      <c r="K126" s="51">
        <f t="shared" si="19"/>
        <v>103</v>
      </c>
      <c r="L126" s="93" t="str">
        <f t="shared" ca="1" si="16"/>
        <v>--</v>
      </c>
      <c r="M126" s="57" t="str">
        <f t="shared" ca="1" si="12"/>
        <v>--</v>
      </c>
      <c r="N126" s="53" t="str">
        <f t="shared" ca="1" si="13"/>
        <v>--</v>
      </c>
      <c r="O126" s="57" t="str">
        <f t="shared" ca="1" si="17"/>
        <v>--</v>
      </c>
      <c r="P126" s="53" t="str">
        <f t="shared" ca="1" si="11"/>
        <v>--</v>
      </c>
      <c r="Q126" s="53"/>
      <c r="R126" s="53"/>
      <c r="S126" s="58" t="str">
        <f t="shared" ca="1" si="14"/>
        <v>--</v>
      </c>
      <c r="T126" s="59" t="str">
        <f t="shared" ca="1" si="18"/>
        <v>--</v>
      </c>
      <c r="U126" s="53" t="str">
        <f t="shared" ca="1" si="15"/>
        <v>--</v>
      </c>
    </row>
    <row r="127" spans="11:21" x14ac:dyDescent="0.25">
      <c r="K127" s="51">
        <f t="shared" si="19"/>
        <v>104</v>
      </c>
      <c r="L127" s="93" t="str">
        <f t="shared" ca="1" si="16"/>
        <v>--</v>
      </c>
      <c r="M127" s="57" t="str">
        <f t="shared" ca="1" si="12"/>
        <v>--</v>
      </c>
      <c r="N127" s="53" t="str">
        <f t="shared" ca="1" si="13"/>
        <v>--</v>
      </c>
      <c r="O127" s="57" t="str">
        <f t="shared" ca="1" si="17"/>
        <v>--</v>
      </c>
      <c r="P127" s="53" t="str">
        <f t="shared" ca="1" si="11"/>
        <v>--</v>
      </c>
      <c r="Q127" s="53"/>
      <c r="R127" s="53"/>
      <c r="S127" s="58" t="str">
        <f t="shared" ca="1" si="14"/>
        <v>--</v>
      </c>
      <c r="T127" s="59" t="str">
        <f t="shared" ca="1" si="18"/>
        <v>--</v>
      </c>
      <c r="U127" s="53" t="str">
        <f t="shared" ca="1" si="15"/>
        <v>--</v>
      </c>
    </row>
    <row r="128" spans="11:21" x14ac:dyDescent="0.25">
      <c r="K128" s="51">
        <f t="shared" si="19"/>
        <v>105</v>
      </c>
      <c r="L128" s="93" t="str">
        <f t="shared" ca="1" si="16"/>
        <v>--</v>
      </c>
      <c r="M128" s="57" t="str">
        <f t="shared" ca="1" si="12"/>
        <v>--</v>
      </c>
      <c r="N128" s="53" t="str">
        <f t="shared" ca="1" si="13"/>
        <v>--</v>
      </c>
      <c r="O128" s="57" t="str">
        <f t="shared" ca="1" si="17"/>
        <v>--</v>
      </c>
      <c r="P128" s="53" t="str">
        <f t="shared" ca="1" si="11"/>
        <v>--</v>
      </c>
      <c r="Q128" s="53"/>
      <c r="R128" s="53"/>
      <c r="S128" s="58" t="str">
        <f t="shared" ca="1" si="14"/>
        <v>--</v>
      </c>
      <c r="T128" s="59" t="str">
        <f t="shared" ca="1" si="18"/>
        <v>--</v>
      </c>
      <c r="U128" s="53" t="str">
        <f t="shared" ca="1" si="15"/>
        <v>--</v>
      </c>
    </row>
    <row r="129" spans="11:21" x14ac:dyDescent="0.25">
      <c r="K129" s="51">
        <f t="shared" si="19"/>
        <v>106</v>
      </c>
      <c r="L129" s="93" t="str">
        <f t="shared" ca="1" si="16"/>
        <v>--</v>
      </c>
      <c r="M129" s="57" t="str">
        <f t="shared" ca="1" si="12"/>
        <v>--</v>
      </c>
      <c r="N129" s="53" t="str">
        <f t="shared" ca="1" si="13"/>
        <v>--</v>
      </c>
      <c r="O129" s="57" t="str">
        <f t="shared" ca="1" si="17"/>
        <v>--</v>
      </c>
      <c r="P129" s="53" t="str">
        <f t="shared" ca="1" si="11"/>
        <v>--</v>
      </c>
      <c r="Q129" s="53"/>
      <c r="R129" s="53"/>
      <c r="S129" s="58" t="str">
        <f t="shared" ca="1" si="14"/>
        <v>--</v>
      </c>
      <c r="T129" s="59" t="str">
        <f t="shared" ca="1" si="18"/>
        <v>--</v>
      </c>
      <c r="U129" s="53" t="str">
        <f t="shared" ca="1" si="15"/>
        <v>--</v>
      </c>
    </row>
    <row r="130" spans="11:21" x14ac:dyDescent="0.25">
      <c r="K130" s="51">
        <f t="shared" si="19"/>
        <v>107</v>
      </c>
      <c r="L130" s="93" t="str">
        <f t="shared" ca="1" si="16"/>
        <v>--</v>
      </c>
      <c r="M130" s="57" t="str">
        <f t="shared" ca="1" si="12"/>
        <v>--</v>
      </c>
      <c r="N130" s="53" t="str">
        <f t="shared" ca="1" si="13"/>
        <v>--</v>
      </c>
      <c r="O130" s="57" t="str">
        <f t="shared" ca="1" si="17"/>
        <v>--</v>
      </c>
      <c r="P130" s="53" t="str">
        <f t="shared" ca="1" si="11"/>
        <v>--</v>
      </c>
      <c r="Q130" s="53"/>
      <c r="R130" s="53"/>
      <c r="S130" s="58" t="str">
        <f t="shared" ca="1" si="14"/>
        <v>--</v>
      </c>
      <c r="T130" s="59" t="str">
        <f t="shared" ca="1" si="18"/>
        <v>--</v>
      </c>
      <c r="U130" s="53" t="str">
        <f t="shared" ca="1" si="15"/>
        <v>--</v>
      </c>
    </row>
    <row r="131" spans="11:21" x14ac:dyDescent="0.25">
      <c r="K131" s="51">
        <f t="shared" si="19"/>
        <v>108</v>
      </c>
      <c r="L131" s="93" t="str">
        <f t="shared" ca="1" si="16"/>
        <v>--</v>
      </c>
      <c r="M131" s="57" t="str">
        <f t="shared" ca="1" si="12"/>
        <v>--</v>
      </c>
      <c r="N131" s="53" t="str">
        <f t="shared" ca="1" si="13"/>
        <v>--</v>
      </c>
      <c r="O131" s="57" t="str">
        <f t="shared" ca="1" si="17"/>
        <v>--</v>
      </c>
      <c r="P131" s="53" t="str">
        <f t="shared" ca="1" si="11"/>
        <v>--</v>
      </c>
      <c r="Q131" s="53"/>
      <c r="R131" s="53"/>
      <c r="S131" s="58" t="str">
        <f t="shared" ca="1" si="14"/>
        <v>--</v>
      </c>
      <c r="T131" s="59" t="str">
        <f t="shared" ca="1" si="18"/>
        <v>--</v>
      </c>
      <c r="U131" s="53" t="str">
        <f t="shared" ca="1" si="15"/>
        <v>--</v>
      </c>
    </row>
    <row r="132" spans="11:21" x14ac:dyDescent="0.25">
      <c r="K132" s="51">
        <f t="shared" si="19"/>
        <v>109</v>
      </c>
      <c r="L132" s="93" t="str">
        <f t="shared" ca="1" si="16"/>
        <v>--</v>
      </c>
      <c r="M132" s="57" t="str">
        <f t="shared" ca="1" si="12"/>
        <v>--</v>
      </c>
      <c r="N132" s="53" t="str">
        <f t="shared" ca="1" si="13"/>
        <v>--</v>
      </c>
      <c r="O132" s="57" t="str">
        <f t="shared" ca="1" si="17"/>
        <v>--</v>
      </c>
      <c r="P132" s="53" t="str">
        <f t="shared" ca="1" si="11"/>
        <v>--</v>
      </c>
      <c r="Q132" s="53"/>
      <c r="R132" s="53"/>
      <c r="S132" s="58" t="str">
        <f t="shared" ca="1" si="14"/>
        <v>--</v>
      </c>
      <c r="T132" s="59" t="str">
        <f t="shared" ca="1" si="18"/>
        <v>--</v>
      </c>
      <c r="U132" s="53" t="str">
        <f t="shared" ca="1" si="15"/>
        <v>--</v>
      </c>
    </row>
    <row r="133" spans="11:21" x14ac:dyDescent="0.25">
      <c r="K133" s="51">
        <f t="shared" si="19"/>
        <v>110</v>
      </c>
      <c r="L133" s="93" t="str">
        <f t="shared" ca="1" si="16"/>
        <v>--</v>
      </c>
      <c r="M133" s="57" t="str">
        <f t="shared" ca="1" si="12"/>
        <v>--</v>
      </c>
      <c r="N133" s="53" t="str">
        <f t="shared" ca="1" si="13"/>
        <v>--</v>
      </c>
      <c r="O133" s="57" t="str">
        <f t="shared" ca="1" si="17"/>
        <v>--</v>
      </c>
      <c r="P133" s="53" t="str">
        <f t="shared" ca="1" si="11"/>
        <v>--</v>
      </c>
      <c r="Q133" s="53"/>
      <c r="R133" s="53"/>
      <c r="S133" s="58" t="str">
        <f t="shared" ca="1" si="14"/>
        <v>--</v>
      </c>
      <c r="T133" s="59" t="str">
        <f t="shared" ca="1" si="18"/>
        <v>--</v>
      </c>
      <c r="U133" s="53" t="str">
        <f t="shared" ca="1" si="15"/>
        <v>--</v>
      </c>
    </row>
    <row r="134" spans="11:21" x14ac:dyDescent="0.25">
      <c r="K134" s="51">
        <f t="shared" si="19"/>
        <v>111</v>
      </c>
      <c r="L134" s="93" t="str">
        <f t="shared" ca="1" si="16"/>
        <v>--</v>
      </c>
      <c r="M134" s="57" t="str">
        <f t="shared" ca="1" si="12"/>
        <v>--</v>
      </c>
      <c r="N134" s="53" t="str">
        <f t="shared" ca="1" si="13"/>
        <v>--</v>
      </c>
      <c r="O134" s="57" t="str">
        <f t="shared" ca="1" si="17"/>
        <v>--</v>
      </c>
      <c r="P134" s="53" t="str">
        <f t="shared" ca="1" si="11"/>
        <v>--</v>
      </c>
      <c r="Q134" s="53"/>
      <c r="R134" s="53"/>
      <c r="S134" s="58" t="str">
        <f t="shared" ca="1" si="14"/>
        <v>--</v>
      </c>
      <c r="T134" s="59" t="str">
        <f t="shared" ca="1" si="18"/>
        <v>--</v>
      </c>
      <c r="U134" s="53" t="str">
        <f t="shared" ca="1" si="15"/>
        <v>--</v>
      </c>
    </row>
    <row r="135" spans="11:21" x14ac:dyDescent="0.25">
      <c r="K135" s="51">
        <f t="shared" si="19"/>
        <v>112</v>
      </c>
      <c r="L135" s="93" t="str">
        <f t="shared" ca="1" si="16"/>
        <v>--</v>
      </c>
      <c r="M135" s="57" t="str">
        <f t="shared" ca="1" si="12"/>
        <v>--</v>
      </c>
      <c r="N135" s="53" t="str">
        <f t="shared" ca="1" si="13"/>
        <v>--</v>
      </c>
      <c r="O135" s="57" t="str">
        <f t="shared" ca="1" si="17"/>
        <v>--</v>
      </c>
      <c r="P135" s="53" t="str">
        <f t="shared" ca="1" si="11"/>
        <v>--</v>
      </c>
      <c r="Q135" s="53"/>
      <c r="R135" s="53"/>
      <c r="S135" s="58" t="str">
        <f t="shared" ca="1" si="14"/>
        <v>--</v>
      </c>
      <c r="T135" s="59" t="str">
        <f t="shared" ca="1" si="18"/>
        <v>--</v>
      </c>
      <c r="U135" s="53" t="str">
        <f t="shared" ca="1" si="15"/>
        <v>--</v>
      </c>
    </row>
    <row r="136" spans="11:21" x14ac:dyDescent="0.25">
      <c r="K136" s="51"/>
    </row>
    <row r="137" spans="11:21" x14ac:dyDescent="0.25">
      <c r="K137" s="51"/>
    </row>
    <row r="138" spans="11:21" x14ac:dyDescent="0.25">
      <c r="K138" s="51"/>
    </row>
    <row r="139" spans="11:21" x14ac:dyDescent="0.25">
      <c r="K139" s="51"/>
    </row>
    <row r="140" spans="11:21" x14ac:dyDescent="0.25">
      <c r="K140" s="51"/>
    </row>
    <row r="141" spans="11:21" x14ac:dyDescent="0.25">
      <c r="K141" s="51"/>
    </row>
    <row r="142" spans="11:21" x14ac:dyDescent="0.25">
      <c r="K142" s="51"/>
    </row>
    <row r="143" spans="11:21" x14ac:dyDescent="0.25">
      <c r="K143" s="51"/>
    </row>
    <row r="144" spans="11:21" x14ac:dyDescent="0.25">
      <c r="K144" s="51"/>
    </row>
    <row r="145" spans="11:11" x14ac:dyDescent="0.25">
      <c r="K145" s="51"/>
    </row>
    <row r="146" spans="11:11" x14ac:dyDescent="0.25">
      <c r="K146" s="51"/>
    </row>
    <row r="147" spans="11:11" x14ac:dyDescent="0.25">
      <c r="K147" s="51"/>
    </row>
    <row r="148" spans="11:11" x14ac:dyDescent="0.25">
      <c r="K148" s="51"/>
    </row>
    <row r="149" spans="11:11" x14ac:dyDescent="0.25">
      <c r="K149" s="51"/>
    </row>
    <row r="150" spans="11:11" x14ac:dyDescent="0.25">
      <c r="K150" s="51"/>
    </row>
    <row r="151" spans="11:11" x14ac:dyDescent="0.25">
      <c r="K151" s="51"/>
    </row>
    <row r="152" spans="11:11" x14ac:dyDescent="0.25">
      <c r="K152" s="51"/>
    </row>
    <row r="153" spans="11:11" x14ac:dyDescent="0.25">
      <c r="K153" s="51"/>
    </row>
    <row r="154" spans="11:11" x14ac:dyDescent="0.25">
      <c r="K154" s="51"/>
    </row>
    <row r="155" spans="11:11" x14ac:dyDescent="0.25">
      <c r="K155" s="51"/>
    </row>
    <row r="156" spans="11:11" x14ac:dyDescent="0.25">
      <c r="K156" s="51"/>
    </row>
    <row r="157" spans="11:11" x14ac:dyDescent="0.25">
      <c r="K157" s="51"/>
    </row>
    <row r="158" spans="11:11" x14ac:dyDescent="0.25">
      <c r="K158" s="51"/>
    </row>
    <row r="159" spans="11:11" x14ac:dyDescent="0.25">
      <c r="K159" s="51"/>
    </row>
    <row r="160" spans="11:11" x14ac:dyDescent="0.25">
      <c r="K160" s="51"/>
    </row>
    <row r="161" spans="11:11" x14ac:dyDescent="0.25">
      <c r="K161" s="51"/>
    </row>
    <row r="162" spans="11:11" x14ac:dyDescent="0.25">
      <c r="K162" s="51"/>
    </row>
    <row r="163" spans="11:11" x14ac:dyDescent="0.25">
      <c r="K163" s="51"/>
    </row>
    <row r="164" spans="11:11" x14ac:dyDescent="0.25">
      <c r="K164" s="51"/>
    </row>
    <row r="165" spans="11:11" x14ac:dyDescent="0.25">
      <c r="K165" s="51"/>
    </row>
    <row r="166" spans="11:11" x14ac:dyDescent="0.25">
      <c r="K166" s="51"/>
    </row>
  </sheetData>
  <sheetProtection selectLockedCells="1"/>
  <pageMargins left="0.75" right="0.75" top="1" bottom="1" header="0.3" footer="0.3"/>
  <pageSetup orientation="portrait" r:id="rId1"/>
  <headerFooter>
    <oddHeader>&amp;L&amp;"Arial"&amp;9&amp;KA80000CONFIDENTIAL&amp;1#</oddHeader>
    <oddFooter>&amp;LPUBLIC</oddFooter>
    <evenFooter>&amp;LPUBLIC</evenFooter>
    <firstFooter>&amp;LPUBLIC</firstFooter>
  </headerFooter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3">
    <tabColor rgb="FF92D050"/>
  </sheetPr>
  <dimension ref="B12:AB166"/>
  <sheetViews>
    <sheetView showGridLines="0" topLeftCell="A16" zoomScale="115" zoomScaleNormal="115" workbookViewId="0">
      <selection activeCell="C32" sqref="C32"/>
    </sheetView>
  </sheetViews>
  <sheetFormatPr defaultColWidth="11.42578125" defaultRowHeight="15" x14ac:dyDescent="0.25"/>
  <cols>
    <col min="1" max="1" width="4.140625" style="5" customWidth="1"/>
    <col min="2" max="2" width="35.5703125" style="5" customWidth="1"/>
    <col min="3" max="3" width="18.42578125" style="5" bestFit="1" customWidth="1"/>
    <col min="4" max="7" width="10.42578125" style="5" customWidth="1"/>
    <col min="8" max="8" width="12.85546875" style="4" bestFit="1" customWidth="1"/>
    <col min="9" max="9" width="20.42578125" style="5" bestFit="1" customWidth="1"/>
    <col min="10" max="11" width="11.42578125" style="5" customWidth="1"/>
    <col min="12" max="12" width="10.42578125" style="5" bestFit="1" customWidth="1"/>
    <col min="13" max="13" width="11.42578125" style="5" bestFit="1" customWidth="1"/>
    <col min="14" max="14" width="18.85546875" style="5" customWidth="1"/>
    <col min="15" max="15" width="18.85546875" style="5" bestFit="1" customWidth="1"/>
    <col min="16" max="16" width="20.42578125" style="5" bestFit="1" customWidth="1"/>
    <col min="17" max="18" width="20.42578125" style="5" hidden="1" customWidth="1"/>
    <col min="19" max="19" width="15.42578125" style="5" bestFit="1" customWidth="1"/>
    <col min="20" max="20" width="28.42578125" style="5" bestFit="1" customWidth="1"/>
    <col min="21" max="21" width="13.5703125" style="5" bestFit="1" customWidth="1"/>
    <col min="22" max="22" width="11.42578125" style="5" customWidth="1"/>
    <col min="23" max="23" width="13.5703125" style="5" hidden="1" customWidth="1"/>
    <col min="24" max="24" width="18.42578125" style="5" hidden="1" customWidth="1"/>
    <col min="25" max="27" width="11.42578125" style="5" customWidth="1"/>
    <col min="28" max="28" width="13.140625" style="5" bestFit="1" customWidth="1"/>
    <col min="29" max="256" width="11.42578125" style="5"/>
    <col min="257" max="257" width="4.140625" style="5" customWidth="1"/>
    <col min="258" max="258" width="35.5703125" style="5" customWidth="1"/>
    <col min="259" max="259" width="18.42578125" style="5" bestFit="1" customWidth="1"/>
    <col min="260" max="263" width="10.42578125" style="5" customWidth="1"/>
    <col min="264" max="264" width="12.85546875" style="5" bestFit="1" customWidth="1"/>
    <col min="265" max="265" width="20.42578125" style="5" bestFit="1" customWidth="1"/>
    <col min="266" max="267" width="11.42578125" style="5" customWidth="1"/>
    <col min="268" max="268" width="10.42578125" style="5" bestFit="1" customWidth="1"/>
    <col min="269" max="269" width="11.42578125" style="5" bestFit="1" customWidth="1"/>
    <col min="270" max="270" width="18.85546875" style="5" customWidth="1"/>
    <col min="271" max="271" width="18.85546875" style="5" bestFit="1" customWidth="1"/>
    <col min="272" max="272" width="20.42578125" style="5" bestFit="1" customWidth="1"/>
    <col min="273" max="274" width="0" style="5" hidden="1" customWidth="1"/>
    <col min="275" max="275" width="15.42578125" style="5" bestFit="1" customWidth="1"/>
    <col min="276" max="276" width="28.42578125" style="5" bestFit="1" customWidth="1"/>
    <col min="277" max="277" width="13.5703125" style="5" bestFit="1" customWidth="1"/>
    <col min="278" max="278" width="11.42578125" style="5" customWidth="1"/>
    <col min="279" max="280" width="0" style="5" hidden="1" customWidth="1"/>
    <col min="281" max="283" width="11.42578125" style="5" customWidth="1"/>
    <col min="284" max="284" width="13.140625" style="5" bestFit="1" customWidth="1"/>
    <col min="285" max="512" width="11.42578125" style="5"/>
    <col min="513" max="513" width="4.140625" style="5" customWidth="1"/>
    <col min="514" max="514" width="35.5703125" style="5" customWidth="1"/>
    <col min="515" max="515" width="18.42578125" style="5" bestFit="1" customWidth="1"/>
    <col min="516" max="519" width="10.42578125" style="5" customWidth="1"/>
    <col min="520" max="520" width="12.85546875" style="5" bestFit="1" customWidth="1"/>
    <col min="521" max="521" width="20.42578125" style="5" bestFit="1" customWidth="1"/>
    <col min="522" max="523" width="11.42578125" style="5" customWidth="1"/>
    <col min="524" max="524" width="10.42578125" style="5" bestFit="1" customWidth="1"/>
    <col min="525" max="525" width="11.42578125" style="5" bestFit="1" customWidth="1"/>
    <col min="526" max="526" width="18.85546875" style="5" customWidth="1"/>
    <col min="527" max="527" width="18.85546875" style="5" bestFit="1" customWidth="1"/>
    <col min="528" max="528" width="20.42578125" style="5" bestFit="1" customWidth="1"/>
    <col min="529" max="530" width="0" style="5" hidden="1" customWidth="1"/>
    <col min="531" max="531" width="15.42578125" style="5" bestFit="1" customWidth="1"/>
    <col min="532" max="532" width="28.42578125" style="5" bestFit="1" customWidth="1"/>
    <col min="533" max="533" width="13.5703125" style="5" bestFit="1" customWidth="1"/>
    <col min="534" max="534" width="11.42578125" style="5" customWidth="1"/>
    <col min="535" max="536" width="0" style="5" hidden="1" customWidth="1"/>
    <col min="537" max="539" width="11.42578125" style="5" customWidth="1"/>
    <col min="540" max="540" width="13.140625" style="5" bestFit="1" customWidth="1"/>
    <col min="541" max="768" width="11.42578125" style="5"/>
    <col min="769" max="769" width="4.140625" style="5" customWidth="1"/>
    <col min="770" max="770" width="35.5703125" style="5" customWidth="1"/>
    <col min="771" max="771" width="18.42578125" style="5" bestFit="1" customWidth="1"/>
    <col min="772" max="775" width="10.42578125" style="5" customWidth="1"/>
    <col min="776" max="776" width="12.85546875" style="5" bestFit="1" customWidth="1"/>
    <col min="777" max="777" width="20.42578125" style="5" bestFit="1" customWidth="1"/>
    <col min="778" max="779" width="11.42578125" style="5" customWidth="1"/>
    <col min="780" max="780" width="10.42578125" style="5" bestFit="1" customWidth="1"/>
    <col min="781" max="781" width="11.42578125" style="5" bestFit="1" customWidth="1"/>
    <col min="782" max="782" width="18.85546875" style="5" customWidth="1"/>
    <col min="783" max="783" width="18.85546875" style="5" bestFit="1" customWidth="1"/>
    <col min="784" max="784" width="20.42578125" style="5" bestFit="1" customWidth="1"/>
    <col min="785" max="786" width="0" style="5" hidden="1" customWidth="1"/>
    <col min="787" max="787" width="15.42578125" style="5" bestFit="1" customWidth="1"/>
    <col min="788" max="788" width="28.42578125" style="5" bestFit="1" customWidth="1"/>
    <col min="789" max="789" width="13.5703125" style="5" bestFit="1" customWidth="1"/>
    <col min="790" max="790" width="11.42578125" style="5" customWidth="1"/>
    <col min="791" max="792" width="0" style="5" hidden="1" customWidth="1"/>
    <col min="793" max="795" width="11.42578125" style="5" customWidth="1"/>
    <col min="796" max="796" width="13.140625" style="5" bestFit="1" customWidth="1"/>
    <col min="797" max="1024" width="11.42578125" style="5"/>
    <col min="1025" max="1025" width="4.140625" style="5" customWidth="1"/>
    <col min="1026" max="1026" width="35.5703125" style="5" customWidth="1"/>
    <col min="1027" max="1027" width="18.42578125" style="5" bestFit="1" customWidth="1"/>
    <col min="1028" max="1031" width="10.42578125" style="5" customWidth="1"/>
    <col min="1032" max="1032" width="12.85546875" style="5" bestFit="1" customWidth="1"/>
    <col min="1033" max="1033" width="20.42578125" style="5" bestFit="1" customWidth="1"/>
    <col min="1034" max="1035" width="11.42578125" style="5" customWidth="1"/>
    <col min="1036" max="1036" width="10.42578125" style="5" bestFit="1" customWidth="1"/>
    <col min="1037" max="1037" width="11.42578125" style="5" bestFit="1" customWidth="1"/>
    <col min="1038" max="1038" width="18.85546875" style="5" customWidth="1"/>
    <col min="1039" max="1039" width="18.85546875" style="5" bestFit="1" customWidth="1"/>
    <col min="1040" max="1040" width="20.42578125" style="5" bestFit="1" customWidth="1"/>
    <col min="1041" max="1042" width="0" style="5" hidden="1" customWidth="1"/>
    <col min="1043" max="1043" width="15.42578125" style="5" bestFit="1" customWidth="1"/>
    <col min="1044" max="1044" width="28.42578125" style="5" bestFit="1" customWidth="1"/>
    <col min="1045" max="1045" width="13.5703125" style="5" bestFit="1" customWidth="1"/>
    <col min="1046" max="1046" width="11.42578125" style="5" customWidth="1"/>
    <col min="1047" max="1048" width="0" style="5" hidden="1" customWidth="1"/>
    <col min="1049" max="1051" width="11.42578125" style="5" customWidth="1"/>
    <col min="1052" max="1052" width="13.140625" style="5" bestFit="1" customWidth="1"/>
    <col min="1053" max="1280" width="11.42578125" style="5"/>
    <col min="1281" max="1281" width="4.140625" style="5" customWidth="1"/>
    <col min="1282" max="1282" width="35.5703125" style="5" customWidth="1"/>
    <col min="1283" max="1283" width="18.42578125" style="5" bestFit="1" customWidth="1"/>
    <col min="1284" max="1287" width="10.42578125" style="5" customWidth="1"/>
    <col min="1288" max="1288" width="12.85546875" style="5" bestFit="1" customWidth="1"/>
    <col min="1289" max="1289" width="20.42578125" style="5" bestFit="1" customWidth="1"/>
    <col min="1290" max="1291" width="11.42578125" style="5" customWidth="1"/>
    <col min="1292" max="1292" width="10.42578125" style="5" bestFit="1" customWidth="1"/>
    <col min="1293" max="1293" width="11.42578125" style="5" bestFit="1" customWidth="1"/>
    <col min="1294" max="1294" width="18.85546875" style="5" customWidth="1"/>
    <col min="1295" max="1295" width="18.85546875" style="5" bestFit="1" customWidth="1"/>
    <col min="1296" max="1296" width="20.42578125" style="5" bestFit="1" customWidth="1"/>
    <col min="1297" max="1298" width="0" style="5" hidden="1" customWidth="1"/>
    <col min="1299" max="1299" width="15.42578125" style="5" bestFit="1" customWidth="1"/>
    <col min="1300" max="1300" width="28.42578125" style="5" bestFit="1" customWidth="1"/>
    <col min="1301" max="1301" width="13.5703125" style="5" bestFit="1" customWidth="1"/>
    <col min="1302" max="1302" width="11.42578125" style="5" customWidth="1"/>
    <col min="1303" max="1304" width="0" style="5" hidden="1" customWidth="1"/>
    <col min="1305" max="1307" width="11.42578125" style="5" customWidth="1"/>
    <col min="1308" max="1308" width="13.140625" style="5" bestFit="1" customWidth="1"/>
    <col min="1309" max="1536" width="11.42578125" style="5"/>
    <col min="1537" max="1537" width="4.140625" style="5" customWidth="1"/>
    <col min="1538" max="1538" width="35.5703125" style="5" customWidth="1"/>
    <col min="1539" max="1539" width="18.42578125" style="5" bestFit="1" customWidth="1"/>
    <col min="1540" max="1543" width="10.42578125" style="5" customWidth="1"/>
    <col min="1544" max="1544" width="12.85546875" style="5" bestFit="1" customWidth="1"/>
    <col min="1545" max="1545" width="20.42578125" style="5" bestFit="1" customWidth="1"/>
    <col min="1546" max="1547" width="11.42578125" style="5" customWidth="1"/>
    <col min="1548" max="1548" width="10.42578125" style="5" bestFit="1" customWidth="1"/>
    <col min="1549" max="1549" width="11.42578125" style="5" bestFit="1" customWidth="1"/>
    <col min="1550" max="1550" width="18.85546875" style="5" customWidth="1"/>
    <col min="1551" max="1551" width="18.85546875" style="5" bestFit="1" customWidth="1"/>
    <col min="1552" max="1552" width="20.42578125" style="5" bestFit="1" customWidth="1"/>
    <col min="1553" max="1554" width="0" style="5" hidden="1" customWidth="1"/>
    <col min="1555" max="1555" width="15.42578125" style="5" bestFit="1" customWidth="1"/>
    <col min="1556" max="1556" width="28.42578125" style="5" bestFit="1" customWidth="1"/>
    <col min="1557" max="1557" width="13.5703125" style="5" bestFit="1" customWidth="1"/>
    <col min="1558" max="1558" width="11.42578125" style="5" customWidth="1"/>
    <col min="1559" max="1560" width="0" style="5" hidden="1" customWidth="1"/>
    <col min="1561" max="1563" width="11.42578125" style="5" customWidth="1"/>
    <col min="1564" max="1564" width="13.140625" style="5" bestFit="1" customWidth="1"/>
    <col min="1565" max="1792" width="11.42578125" style="5"/>
    <col min="1793" max="1793" width="4.140625" style="5" customWidth="1"/>
    <col min="1794" max="1794" width="35.5703125" style="5" customWidth="1"/>
    <col min="1795" max="1795" width="18.42578125" style="5" bestFit="1" customWidth="1"/>
    <col min="1796" max="1799" width="10.42578125" style="5" customWidth="1"/>
    <col min="1800" max="1800" width="12.85546875" style="5" bestFit="1" customWidth="1"/>
    <col min="1801" max="1801" width="20.42578125" style="5" bestFit="1" customWidth="1"/>
    <col min="1802" max="1803" width="11.42578125" style="5" customWidth="1"/>
    <col min="1804" max="1804" width="10.42578125" style="5" bestFit="1" customWidth="1"/>
    <col min="1805" max="1805" width="11.42578125" style="5" bestFit="1" customWidth="1"/>
    <col min="1806" max="1806" width="18.85546875" style="5" customWidth="1"/>
    <col min="1807" max="1807" width="18.85546875" style="5" bestFit="1" customWidth="1"/>
    <col min="1808" max="1808" width="20.42578125" style="5" bestFit="1" customWidth="1"/>
    <col min="1809" max="1810" width="0" style="5" hidden="1" customWidth="1"/>
    <col min="1811" max="1811" width="15.42578125" style="5" bestFit="1" customWidth="1"/>
    <col min="1812" max="1812" width="28.42578125" style="5" bestFit="1" customWidth="1"/>
    <col min="1813" max="1813" width="13.5703125" style="5" bestFit="1" customWidth="1"/>
    <col min="1814" max="1814" width="11.42578125" style="5" customWidth="1"/>
    <col min="1815" max="1816" width="0" style="5" hidden="1" customWidth="1"/>
    <col min="1817" max="1819" width="11.42578125" style="5" customWidth="1"/>
    <col min="1820" max="1820" width="13.140625" style="5" bestFit="1" customWidth="1"/>
    <col min="1821" max="2048" width="11.42578125" style="5"/>
    <col min="2049" max="2049" width="4.140625" style="5" customWidth="1"/>
    <col min="2050" max="2050" width="35.5703125" style="5" customWidth="1"/>
    <col min="2051" max="2051" width="18.42578125" style="5" bestFit="1" customWidth="1"/>
    <col min="2052" max="2055" width="10.42578125" style="5" customWidth="1"/>
    <col min="2056" max="2056" width="12.85546875" style="5" bestFit="1" customWidth="1"/>
    <col min="2057" max="2057" width="20.42578125" style="5" bestFit="1" customWidth="1"/>
    <col min="2058" max="2059" width="11.42578125" style="5" customWidth="1"/>
    <col min="2060" max="2060" width="10.42578125" style="5" bestFit="1" customWidth="1"/>
    <col min="2061" max="2061" width="11.42578125" style="5" bestFit="1" customWidth="1"/>
    <col min="2062" max="2062" width="18.85546875" style="5" customWidth="1"/>
    <col min="2063" max="2063" width="18.85546875" style="5" bestFit="1" customWidth="1"/>
    <col min="2064" max="2064" width="20.42578125" style="5" bestFit="1" customWidth="1"/>
    <col min="2065" max="2066" width="0" style="5" hidden="1" customWidth="1"/>
    <col min="2067" max="2067" width="15.42578125" style="5" bestFit="1" customWidth="1"/>
    <col min="2068" max="2068" width="28.42578125" style="5" bestFit="1" customWidth="1"/>
    <col min="2069" max="2069" width="13.5703125" style="5" bestFit="1" customWidth="1"/>
    <col min="2070" max="2070" width="11.42578125" style="5" customWidth="1"/>
    <col min="2071" max="2072" width="0" style="5" hidden="1" customWidth="1"/>
    <col min="2073" max="2075" width="11.42578125" style="5" customWidth="1"/>
    <col min="2076" max="2076" width="13.140625" style="5" bestFit="1" customWidth="1"/>
    <col min="2077" max="2304" width="11.42578125" style="5"/>
    <col min="2305" max="2305" width="4.140625" style="5" customWidth="1"/>
    <col min="2306" max="2306" width="35.5703125" style="5" customWidth="1"/>
    <col min="2307" max="2307" width="18.42578125" style="5" bestFit="1" customWidth="1"/>
    <col min="2308" max="2311" width="10.42578125" style="5" customWidth="1"/>
    <col min="2312" max="2312" width="12.85546875" style="5" bestFit="1" customWidth="1"/>
    <col min="2313" max="2313" width="20.42578125" style="5" bestFit="1" customWidth="1"/>
    <col min="2314" max="2315" width="11.42578125" style="5" customWidth="1"/>
    <col min="2316" max="2316" width="10.42578125" style="5" bestFit="1" customWidth="1"/>
    <col min="2317" max="2317" width="11.42578125" style="5" bestFit="1" customWidth="1"/>
    <col min="2318" max="2318" width="18.85546875" style="5" customWidth="1"/>
    <col min="2319" max="2319" width="18.85546875" style="5" bestFit="1" customWidth="1"/>
    <col min="2320" max="2320" width="20.42578125" style="5" bestFit="1" customWidth="1"/>
    <col min="2321" max="2322" width="0" style="5" hidden="1" customWidth="1"/>
    <col min="2323" max="2323" width="15.42578125" style="5" bestFit="1" customWidth="1"/>
    <col min="2324" max="2324" width="28.42578125" style="5" bestFit="1" customWidth="1"/>
    <col min="2325" max="2325" width="13.5703125" style="5" bestFit="1" customWidth="1"/>
    <col min="2326" max="2326" width="11.42578125" style="5" customWidth="1"/>
    <col min="2327" max="2328" width="0" style="5" hidden="1" customWidth="1"/>
    <col min="2329" max="2331" width="11.42578125" style="5" customWidth="1"/>
    <col min="2332" max="2332" width="13.140625" style="5" bestFit="1" customWidth="1"/>
    <col min="2333" max="2560" width="11.42578125" style="5"/>
    <col min="2561" max="2561" width="4.140625" style="5" customWidth="1"/>
    <col min="2562" max="2562" width="35.5703125" style="5" customWidth="1"/>
    <col min="2563" max="2563" width="18.42578125" style="5" bestFit="1" customWidth="1"/>
    <col min="2564" max="2567" width="10.42578125" style="5" customWidth="1"/>
    <col min="2568" max="2568" width="12.85546875" style="5" bestFit="1" customWidth="1"/>
    <col min="2569" max="2569" width="20.42578125" style="5" bestFit="1" customWidth="1"/>
    <col min="2570" max="2571" width="11.42578125" style="5" customWidth="1"/>
    <col min="2572" max="2572" width="10.42578125" style="5" bestFit="1" customWidth="1"/>
    <col min="2573" max="2573" width="11.42578125" style="5" bestFit="1" customWidth="1"/>
    <col min="2574" max="2574" width="18.85546875" style="5" customWidth="1"/>
    <col min="2575" max="2575" width="18.85546875" style="5" bestFit="1" customWidth="1"/>
    <col min="2576" max="2576" width="20.42578125" style="5" bestFit="1" customWidth="1"/>
    <col min="2577" max="2578" width="0" style="5" hidden="1" customWidth="1"/>
    <col min="2579" max="2579" width="15.42578125" style="5" bestFit="1" customWidth="1"/>
    <col min="2580" max="2580" width="28.42578125" style="5" bestFit="1" customWidth="1"/>
    <col min="2581" max="2581" width="13.5703125" style="5" bestFit="1" customWidth="1"/>
    <col min="2582" max="2582" width="11.42578125" style="5" customWidth="1"/>
    <col min="2583" max="2584" width="0" style="5" hidden="1" customWidth="1"/>
    <col min="2585" max="2587" width="11.42578125" style="5" customWidth="1"/>
    <col min="2588" max="2588" width="13.140625" style="5" bestFit="1" customWidth="1"/>
    <col min="2589" max="2816" width="11.42578125" style="5"/>
    <col min="2817" max="2817" width="4.140625" style="5" customWidth="1"/>
    <col min="2818" max="2818" width="35.5703125" style="5" customWidth="1"/>
    <col min="2819" max="2819" width="18.42578125" style="5" bestFit="1" customWidth="1"/>
    <col min="2820" max="2823" width="10.42578125" style="5" customWidth="1"/>
    <col min="2824" max="2824" width="12.85546875" style="5" bestFit="1" customWidth="1"/>
    <col min="2825" max="2825" width="20.42578125" style="5" bestFit="1" customWidth="1"/>
    <col min="2826" max="2827" width="11.42578125" style="5" customWidth="1"/>
    <col min="2828" max="2828" width="10.42578125" style="5" bestFit="1" customWidth="1"/>
    <col min="2829" max="2829" width="11.42578125" style="5" bestFit="1" customWidth="1"/>
    <col min="2830" max="2830" width="18.85546875" style="5" customWidth="1"/>
    <col min="2831" max="2831" width="18.85546875" style="5" bestFit="1" customWidth="1"/>
    <col min="2832" max="2832" width="20.42578125" style="5" bestFit="1" customWidth="1"/>
    <col min="2833" max="2834" width="0" style="5" hidden="1" customWidth="1"/>
    <col min="2835" max="2835" width="15.42578125" style="5" bestFit="1" customWidth="1"/>
    <col min="2836" max="2836" width="28.42578125" style="5" bestFit="1" customWidth="1"/>
    <col min="2837" max="2837" width="13.5703125" style="5" bestFit="1" customWidth="1"/>
    <col min="2838" max="2838" width="11.42578125" style="5" customWidth="1"/>
    <col min="2839" max="2840" width="0" style="5" hidden="1" customWidth="1"/>
    <col min="2841" max="2843" width="11.42578125" style="5" customWidth="1"/>
    <col min="2844" max="2844" width="13.140625" style="5" bestFit="1" customWidth="1"/>
    <col min="2845" max="3072" width="11.42578125" style="5"/>
    <col min="3073" max="3073" width="4.140625" style="5" customWidth="1"/>
    <col min="3074" max="3074" width="35.5703125" style="5" customWidth="1"/>
    <col min="3075" max="3075" width="18.42578125" style="5" bestFit="1" customWidth="1"/>
    <col min="3076" max="3079" width="10.42578125" style="5" customWidth="1"/>
    <col min="3080" max="3080" width="12.85546875" style="5" bestFit="1" customWidth="1"/>
    <col min="3081" max="3081" width="20.42578125" style="5" bestFit="1" customWidth="1"/>
    <col min="3082" max="3083" width="11.42578125" style="5" customWidth="1"/>
    <col min="3084" max="3084" width="10.42578125" style="5" bestFit="1" customWidth="1"/>
    <col min="3085" max="3085" width="11.42578125" style="5" bestFit="1" customWidth="1"/>
    <col min="3086" max="3086" width="18.85546875" style="5" customWidth="1"/>
    <col min="3087" max="3087" width="18.85546875" style="5" bestFit="1" customWidth="1"/>
    <col min="3088" max="3088" width="20.42578125" style="5" bestFit="1" customWidth="1"/>
    <col min="3089" max="3090" width="0" style="5" hidden="1" customWidth="1"/>
    <col min="3091" max="3091" width="15.42578125" style="5" bestFit="1" customWidth="1"/>
    <col min="3092" max="3092" width="28.42578125" style="5" bestFit="1" customWidth="1"/>
    <col min="3093" max="3093" width="13.5703125" style="5" bestFit="1" customWidth="1"/>
    <col min="3094" max="3094" width="11.42578125" style="5" customWidth="1"/>
    <col min="3095" max="3096" width="0" style="5" hidden="1" customWidth="1"/>
    <col min="3097" max="3099" width="11.42578125" style="5" customWidth="1"/>
    <col min="3100" max="3100" width="13.140625" style="5" bestFit="1" customWidth="1"/>
    <col min="3101" max="3328" width="11.42578125" style="5"/>
    <col min="3329" max="3329" width="4.140625" style="5" customWidth="1"/>
    <col min="3330" max="3330" width="35.5703125" style="5" customWidth="1"/>
    <col min="3331" max="3331" width="18.42578125" style="5" bestFit="1" customWidth="1"/>
    <col min="3332" max="3335" width="10.42578125" style="5" customWidth="1"/>
    <col min="3336" max="3336" width="12.85546875" style="5" bestFit="1" customWidth="1"/>
    <col min="3337" max="3337" width="20.42578125" style="5" bestFit="1" customWidth="1"/>
    <col min="3338" max="3339" width="11.42578125" style="5" customWidth="1"/>
    <col min="3340" max="3340" width="10.42578125" style="5" bestFit="1" customWidth="1"/>
    <col min="3341" max="3341" width="11.42578125" style="5" bestFit="1" customWidth="1"/>
    <col min="3342" max="3342" width="18.85546875" style="5" customWidth="1"/>
    <col min="3343" max="3343" width="18.85546875" style="5" bestFit="1" customWidth="1"/>
    <col min="3344" max="3344" width="20.42578125" style="5" bestFit="1" customWidth="1"/>
    <col min="3345" max="3346" width="0" style="5" hidden="1" customWidth="1"/>
    <col min="3347" max="3347" width="15.42578125" style="5" bestFit="1" customWidth="1"/>
    <col min="3348" max="3348" width="28.42578125" style="5" bestFit="1" customWidth="1"/>
    <col min="3349" max="3349" width="13.5703125" style="5" bestFit="1" customWidth="1"/>
    <col min="3350" max="3350" width="11.42578125" style="5" customWidth="1"/>
    <col min="3351" max="3352" width="0" style="5" hidden="1" customWidth="1"/>
    <col min="3353" max="3355" width="11.42578125" style="5" customWidth="1"/>
    <col min="3356" max="3356" width="13.140625" style="5" bestFit="1" customWidth="1"/>
    <col min="3357" max="3584" width="11.42578125" style="5"/>
    <col min="3585" max="3585" width="4.140625" style="5" customWidth="1"/>
    <col min="3586" max="3586" width="35.5703125" style="5" customWidth="1"/>
    <col min="3587" max="3587" width="18.42578125" style="5" bestFit="1" customWidth="1"/>
    <col min="3588" max="3591" width="10.42578125" style="5" customWidth="1"/>
    <col min="3592" max="3592" width="12.85546875" style="5" bestFit="1" customWidth="1"/>
    <col min="3593" max="3593" width="20.42578125" style="5" bestFit="1" customWidth="1"/>
    <col min="3594" max="3595" width="11.42578125" style="5" customWidth="1"/>
    <col min="3596" max="3596" width="10.42578125" style="5" bestFit="1" customWidth="1"/>
    <col min="3597" max="3597" width="11.42578125" style="5" bestFit="1" customWidth="1"/>
    <col min="3598" max="3598" width="18.85546875" style="5" customWidth="1"/>
    <col min="3599" max="3599" width="18.85546875" style="5" bestFit="1" customWidth="1"/>
    <col min="3600" max="3600" width="20.42578125" style="5" bestFit="1" customWidth="1"/>
    <col min="3601" max="3602" width="0" style="5" hidden="1" customWidth="1"/>
    <col min="3603" max="3603" width="15.42578125" style="5" bestFit="1" customWidth="1"/>
    <col min="3604" max="3604" width="28.42578125" style="5" bestFit="1" customWidth="1"/>
    <col min="3605" max="3605" width="13.5703125" style="5" bestFit="1" customWidth="1"/>
    <col min="3606" max="3606" width="11.42578125" style="5" customWidth="1"/>
    <col min="3607" max="3608" width="0" style="5" hidden="1" customWidth="1"/>
    <col min="3609" max="3611" width="11.42578125" style="5" customWidth="1"/>
    <col min="3612" max="3612" width="13.140625" style="5" bestFit="1" customWidth="1"/>
    <col min="3613" max="3840" width="11.42578125" style="5"/>
    <col min="3841" max="3841" width="4.140625" style="5" customWidth="1"/>
    <col min="3842" max="3842" width="35.5703125" style="5" customWidth="1"/>
    <col min="3843" max="3843" width="18.42578125" style="5" bestFit="1" customWidth="1"/>
    <col min="3844" max="3847" width="10.42578125" style="5" customWidth="1"/>
    <col min="3848" max="3848" width="12.85546875" style="5" bestFit="1" customWidth="1"/>
    <col min="3849" max="3849" width="20.42578125" style="5" bestFit="1" customWidth="1"/>
    <col min="3850" max="3851" width="11.42578125" style="5" customWidth="1"/>
    <col min="3852" max="3852" width="10.42578125" style="5" bestFit="1" customWidth="1"/>
    <col min="3853" max="3853" width="11.42578125" style="5" bestFit="1" customWidth="1"/>
    <col min="3854" max="3854" width="18.85546875" style="5" customWidth="1"/>
    <col min="3855" max="3855" width="18.85546875" style="5" bestFit="1" customWidth="1"/>
    <col min="3856" max="3856" width="20.42578125" style="5" bestFit="1" customWidth="1"/>
    <col min="3857" max="3858" width="0" style="5" hidden="1" customWidth="1"/>
    <col min="3859" max="3859" width="15.42578125" style="5" bestFit="1" customWidth="1"/>
    <col min="3860" max="3860" width="28.42578125" style="5" bestFit="1" customWidth="1"/>
    <col min="3861" max="3861" width="13.5703125" style="5" bestFit="1" customWidth="1"/>
    <col min="3862" max="3862" width="11.42578125" style="5" customWidth="1"/>
    <col min="3863" max="3864" width="0" style="5" hidden="1" customWidth="1"/>
    <col min="3865" max="3867" width="11.42578125" style="5" customWidth="1"/>
    <col min="3868" max="3868" width="13.140625" style="5" bestFit="1" customWidth="1"/>
    <col min="3869" max="4096" width="11.42578125" style="5"/>
    <col min="4097" max="4097" width="4.140625" style="5" customWidth="1"/>
    <col min="4098" max="4098" width="35.5703125" style="5" customWidth="1"/>
    <col min="4099" max="4099" width="18.42578125" style="5" bestFit="1" customWidth="1"/>
    <col min="4100" max="4103" width="10.42578125" style="5" customWidth="1"/>
    <col min="4104" max="4104" width="12.85546875" style="5" bestFit="1" customWidth="1"/>
    <col min="4105" max="4105" width="20.42578125" style="5" bestFit="1" customWidth="1"/>
    <col min="4106" max="4107" width="11.42578125" style="5" customWidth="1"/>
    <col min="4108" max="4108" width="10.42578125" style="5" bestFit="1" customWidth="1"/>
    <col min="4109" max="4109" width="11.42578125" style="5" bestFit="1" customWidth="1"/>
    <col min="4110" max="4110" width="18.85546875" style="5" customWidth="1"/>
    <col min="4111" max="4111" width="18.85546875" style="5" bestFit="1" customWidth="1"/>
    <col min="4112" max="4112" width="20.42578125" style="5" bestFit="1" customWidth="1"/>
    <col min="4113" max="4114" width="0" style="5" hidden="1" customWidth="1"/>
    <col min="4115" max="4115" width="15.42578125" style="5" bestFit="1" customWidth="1"/>
    <col min="4116" max="4116" width="28.42578125" style="5" bestFit="1" customWidth="1"/>
    <col min="4117" max="4117" width="13.5703125" style="5" bestFit="1" customWidth="1"/>
    <col min="4118" max="4118" width="11.42578125" style="5" customWidth="1"/>
    <col min="4119" max="4120" width="0" style="5" hidden="1" customWidth="1"/>
    <col min="4121" max="4123" width="11.42578125" style="5" customWidth="1"/>
    <col min="4124" max="4124" width="13.140625" style="5" bestFit="1" customWidth="1"/>
    <col min="4125" max="4352" width="11.42578125" style="5"/>
    <col min="4353" max="4353" width="4.140625" style="5" customWidth="1"/>
    <col min="4354" max="4354" width="35.5703125" style="5" customWidth="1"/>
    <col min="4355" max="4355" width="18.42578125" style="5" bestFit="1" customWidth="1"/>
    <col min="4356" max="4359" width="10.42578125" style="5" customWidth="1"/>
    <col min="4360" max="4360" width="12.85546875" style="5" bestFit="1" customWidth="1"/>
    <col min="4361" max="4361" width="20.42578125" style="5" bestFit="1" customWidth="1"/>
    <col min="4362" max="4363" width="11.42578125" style="5" customWidth="1"/>
    <col min="4364" max="4364" width="10.42578125" style="5" bestFit="1" customWidth="1"/>
    <col min="4365" max="4365" width="11.42578125" style="5" bestFit="1" customWidth="1"/>
    <col min="4366" max="4366" width="18.85546875" style="5" customWidth="1"/>
    <col min="4367" max="4367" width="18.85546875" style="5" bestFit="1" customWidth="1"/>
    <col min="4368" max="4368" width="20.42578125" style="5" bestFit="1" customWidth="1"/>
    <col min="4369" max="4370" width="0" style="5" hidden="1" customWidth="1"/>
    <col min="4371" max="4371" width="15.42578125" style="5" bestFit="1" customWidth="1"/>
    <col min="4372" max="4372" width="28.42578125" style="5" bestFit="1" customWidth="1"/>
    <col min="4373" max="4373" width="13.5703125" style="5" bestFit="1" customWidth="1"/>
    <col min="4374" max="4374" width="11.42578125" style="5" customWidth="1"/>
    <col min="4375" max="4376" width="0" style="5" hidden="1" customWidth="1"/>
    <col min="4377" max="4379" width="11.42578125" style="5" customWidth="1"/>
    <col min="4380" max="4380" width="13.140625" style="5" bestFit="1" customWidth="1"/>
    <col min="4381" max="4608" width="11.42578125" style="5"/>
    <col min="4609" max="4609" width="4.140625" style="5" customWidth="1"/>
    <col min="4610" max="4610" width="35.5703125" style="5" customWidth="1"/>
    <col min="4611" max="4611" width="18.42578125" style="5" bestFit="1" customWidth="1"/>
    <col min="4612" max="4615" width="10.42578125" style="5" customWidth="1"/>
    <col min="4616" max="4616" width="12.85546875" style="5" bestFit="1" customWidth="1"/>
    <col min="4617" max="4617" width="20.42578125" style="5" bestFit="1" customWidth="1"/>
    <col min="4618" max="4619" width="11.42578125" style="5" customWidth="1"/>
    <col min="4620" max="4620" width="10.42578125" style="5" bestFit="1" customWidth="1"/>
    <col min="4621" max="4621" width="11.42578125" style="5" bestFit="1" customWidth="1"/>
    <col min="4622" max="4622" width="18.85546875" style="5" customWidth="1"/>
    <col min="4623" max="4623" width="18.85546875" style="5" bestFit="1" customWidth="1"/>
    <col min="4624" max="4624" width="20.42578125" style="5" bestFit="1" customWidth="1"/>
    <col min="4625" max="4626" width="0" style="5" hidden="1" customWidth="1"/>
    <col min="4627" max="4627" width="15.42578125" style="5" bestFit="1" customWidth="1"/>
    <col min="4628" max="4628" width="28.42578125" style="5" bestFit="1" customWidth="1"/>
    <col min="4629" max="4629" width="13.5703125" style="5" bestFit="1" customWidth="1"/>
    <col min="4630" max="4630" width="11.42578125" style="5" customWidth="1"/>
    <col min="4631" max="4632" width="0" style="5" hidden="1" customWidth="1"/>
    <col min="4633" max="4635" width="11.42578125" style="5" customWidth="1"/>
    <col min="4636" max="4636" width="13.140625" style="5" bestFit="1" customWidth="1"/>
    <col min="4637" max="4864" width="11.42578125" style="5"/>
    <col min="4865" max="4865" width="4.140625" style="5" customWidth="1"/>
    <col min="4866" max="4866" width="35.5703125" style="5" customWidth="1"/>
    <col min="4867" max="4867" width="18.42578125" style="5" bestFit="1" customWidth="1"/>
    <col min="4868" max="4871" width="10.42578125" style="5" customWidth="1"/>
    <col min="4872" max="4872" width="12.85546875" style="5" bestFit="1" customWidth="1"/>
    <col min="4873" max="4873" width="20.42578125" style="5" bestFit="1" customWidth="1"/>
    <col min="4874" max="4875" width="11.42578125" style="5" customWidth="1"/>
    <col min="4876" max="4876" width="10.42578125" style="5" bestFit="1" customWidth="1"/>
    <col min="4877" max="4877" width="11.42578125" style="5" bestFit="1" customWidth="1"/>
    <col min="4878" max="4878" width="18.85546875" style="5" customWidth="1"/>
    <col min="4879" max="4879" width="18.85546875" style="5" bestFit="1" customWidth="1"/>
    <col min="4880" max="4880" width="20.42578125" style="5" bestFit="1" customWidth="1"/>
    <col min="4881" max="4882" width="0" style="5" hidden="1" customWidth="1"/>
    <col min="4883" max="4883" width="15.42578125" style="5" bestFit="1" customWidth="1"/>
    <col min="4884" max="4884" width="28.42578125" style="5" bestFit="1" customWidth="1"/>
    <col min="4885" max="4885" width="13.5703125" style="5" bestFit="1" customWidth="1"/>
    <col min="4886" max="4886" width="11.42578125" style="5" customWidth="1"/>
    <col min="4887" max="4888" width="0" style="5" hidden="1" customWidth="1"/>
    <col min="4889" max="4891" width="11.42578125" style="5" customWidth="1"/>
    <col min="4892" max="4892" width="13.140625" style="5" bestFit="1" customWidth="1"/>
    <col min="4893" max="5120" width="11.42578125" style="5"/>
    <col min="5121" max="5121" width="4.140625" style="5" customWidth="1"/>
    <col min="5122" max="5122" width="35.5703125" style="5" customWidth="1"/>
    <col min="5123" max="5123" width="18.42578125" style="5" bestFit="1" customWidth="1"/>
    <col min="5124" max="5127" width="10.42578125" style="5" customWidth="1"/>
    <col min="5128" max="5128" width="12.85546875" style="5" bestFit="1" customWidth="1"/>
    <col min="5129" max="5129" width="20.42578125" style="5" bestFit="1" customWidth="1"/>
    <col min="5130" max="5131" width="11.42578125" style="5" customWidth="1"/>
    <col min="5132" max="5132" width="10.42578125" style="5" bestFit="1" customWidth="1"/>
    <col min="5133" max="5133" width="11.42578125" style="5" bestFit="1" customWidth="1"/>
    <col min="5134" max="5134" width="18.85546875" style="5" customWidth="1"/>
    <col min="5135" max="5135" width="18.85546875" style="5" bestFit="1" customWidth="1"/>
    <col min="5136" max="5136" width="20.42578125" style="5" bestFit="1" customWidth="1"/>
    <col min="5137" max="5138" width="0" style="5" hidden="1" customWidth="1"/>
    <col min="5139" max="5139" width="15.42578125" style="5" bestFit="1" customWidth="1"/>
    <col min="5140" max="5140" width="28.42578125" style="5" bestFit="1" customWidth="1"/>
    <col min="5141" max="5141" width="13.5703125" style="5" bestFit="1" customWidth="1"/>
    <col min="5142" max="5142" width="11.42578125" style="5" customWidth="1"/>
    <col min="5143" max="5144" width="0" style="5" hidden="1" customWidth="1"/>
    <col min="5145" max="5147" width="11.42578125" style="5" customWidth="1"/>
    <col min="5148" max="5148" width="13.140625" style="5" bestFit="1" customWidth="1"/>
    <col min="5149" max="5376" width="11.42578125" style="5"/>
    <col min="5377" max="5377" width="4.140625" style="5" customWidth="1"/>
    <col min="5378" max="5378" width="35.5703125" style="5" customWidth="1"/>
    <col min="5379" max="5379" width="18.42578125" style="5" bestFit="1" customWidth="1"/>
    <col min="5380" max="5383" width="10.42578125" style="5" customWidth="1"/>
    <col min="5384" max="5384" width="12.85546875" style="5" bestFit="1" customWidth="1"/>
    <col min="5385" max="5385" width="20.42578125" style="5" bestFit="1" customWidth="1"/>
    <col min="5386" max="5387" width="11.42578125" style="5" customWidth="1"/>
    <col min="5388" max="5388" width="10.42578125" style="5" bestFit="1" customWidth="1"/>
    <col min="5389" max="5389" width="11.42578125" style="5" bestFit="1" customWidth="1"/>
    <col min="5390" max="5390" width="18.85546875" style="5" customWidth="1"/>
    <col min="5391" max="5391" width="18.85546875" style="5" bestFit="1" customWidth="1"/>
    <col min="5392" max="5392" width="20.42578125" style="5" bestFit="1" customWidth="1"/>
    <col min="5393" max="5394" width="0" style="5" hidden="1" customWidth="1"/>
    <col min="5395" max="5395" width="15.42578125" style="5" bestFit="1" customWidth="1"/>
    <col min="5396" max="5396" width="28.42578125" style="5" bestFit="1" customWidth="1"/>
    <col min="5397" max="5397" width="13.5703125" style="5" bestFit="1" customWidth="1"/>
    <col min="5398" max="5398" width="11.42578125" style="5" customWidth="1"/>
    <col min="5399" max="5400" width="0" style="5" hidden="1" customWidth="1"/>
    <col min="5401" max="5403" width="11.42578125" style="5" customWidth="1"/>
    <col min="5404" max="5404" width="13.140625" style="5" bestFit="1" customWidth="1"/>
    <col min="5405" max="5632" width="11.42578125" style="5"/>
    <col min="5633" max="5633" width="4.140625" style="5" customWidth="1"/>
    <col min="5634" max="5634" width="35.5703125" style="5" customWidth="1"/>
    <col min="5635" max="5635" width="18.42578125" style="5" bestFit="1" customWidth="1"/>
    <col min="5636" max="5639" width="10.42578125" style="5" customWidth="1"/>
    <col min="5640" max="5640" width="12.85546875" style="5" bestFit="1" customWidth="1"/>
    <col min="5641" max="5641" width="20.42578125" style="5" bestFit="1" customWidth="1"/>
    <col min="5642" max="5643" width="11.42578125" style="5" customWidth="1"/>
    <col min="5644" max="5644" width="10.42578125" style="5" bestFit="1" customWidth="1"/>
    <col min="5645" max="5645" width="11.42578125" style="5" bestFit="1" customWidth="1"/>
    <col min="5646" max="5646" width="18.85546875" style="5" customWidth="1"/>
    <col min="5647" max="5647" width="18.85546875" style="5" bestFit="1" customWidth="1"/>
    <col min="5648" max="5648" width="20.42578125" style="5" bestFit="1" customWidth="1"/>
    <col min="5649" max="5650" width="0" style="5" hidden="1" customWidth="1"/>
    <col min="5651" max="5651" width="15.42578125" style="5" bestFit="1" customWidth="1"/>
    <col min="5652" max="5652" width="28.42578125" style="5" bestFit="1" customWidth="1"/>
    <col min="5653" max="5653" width="13.5703125" style="5" bestFit="1" customWidth="1"/>
    <col min="5654" max="5654" width="11.42578125" style="5" customWidth="1"/>
    <col min="5655" max="5656" width="0" style="5" hidden="1" customWidth="1"/>
    <col min="5657" max="5659" width="11.42578125" style="5" customWidth="1"/>
    <col min="5660" max="5660" width="13.140625" style="5" bestFit="1" customWidth="1"/>
    <col min="5661" max="5888" width="11.42578125" style="5"/>
    <col min="5889" max="5889" width="4.140625" style="5" customWidth="1"/>
    <col min="5890" max="5890" width="35.5703125" style="5" customWidth="1"/>
    <col min="5891" max="5891" width="18.42578125" style="5" bestFit="1" customWidth="1"/>
    <col min="5892" max="5895" width="10.42578125" style="5" customWidth="1"/>
    <col min="5896" max="5896" width="12.85546875" style="5" bestFit="1" customWidth="1"/>
    <col min="5897" max="5897" width="20.42578125" style="5" bestFit="1" customWidth="1"/>
    <col min="5898" max="5899" width="11.42578125" style="5" customWidth="1"/>
    <col min="5900" max="5900" width="10.42578125" style="5" bestFit="1" customWidth="1"/>
    <col min="5901" max="5901" width="11.42578125" style="5" bestFit="1" customWidth="1"/>
    <col min="5902" max="5902" width="18.85546875" style="5" customWidth="1"/>
    <col min="5903" max="5903" width="18.85546875" style="5" bestFit="1" customWidth="1"/>
    <col min="5904" max="5904" width="20.42578125" style="5" bestFit="1" customWidth="1"/>
    <col min="5905" max="5906" width="0" style="5" hidden="1" customWidth="1"/>
    <col min="5907" max="5907" width="15.42578125" style="5" bestFit="1" customWidth="1"/>
    <col min="5908" max="5908" width="28.42578125" style="5" bestFit="1" customWidth="1"/>
    <col min="5909" max="5909" width="13.5703125" style="5" bestFit="1" customWidth="1"/>
    <col min="5910" max="5910" width="11.42578125" style="5" customWidth="1"/>
    <col min="5911" max="5912" width="0" style="5" hidden="1" customWidth="1"/>
    <col min="5913" max="5915" width="11.42578125" style="5" customWidth="1"/>
    <col min="5916" max="5916" width="13.140625" style="5" bestFit="1" customWidth="1"/>
    <col min="5917" max="6144" width="11.42578125" style="5"/>
    <col min="6145" max="6145" width="4.140625" style="5" customWidth="1"/>
    <col min="6146" max="6146" width="35.5703125" style="5" customWidth="1"/>
    <col min="6147" max="6147" width="18.42578125" style="5" bestFit="1" customWidth="1"/>
    <col min="6148" max="6151" width="10.42578125" style="5" customWidth="1"/>
    <col min="6152" max="6152" width="12.85546875" style="5" bestFit="1" customWidth="1"/>
    <col min="6153" max="6153" width="20.42578125" style="5" bestFit="1" customWidth="1"/>
    <col min="6154" max="6155" width="11.42578125" style="5" customWidth="1"/>
    <col min="6156" max="6156" width="10.42578125" style="5" bestFit="1" customWidth="1"/>
    <col min="6157" max="6157" width="11.42578125" style="5" bestFit="1" customWidth="1"/>
    <col min="6158" max="6158" width="18.85546875" style="5" customWidth="1"/>
    <col min="6159" max="6159" width="18.85546875" style="5" bestFit="1" customWidth="1"/>
    <col min="6160" max="6160" width="20.42578125" style="5" bestFit="1" customWidth="1"/>
    <col min="6161" max="6162" width="0" style="5" hidden="1" customWidth="1"/>
    <col min="6163" max="6163" width="15.42578125" style="5" bestFit="1" customWidth="1"/>
    <col min="6164" max="6164" width="28.42578125" style="5" bestFit="1" customWidth="1"/>
    <col min="6165" max="6165" width="13.5703125" style="5" bestFit="1" customWidth="1"/>
    <col min="6166" max="6166" width="11.42578125" style="5" customWidth="1"/>
    <col min="6167" max="6168" width="0" style="5" hidden="1" customWidth="1"/>
    <col min="6169" max="6171" width="11.42578125" style="5" customWidth="1"/>
    <col min="6172" max="6172" width="13.140625" style="5" bestFit="1" customWidth="1"/>
    <col min="6173" max="6400" width="11.42578125" style="5"/>
    <col min="6401" max="6401" width="4.140625" style="5" customWidth="1"/>
    <col min="6402" max="6402" width="35.5703125" style="5" customWidth="1"/>
    <col min="6403" max="6403" width="18.42578125" style="5" bestFit="1" customWidth="1"/>
    <col min="6404" max="6407" width="10.42578125" style="5" customWidth="1"/>
    <col min="6408" max="6408" width="12.85546875" style="5" bestFit="1" customWidth="1"/>
    <col min="6409" max="6409" width="20.42578125" style="5" bestFit="1" customWidth="1"/>
    <col min="6410" max="6411" width="11.42578125" style="5" customWidth="1"/>
    <col min="6412" max="6412" width="10.42578125" style="5" bestFit="1" customWidth="1"/>
    <col min="6413" max="6413" width="11.42578125" style="5" bestFit="1" customWidth="1"/>
    <col min="6414" max="6414" width="18.85546875" style="5" customWidth="1"/>
    <col min="6415" max="6415" width="18.85546875" style="5" bestFit="1" customWidth="1"/>
    <col min="6416" max="6416" width="20.42578125" style="5" bestFit="1" customWidth="1"/>
    <col min="6417" max="6418" width="0" style="5" hidden="1" customWidth="1"/>
    <col min="6419" max="6419" width="15.42578125" style="5" bestFit="1" customWidth="1"/>
    <col min="6420" max="6420" width="28.42578125" style="5" bestFit="1" customWidth="1"/>
    <col min="6421" max="6421" width="13.5703125" style="5" bestFit="1" customWidth="1"/>
    <col min="6422" max="6422" width="11.42578125" style="5" customWidth="1"/>
    <col min="6423" max="6424" width="0" style="5" hidden="1" customWidth="1"/>
    <col min="6425" max="6427" width="11.42578125" style="5" customWidth="1"/>
    <col min="6428" max="6428" width="13.140625" style="5" bestFit="1" customWidth="1"/>
    <col min="6429" max="6656" width="11.42578125" style="5"/>
    <col min="6657" max="6657" width="4.140625" style="5" customWidth="1"/>
    <col min="6658" max="6658" width="35.5703125" style="5" customWidth="1"/>
    <col min="6659" max="6659" width="18.42578125" style="5" bestFit="1" customWidth="1"/>
    <col min="6660" max="6663" width="10.42578125" style="5" customWidth="1"/>
    <col min="6664" max="6664" width="12.85546875" style="5" bestFit="1" customWidth="1"/>
    <col min="6665" max="6665" width="20.42578125" style="5" bestFit="1" customWidth="1"/>
    <col min="6666" max="6667" width="11.42578125" style="5" customWidth="1"/>
    <col min="6668" max="6668" width="10.42578125" style="5" bestFit="1" customWidth="1"/>
    <col min="6669" max="6669" width="11.42578125" style="5" bestFit="1" customWidth="1"/>
    <col min="6670" max="6670" width="18.85546875" style="5" customWidth="1"/>
    <col min="6671" max="6671" width="18.85546875" style="5" bestFit="1" customWidth="1"/>
    <col min="6672" max="6672" width="20.42578125" style="5" bestFit="1" customWidth="1"/>
    <col min="6673" max="6674" width="0" style="5" hidden="1" customWidth="1"/>
    <col min="6675" max="6675" width="15.42578125" style="5" bestFit="1" customWidth="1"/>
    <col min="6676" max="6676" width="28.42578125" style="5" bestFit="1" customWidth="1"/>
    <col min="6677" max="6677" width="13.5703125" style="5" bestFit="1" customWidth="1"/>
    <col min="6678" max="6678" width="11.42578125" style="5" customWidth="1"/>
    <col min="6679" max="6680" width="0" style="5" hidden="1" customWidth="1"/>
    <col min="6681" max="6683" width="11.42578125" style="5" customWidth="1"/>
    <col min="6684" max="6684" width="13.140625" style="5" bestFit="1" customWidth="1"/>
    <col min="6685" max="6912" width="11.42578125" style="5"/>
    <col min="6913" max="6913" width="4.140625" style="5" customWidth="1"/>
    <col min="6914" max="6914" width="35.5703125" style="5" customWidth="1"/>
    <col min="6915" max="6915" width="18.42578125" style="5" bestFit="1" customWidth="1"/>
    <col min="6916" max="6919" width="10.42578125" style="5" customWidth="1"/>
    <col min="6920" max="6920" width="12.85546875" style="5" bestFit="1" customWidth="1"/>
    <col min="6921" max="6921" width="20.42578125" style="5" bestFit="1" customWidth="1"/>
    <col min="6922" max="6923" width="11.42578125" style="5" customWidth="1"/>
    <col min="6924" max="6924" width="10.42578125" style="5" bestFit="1" customWidth="1"/>
    <col min="6925" max="6925" width="11.42578125" style="5" bestFit="1" customWidth="1"/>
    <col min="6926" max="6926" width="18.85546875" style="5" customWidth="1"/>
    <col min="6927" max="6927" width="18.85546875" style="5" bestFit="1" customWidth="1"/>
    <col min="6928" max="6928" width="20.42578125" style="5" bestFit="1" customWidth="1"/>
    <col min="6929" max="6930" width="0" style="5" hidden="1" customWidth="1"/>
    <col min="6931" max="6931" width="15.42578125" style="5" bestFit="1" customWidth="1"/>
    <col min="6932" max="6932" width="28.42578125" style="5" bestFit="1" customWidth="1"/>
    <col min="6933" max="6933" width="13.5703125" style="5" bestFit="1" customWidth="1"/>
    <col min="6934" max="6934" width="11.42578125" style="5" customWidth="1"/>
    <col min="6935" max="6936" width="0" style="5" hidden="1" customWidth="1"/>
    <col min="6937" max="6939" width="11.42578125" style="5" customWidth="1"/>
    <col min="6940" max="6940" width="13.140625" style="5" bestFit="1" customWidth="1"/>
    <col min="6941" max="7168" width="11.42578125" style="5"/>
    <col min="7169" max="7169" width="4.140625" style="5" customWidth="1"/>
    <col min="7170" max="7170" width="35.5703125" style="5" customWidth="1"/>
    <col min="7171" max="7171" width="18.42578125" style="5" bestFit="1" customWidth="1"/>
    <col min="7172" max="7175" width="10.42578125" style="5" customWidth="1"/>
    <col min="7176" max="7176" width="12.85546875" style="5" bestFit="1" customWidth="1"/>
    <col min="7177" max="7177" width="20.42578125" style="5" bestFit="1" customWidth="1"/>
    <col min="7178" max="7179" width="11.42578125" style="5" customWidth="1"/>
    <col min="7180" max="7180" width="10.42578125" style="5" bestFit="1" customWidth="1"/>
    <col min="7181" max="7181" width="11.42578125" style="5" bestFit="1" customWidth="1"/>
    <col min="7182" max="7182" width="18.85546875" style="5" customWidth="1"/>
    <col min="7183" max="7183" width="18.85546875" style="5" bestFit="1" customWidth="1"/>
    <col min="7184" max="7184" width="20.42578125" style="5" bestFit="1" customWidth="1"/>
    <col min="7185" max="7186" width="0" style="5" hidden="1" customWidth="1"/>
    <col min="7187" max="7187" width="15.42578125" style="5" bestFit="1" customWidth="1"/>
    <col min="7188" max="7188" width="28.42578125" style="5" bestFit="1" customWidth="1"/>
    <col min="7189" max="7189" width="13.5703125" style="5" bestFit="1" customWidth="1"/>
    <col min="7190" max="7190" width="11.42578125" style="5" customWidth="1"/>
    <col min="7191" max="7192" width="0" style="5" hidden="1" customWidth="1"/>
    <col min="7193" max="7195" width="11.42578125" style="5" customWidth="1"/>
    <col min="7196" max="7196" width="13.140625" style="5" bestFit="1" customWidth="1"/>
    <col min="7197" max="7424" width="11.42578125" style="5"/>
    <col min="7425" max="7425" width="4.140625" style="5" customWidth="1"/>
    <col min="7426" max="7426" width="35.5703125" style="5" customWidth="1"/>
    <col min="7427" max="7427" width="18.42578125" style="5" bestFit="1" customWidth="1"/>
    <col min="7428" max="7431" width="10.42578125" style="5" customWidth="1"/>
    <col min="7432" max="7432" width="12.85546875" style="5" bestFit="1" customWidth="1"/>
    <col min="7433" max="7433" width="20.42578125" style="5" bestFit="1" customWidth="1"/>
    <col min="7434" max="7435" width="11.42578125" style="5" customWidth="1"/>
    <col min="7436" max="7436" width="10.42578125" style="5" bestFit="1" customWidth="1"/>
    <col min="7437" max="7437" width="11.42578125" style="5" bestFit="1" customWidth="1"/>
    <col min="7438" max="7438" width="18.85546875" style="5" customWidth="1"/>
    <col min="7439" max="7439" width="18.85546875" style="5" bestFit="1" customWidth="1"/>
    <col min="7440" max="7440" width="20.42578125" style="5" bestFit="1" customWidth="1"/>
    <col min="7441" max="7442" width="0" style="5" hidden="1" customWidth="1"/>
    <col min="7443" max="7443" width="15.42578125" style="5" bestFit="1" customWidth="1"/>
    <col min="7444" max="7444" width="28.42578125" style="5" bestFit="1" customWidth="1"/>
    <col min="7445" max="7445" width="13.5703125" style="5" bestFit="1" customWidth="1"/>
    <col min="7446" max="7446" width="11.42578125" style="5" customWidth="1"/>
    <col min="7447" max="7448" width="0" style="5" hidden="1" customWidth="1"/>
    <col min="7449" max="7451" width="11.42578125" style="5" customWidth="1"/>
    <col min="7452" max="7452" width="13.140625" style="5" bestFit="1" customWidth="1"/>
    <col min="7453" max="7680" width="11.42578125" style="5"/>
    <col min="7681" max="7681" width="4.140625" style="5" customWidth="1"/>
    <col min="7682" max="7682" width="35.5703125" style="5" customWidth="1"/>
    <col min="7683" max="7683" width="18.42578125" style="5" bestFit="1" customWidth="1"/>
    <col min="7684" max="7687" width="10.42578125" style="5" customWidth="1"/>
    <col min="7688" max="7688" width="12.85546875" style="5" bestFit="1" customWidth="1"/>
    <col min="7689" max="7689" width="20.42578125" style="5" bestFit="1" customWidth="1"/>
    <col min="7690" max="7691" width="11.42578125" style="5" customWidth="1"/>
    <col min="7692" max="7692" width="10.42578125" style="5" bestFit="1" customWidth="1"/>
    <col min="7693" max="7693" width="11.42578125" style="5" bestFit="1" customWidth="1"/>
    <col min="7694" max="7694" width="18.85546875" style="5" customWidth="1"/>
    <col min="7695" max="7695" width="18.85546875" style="5" bestFit="1" customWidth="1"/>
    <col min="7696" max="7696" width="20.42578125" style="5" bestFit="1" customWidth="1"/>
    <col min="7697" max="7698" width="0" style="5" hidden="1" customWidth="1"/>
    <col min="7699" max="7699" width="15.42578125" style="5" bestFit="1" customWidth="1"/>
    <col min="7700" max="7700" width="28.42578125" style="5" bestFit="1" customWidth="1"/>
    <col min="7701" max="7701" width="13.5703125" style="5" bestFit="1" customWidth="1"/>
    <col min="7702" max="7702" width="11.42578125" style="5" customWidth="1"/>
    <col min="7703" max="7704" width="0" style="5" hidden="1" customWidth="1"/>
    <col min="7705" max="7707" width="11.42578125" style="5" customWidth="1"/>
    <col min="7708" max="7708" width="13.140625" style="5" bestFit="1" customWidth="1"/>
    <col min="7709" max="7936" width="11.42578125" style="5"/>
    <col min="7937" max="7937" width="4.140625" style="5" customWidth="1"/>
    <col min="7938" max="7938" width="35.5703125" style="5" customWidth="1"/>
    <col min="7939" max="7939" width="18.42578125" style="5" bestFit="1" customWidth="1"/>
    <col min="7940" max="7943" width="10.42578125" style="5" customWidth="1"/>
    <col min="7944" max="7944" width="12.85546875" style="5" bestFit="1" customWidth="1"/>
    <col min="7945" max="7945" width="20.42578125" style="5" bestFit="1" customWidth="1"/>
    <col min="7946" max="7947" width="11.42578125" style="5" customWidth="1"/>
    <col min="7948" max="7948" width="10.42578125" style="5" bestFit="1" customWidth="1"/>
    <col min="7949" max="7949" width="11.42578125" style="5" bestFit="1" customWidth="1"/>
    <col min="7950" max="7950" width="18.85546875" style="5" customWidth="1"/>
    <col min="7951" max="7951" width="18.85546875" style="5" bestFit="1" customWidth="1"/>
    <col min="7952" max="7952" width="20.42578125" style="5" bestFit="1" customWidth="1"/>
    <col min="7953" max="7954" width="0" style="5" hidden="1" customWidth="1"/>
    <col min="7955" max="7955" width="15.42578125" style="5" bestFit="1" customWidth="1"/>
    <col min="7956" max="7956" width="28.42578125" style="5" bestFit="1" customWidth="1"/>
    <col min="7957" max="7957" width="13.5703125" style="5" bestFit="1" customWidth="1"/>
    <col min="7958" max="7958" width="11.42578125" style="5" customWidth="1"/>
    <col min="7959" max="7960" width="0" style="5" hidden="1" customWidth="1"/>
    <col min="7961" max="7963" width="11.42578125" style="5" customWidth="1"/>
    <col min="7964" max="7964" width="13.140625" style="5" bestFit="1" customWidth="1"/>
    <col min="7965" max="8192" width="11.42578125" style="5"/>
    <col min="8193" max="8193" width="4.140625" style="5" customWidth="1"/>
    <col min="8194" max="8194" width="35.5703125" style="5" customWidth="1"/>
    <col min="8195" max="8195" width="18.42578125" style="5" bestFit="1" customWidth="1"/>
    <col min="8196" max="8199" width="10.42578125" style="5" customWidth="1"/>
    <col min="8200" max="8200" width="12.85546875" style="5" bestFit="1" customWidth="1"/>
    <col min="8201" max="8201" width="20.42578125" style="5" bestFit="1" customWidth="1"/>
    <col min="8202" max="8203" width="11.42578125" style="5" customWidth="1"/>
    <col min="8204" max="8204" width="10.42578125" style="5" bestFit="1" customWidth="1"/>
    <col min="8205" max="8205" width="11.42578125" style="5" bestFit="1" customWidth="1"/>
    <col min="8206" max="8206" width="18.85546875" style="5" customWidth="1"/>
    <col min="8207" max="8207" width="18.85546875" style="5" bestFit="1" customWidth="1"/>
    <col min="8208" max="8208" width="20.42578125" style="5" bestFit="1" customWidth="1"/>
    <col min="8209" max="8210" width="0" style="5" hidden="1" customWidth="1"/>
    <col min="8211" max="8211" width="15.42578125" style="5" bestFit="1" customWidth="1"/>
    <col min="8212" max="8212" width="28.42578125" style="5" bestFit="1" customWidth="1"/>
    <col min="8213" max="8213" width="13.5703125" style="5" bestFit="1" customWidth="1"/>
    <col min="8214" max="8214" width="11.42578125" style="5" customWidth="1"/>
    <col min="8215" max="8216" width="0" style="5" hidden="1" customWidth="1"/>
    <col min="8217" max="8219" width="11.42578125" style="5" customWidth="1"/>
    <col min="8220" max="8220" width="13.140625" style="5" bestFit="1" customWidth="1"/>
    <col min="8221" max="8448" width="11.42578125" style="5"/>
    <col min="8449" max="8449" width="4.140625" style="5" customWidth="1"/>
    <col min="8450" max="8450" width="35.5703125" style="5" customWidth="1"/>
    <col min="8451" max="8451" width="18.42578125" style="5" bestFit="1" customWidth="1"/>
    <col min="8452" max="8455" width="10.42578125" style="5" customWidth="1"/>
    <col min="8456" max="8456" width="12.85546875" style="5" bestFit="1" customWidth="1"/>
    <col min="8457" max="8457" width="20.42578125" style="5" bestFit="1" customWidth="1"/>
    <col min="8458" max="8459" width="11.42578125" style="5" customWidth="1"/>
    <col min="8460" max="8460" width="10.42578125" style="5" bestFit="1" customWidth="1"/>
    <col min="8461" max="8461" width="11.42578125" style="5" bestFit="1" customWidth="1"/>
    <col min="8462" max="8462" width="18.85546875" style="5" customWidth="1"/>
    <col min="8463" max="8463" width="18.85546875" style="5" bestFit="1" customWidth="1"/>
    <col min="8464" max="8464" width="20.42578125" style="5" bestFit="1" customWidth="1"/>
    <col min="8465" max="8466" width="0" style="5" hidden="1" customWidth="1"/>
    <col min="8467" max="8467" width="15.42578125" style="5" bestFit="1" customWidth="1"/>
    <col min="8468" max="8468" width="28.42578125" style="5" bestFit="1" customWidth="1"/>
    <col min="8469" max="8469" width="13.5703125" style="5" bestFit="1" customWidth="1"/>
    <col min="8470" max="8470" width="11.42578125" style="5" customWidth="1"/>
    <col min="8471" max="8472" width="0" style="5" hidden="1" customWidth="1"/>
    <col min="8473" max="8475" width="11.42578125" style="5" customWidth="1"/>
    <col min="8476" max="8476" width="13.140625" style="5" bestFit="1" customWidth="1"/>
    <col min="8477" max="8704" width="11.42578125" style="5"/>
    <col min="8705" max="8705" width="4.140625" style="5" customWidth="1"/>
    <col min="8706" max="8706" width="35.5703125" style="5" customWidth="1"/>
    <col min="8707" max="8707" width="18.42578125" style="5" bestFit="1" customWidth="1"/>
    <col min="8708" max="8711" width="10.42578125" style="5" customWidth="1"/>
    <col min="8712" max="8712" width="12.85546875" style="5" bestFit="1" customWidth="1"/>
    <col min="8713" max="8713" width="20.42578125" style="5" bestFit="1" customWidth="1"/>
    <col min="8714" max="8715" width="11.42578125" style="5" customWidth="1"/>
    <col min="8716" max="8716" width="10.42578125" style="5" bestFit="1" customWidth="1"/>
    <col min="8717" max="8717" width="11.42578125" style="5" bestFit="1" customWidth="1"/>
    <col min="8718" max="8718" width="18.85546875" style="5" customWidth="1"/>
    <col min="8719" max="8719" width="18.85546875" style="5" bestFit="1" customWidth="1"/>
    <col min="8720" max="8720" width="20.42578125" style="5" bestFit="1" customWidth="1"/>
    <col min="8721" max="8722" width="0" style="5" hidden="1" customWidth="1"/>
    <col min="8723" max="8723" width="15.42578125" style="5" bestFit="1" customWidth="1"/>
    <col min="8724" max="8724" width="28.42578125" style="5" bestFit="1" customWidth="1"/>
    <col min="8725" max="8725" width="13.5703125" style="5" bestFit="1" customWidth="1"/>
    <col min="8726" max="8726" width="11.42578125" style="5" customWidth="1"/>
    <col min="8727" max="8728" width="0" style="5" hidden="1" customWidth="1"/>
    <col min="8729" max="8731" width="11.42578125" style="5" customWidth="1"/>
    <col min="8732" max="8732" width="13.140625" style="5" bestFit="1" customWidth="1"/>
    <col min="8733" max="8960" width="11.42578125" style="5"/>
    <col min="8961" max="8961" width="4.140625" style="5" customWidth="1"/>
    <col min="8962" max="8962" width="35.5703125" style="5" customWidth="1"/>
    <col min="8963" max="8963" width="18.42578125" style="5" bestFit="1" customWidth="1"/>
    <col min="8964" max="8967" width="10.42578125" style="5" customWidth="1"/>
    <col min="8968" max="8968" width="12.85546875" style="5" bestFit="1" customWidth="1"/>
    <col min="8969" max="8969" width="20.42578125" style="5" bestFit="1" customWidth="1"/>
    <col min="8970" max="8971" width="11.42578125" style="5" customWidth="1"/>
    <col min="8972" max="8972" width="10.42578125" style="5" bestFit="1" customWidth="1"/>
    <col min="8973" max="8973" width="11.42578125" style="5" bestFit="1" customWidth="1"/>
    <col min="8974" max="8974" width="18.85546875" style="5" customWidth="1"/>
    <col min="8975" max="8975" width="18.85546875" style="5" bestFit="1" customWidth="1"/>
    <col min="8976" max="8976" width="20.42578125" style="5" bestFit="1" customWidth="1"/>
    <col min="8977" max="8978" width="0" style="5" hidden="1" customWidth="1"/>
    <col min="8979" max="8979" width="15.42578125" style="5" bestFit="1" customWidth="1"/>
    <col min="8980" max="8980" width="28.42578125" style="5" bestFit="1" customWidth="1"/>
    <col min="8981" max="8981" width="13.5703125" style="5" bestFit="1" customWidth="1"/>
    <col min="8982" max="8982" width="11.42578125" style="5" customWidth="1"/>
    <col min="8983" max="8984" width="0" style="5" hidden="1" customWidth="1"/>
    <col min="8985" max="8987" width="11.42578125" style="5" customWidth="1"/>
    <col min="8988" max="8988" width="13.140625" style="5" bestFit="1" customWidth="1"/>
    <col min="8989" max="9216" width="11.42578125" style="5"/>
    <col min="9217" max="9217" width="4.140625" style="5" customWidth="1"/>
    <col min="9218" max="9218" width="35.5703125" style="5" customWidth="1"/>
    <col min="9219" max="9219" width="18.42578125" style="5" bestFit="1" customWidth="1"/>
    <col min="9220" max="9223" width="10.42578125" style="5" customWidth="1"/>
    <col min="9224" max="9224" width="12.85546875" style="5" bestFit="1" customWidth="1"/>
    <col min="9225" max="9225" width="20.42578125" style="5" bestFit="1" customWidth="1"/>
    <col min="9226" max="9227" width="11.42578125" style="5" customWidth="1"/>
    <col min="9228" max="9228" width="10.42578125" style="5" bestFit="1" customWidth="1"/>
    <col min="9229" max="9229" width="11.42578125" style="5" bestFit="1" customWidth="1"/>
    <col min="9230" max="9230" width="18.85546875" style="5" customWidth="1"/>
    <col min="9231" max="9231" width="18.85546875" style="5" bestFit="1" customWidth="1"/>
    <col min="9232" max="9232" width="20.42578125" style="5" bestFit="1" customWidth="1"/>
    <col min="9233" max="9234" width="0" style="5" hidden="1" customWidth="1"/>
    <col min="9235" max="9235" width="15.42578125" style="5" bestFit="1" customWidth="1"/>
    <col min="9236" max="9236" width="28.42578125" style="5" bestFit="1" customWidth="1"/>
    <col min="9237" max="9237" width="13.5703125" style="5" bestFit="1" customWidth="1"/>
    <col min="9238" max="9238" width="11.42578125" style="5" customWidth="1"/>
    <col min="9239" max="9240" width="0" style="5" hidden="1" customWidth="1"/>
    <col min="9241" max="9243" width="11.42578125" style="5" customWidth="1"/>
    <col min="9244" max="9244" width="13.140625" style="5" bestFit="1" customWidth="1"/>
    <col min="9245" max="9472" width="11.42578125" style="5"/>
    <col min="9473" max="9473" width="4.140625" style="5" customWidth="1"/>
    <col min="9474" max="9474" width="35.5703125" style="5" customWidth="1"/>
    <col min="9475" max="9475" width="18.42578125" style="5" bestFit="1" customWidth="1"/>
    <col min="9476" max="9479" width="10.42578125" style="5" customWidth="1"/>
    <col min="9480" max="9480" width="12.85546875" style="5" bestFit="1" customWidth="1"/>
    <col min="9481" max="9481" width="20.42578125" style="5" bestFit="1" customWidth="1"/>
    <col min="9482" max="9483" width="11.42578125" style="5" customWidth="1"/>
    <col min="9484" max="9484" width="10.42578125" style="5" bestFit="1" customWidth="1"/>
    <col min="9485" max="9485" width="11.42578125" style="5" bestFit="1" customWidth="1"/>
    <col min="9486" max="9486" width="18.85546875" style="5" customWidth="1"/>
    <col min="9487" max="9487" width="18.85546875" style="5" bestFit="1" customWidth="1"/>
    <col min="9488" max="9488" width="20.42578125" style="5" bestFit="1" customWidth="1"/>
    <col min="9489" max="9490" width="0" style="5" hidden="1" customWidth="1"/>
    <col min="9491" max="9491" width="15.42578125" style="5" bestFit="1" customWidth="1"/>
    <col min="9492" max="9492" width="28.42578125" style="5" bestFit="1" customWidth="1"/>
    <col min="9493" max="9493" width="13.5703125" style="5" bestFit="1" customWidth="1"/>
    <col min="9494" max="9494" width="11.42578125" style="5" customWidth="1"/>
    <col min="9495" max="9496" width="0" style="5" hidden="1" customWidth="1"/>
    <col min="9497" max="9499" width="11.42578125" style="5" customWidth="1"/>
    <col min="9500" max="9500" width="13.140625" style="5" bestFit="1" customWidth="1"/>
    <col min="9501" max="9728" width="11.42578125" style="5"/>
    <col min="9729" max="9729" width="4.140625" style="5" customWidth="1"/>
    <col min="9730" max="9730" width="35.5703125" style="5" customWidth="1"/>
    <col min="9731" max="9731" width="18.42578125" style="5" bestFit="1" customWidth="1"/>
    <col min="9732" max="9735" width="10.42578125" style="5" customWidth="1"/>
    <col min="9736" max="9736" width="12.85546875" style="5" bestFit="1" customWidth="1"/>
    <col min="9737" max="9737" width="20.42578125" style="5" bestFit="1" customWidth="1"/>
    <col min="9738" max="9739" width="11.42578125" style="5" customWidth="1"/>
    <col min="9740" max="9740" width="10.42578125" style="5" bestFit="1" customWidth="1"/>
    <col min="9741" max="9741" width="11.42578125" style="5" bestFit="1" customWidth="1"/>
    <col min="9742" max="9742" width="18.85546875" style="5" customWidth="1"/>
    <col min="9743" max="9743" width="18.85546875" style="5" bestFit="1" customWidth="1"/>
    <col min="9744" max="9744" width="20.42578125" style="5" bestFit="1" customWidth="1"/>
    <col min="9745" max="9746" width="0" style="5" hidden="1" customWidth="1"/>
    <col min="9747" max="9747" width="15.42578125" style="5" bestFit="1" customWidth="1"/>
    <col min="9748" max="9748" width="28.42578125" style="5" bestFit="1" customWidth="1"/>
    <col min="9749" max="9749" width="13.5703125" style="5" bestFit="1" customWidth="1"/>
    <col min="9750" max="9750" width="11.42578125" style="5" customWidth="1"/>
    <col min="9751" max="9752" width="0" style="5" hidden="1" customWidth="1"/>
    <col min="9753" max="9755" width="11.42578125" style="5" customWidth="1"/>
    <col min="9756" max="9756" width="13.140625" style="5" bestFit="1" customWidth="1"/>
    <col min="9757" max="9984" width="11.42578125" style="5"/>
    <col min="9985" max="9985" width="4.140625" style="5" customWidth="1"/>
    <col min="9986" max="9986" width="35.5703125" style="5" customWidth="1"/>
    <col min="9987" max="9987" width="18.42578125" style="5" bestFit="1" customWidth="1"/>
    <col min="9988" max="9991" width="10.42578125" style="5" customWidth="1"/>
    <col min="9992" max="9992" width="12.85546875" style="5" bestFit="1" customWidth="1"/>
    <col min="9993" max="9993" width="20.42578125" style="5" bestFit="1" customWidth="1"/>
    <col min="9994" max="9995" width="11.42578125" style="5" customWidth="1"/>
    <col min="9996" max="9996" width="10.42578125" style="5" bestFit="1" customWidth="1"/>
    <col min="9997" max="9997" width="11.42578125" style="5" bestFit="1" customWidth="1"/>
    <col min="9998" max="9998" width="18.85546875" style="5" customWidth="1"/>
    <col min="9999" max="9999" width="18.85546875" style="5" bestFit="1" customWidth="1"/>
    <col min="10000" max="10000" width="20.42578125" style="5" bestFit="1" customWidth="1"/>
    <col min="10001" max="10002" width="0" style="5" hidden="1" customWidth="1"/>
    <col min="10003" max="10003" width="15.42578125" style="5" bestFit="1" customWidth="1"/>
    <col min="10004" max="10004" width="28.42578125" style="5" bestFit="1" customWidth="1"/>
    <col min="10005" max="10005" width="13.5703125" style="5" bestFit="1" customWidth="1"/>
    <col min="10006" max="10006" width="11.42578125" style="5" customWidth="1"/>
    <col min="10007" max="10008" width="0" style="5" hidden="1" customWidth="1"/>
    <col min="10009" max="10011" width="11.42578125" style="5" customWidth="1"/>
    <col min="10012" max="10012" width="13.140625" style="5" bestFit="1" customWidth="1"/>
    <col min="10013" max="10240" width="11.42578125" style="5"/>
    <col min="10241" max="10241" width="4.140625" style="5" customWidth="1"/>
    <col min="10242" max="10242" width="35.5703125" style="5" customWidth="1"/>
    <col min="10243" max="10243" width="18.42578125" style="5" bestFit="1" customWidth="1"/>
    <col min="10244" max="10247" width="10.42578125" style="5" customWidth="1"/>
    <col min="10248" max="10248" width="12.85546875" style="5" bestFit="1" customWidth="1"/>
    <col min="10249" max="10249" width="20.42578125" style="5" bestFit="1" customWidth="1"/>
    <col min="10250" max="10251" width="11.42578125" style="5" customWidth="1"/>
    <col min="10252" max="10252" width="10.42578125" style="5" bestFit="1" customWidth="1"/>
    <col min="10253" max="10253" width="11.42578125" style="5" bestFit="1" customWidth="1"/>
    <col min="10254" max="10254" width="18.85546875" style="5" customWidth="1"/>
    <col min="10255" max="10255" width="18.85546875" style="5" bestFit="1" customWidth="1"/>
    <col min="10256" max="10256" width="20.42578125" style="5" bestFit="1" customWidth="1"/>
    <col min="10257" max="10258" width="0" style="5" hidden="1" customWidth="1"/>
    <col min="10259" max="10259" width="15.42578125" style="5" bestFit="1" customWidth="1"/>
    <col min="10260" max="10260" width="28.42578125" style="5" bestFit="1" customWidth="1"/>
    <col min="10261" max="10261" width="13.5703125" style="5" bestFit="1" customWidth="1"/>
    <col min="10262" max="10262" width="11.42578125" style="5" customWidth="1"/>
    <col min="10263" max="10264" width="0" style="5" hidden="1" customWidth="1"/>
    <col min="10265" max="10267" width="11.42578125" style="5" customWidth="1"/>
    <col min="10268" max="10268" width="13.140625" style="5" bestFit="1" customWidth="1"/>
    <col min="10269" max="10496" width="11.42578125" style="5"/>
    <col min="10497" max="10497" width="4.140625" style="5" customWidth="1"/>
    <col min="10498" max="10498" width="35.5703125" style="5" customWidth="1"/>
    <col min="10499" max="10499" width="18.42578125" style="5" bestFit="1" customWidth="1"/>
    <col min="10500" max="10503" width="10.42578125" style="5" customWidth="1"/>
    <col min="10504" max="10504" width="12.85546875" style="5" bestFit="1" customWidth="1"/>
    <col min="10505" max="10505" width="20.42578125" style="5" bestFit="1" customWidth="1"/>
    <col min="10506" max="10507" width="11.42578125" style="5" customWidth="1"/>
    <col min="10508" max="10508" width="10.42578125" style="5" bestFit="1" customWidth="1"/>
    <col min="10509" max="10509" width="11.42578125" style="5" bestFit="1" customWidth="1"/>
    <col min="10510" max="10510" width="18.85546875" style="5" customWidth="1"/>
    <col min="10511" max="10511" width="18.85546875" style="5" bestFit="1" customWidth="1"/>
    <col min="10512" max="10512" width="20.42578125" style="5" bestFit="1" customWidth="1"/>
    <col min="10513" max="10514" width="0" style="5" hidden="1" customWidth="1"/>
    <col min="10515" max="10515" width="15.42578125" style="5" bestFit="1" customWidth="1"/>
    <col min="10516" max="10516" width="28.42578125" style="5" bestFit="1" customWidth="1"/>
    <col min="10517" max="10517" width="13.5703125" style="5" bestFit="1" customWidth="1"/>
    <col min="10518" max="10518" width="11.42578125" style="5" customWidth="1"/>
    <col min="10519" max="10520" width="0" style="5" hidden="1" customWidth="1"/>
    <col min="10521" max="10523" width="11.42578125" style="5" customWidth="1"/>
    <col min="10524" max="10524" width="13.140625" style="5" bestFit="1" customWidth="1"/>
    <col min="10525" max="10752" width="11.42578125" style="5"/>
    <col min="10753" max="10753" width="4.140625" style="5" customWidth="1"/>
    <col min="10754" max="10754" width="35.5703125" style="5" customWidth="1"/>
    <col min="10755" max="10755" width="18.42578125" style="5" bestFit="1" customWidth="1"/>
    <col min="10756" max="10759" width="10.42578125" style="5" customWidth="1"/>
    <col min="10760" max="10760" width="12.85546875" style="5" bestFit="1" customWidth="1"/>
    <col min="10761" max="10761" width="20.42578125" style="5" bestFit="1" customWidth="1"/>
    <col min="10762" max="10763" width="11.42578125" style="5" customWidth="1"/>
    <col min="10764" max="10764" width="10.42578125" style="5" bestFit="1" customWidth="1"/>
    <col min="10765" max="10765" width="11.42578125" style="5" bestFit="1" customWidth="1"/>
    <col min="10766" max="10766" width="18.85546875" style="5" customWidth="1"/>
    <col min="10767" max="10767" width="18.85546875" style="5" bestFit="1" customWidth="1"/>
    <col min="10768" max="10768" width="20.42578125" style="5" bestFit="1" customWidth="1"/>
    <col min="10769" max="10770" width="0" style="5" hidden="1" customWidth="1"/>
    <col min="10771" max="10771" width="15.42578125" style="5" bestFit="1" customWidth="1"/>
    <col min="10772" max="10772" width="28.42578125" style="5" bestFit="1" customWidth="1"/>
    <col min="10773" max="10773" width="13.5703125" style="5" bestFit="1" customWidth="1"/>
    <col min="10774" max="10774" width="11.42578125" style="5" customWidth="1"/>
    <col min="10775" max="10776" width="0" style="5" hidden="1" customWidth="1"/>
    <col min="10777" max="10779" width="11.42578125" style="5" customWidth="1"/>
    <col min="10780" max="10780" width="13.140625" style="5" bestFit="1" customWidth="1"/>
    <col min="10781" max="11008" width="11.42578125" style="5"/>
    <col min="11009" max="11009" width="4.140625" style="5" customWidth="1"/>
    <col min="11010" max="11010" width="35.5703125" style="5" customWidth="1"/>
    <col min="11011" max="11011" width="18.42578125" style="5" bestFit="1" customWidth="1"/>
    <col min="11012" max="11015" width="10.42578125" style="5" customWidth="1"/>
    <col min="11016" max="11016" width="12.85546875" style="5" bestFit="1" customWidth="1"/>
    <col min="11017" max="11017" width="20.42578125" style="5" bestFit="1" customWidth="1"/>
    <col min="11018" max="11019" width="11.42578125" style="5" customWidth="1"/>
    <col min="11020" max="11020" width="10.42578125" style="5" bestFit="1" customWidth="1"/>
    <col min="11021" max="11021" width="11.42578125" style="5" bestFit="1" customWidth="1"/>
    <col min="11022" max="11022" width="18.85546875" style="5" customWidth="1"/>
    <col min="11023" max="11023" width="18.85546875" style="5" bestFit="1" customWidth="1"/>
    <col min="11024" max="11024" width="20.42578125" style="5" bestFit="1" customWidth="1"/>
    <col min="11025" max="11026" width="0" style="5" hidden="1" customWidth="1"/>
    <col min="11027" max="11027" width="15.42578125" style="5" bestFit="1" customWidth="1"/>
    <col min="11028" max="11028" width="28.42578125" style="5" bestFit="1" customWidth="1"/>
    <col min="11029" max="11029" width="13.5703125" style="5" bestFit="1" customWidth="1"/>
    <col min="11030" max="11030" width="11.42578125" style="5" customWidth="1"/>
    <col min="11031" max="11032" width="0" style="5" hidden="1" customWidth="1"/>
    <col min="11033" max="11035" width="11.42578125" style="5" customWidth="1"/>
    <col min="11036" max="11036" width="13.140625" style="5" bestFit="1" customWidth="1"/>
    <col min="11037" max="11264" width="11.42578125" style="5"/>
    <col min="11265" max="11265" width="4.140625" style="5" customWidth="1"/>
    <col min="11266" max="11266" width="35.5703125" style="5" customWidth="1"/>
    <col min="11267" max="11267" width="18.42578125" style="5" bestFit="1" customWidth="1"/>
    <col min="11268" max="11271" width="10.42578125" style="5" customWidth="1"/>
    <col min="11272" max="11272" width="12.85546875" style="5" bestFit="1" customWidth="1"/>
    <col min="11273" max="11273" width="20.42578125" style="5" bestFit="1" customWidth="1"/>
    <col min="11274" max="11275" width="11.42578125" style="5" customWidth="1"/>
    <col min="11276" max="11276" width="10.42578125" style="5" bestFit="1" customWidth="1"/>
    <col min="11277" max="11277" width="11.42578125" style="5" bestFit="1" customWidth="1"/>
    <col min="11278" max="11278" width="18.85546875" style="5" customWidth="1"/>
    <col min="11279" max="11279" width="18.85546875" style="5" bestFit="1" customWidth="1"/>
    <col min="11280" max="11280" width="20.42578125" style="5" bestFit="1" customWidth="1"/>
    <col min="11281" max="11282" width="0" style="5" hidden="1" customWidth="1"/>
    <col min="11283" max="11283" width="15.42578125" style="5" bestFit="1" customWidth="1"/>
    <col min="11284" max="11284" width="28.42578125" style="5" bestFit="1" customWidth="1"/>
    <col min="11285" max="11285" width="13.5703125" style="5" bestFit="1" customWidth="1"/>
    <col min="11286" max="11286" width="11.42578125" style="5" customWidth="1"/>
    <col min="11287" max="11288" width="0" style="5" hidden="1" customWidth="1"/>
    <col min="11289" max="11291" width="11.42578125" style="5" customWidth="1"/>
    <col min="11292" max="11292" width="13.140625" style="5" bestFit="1" customWidth="1"/>
    <col min="11293" max="11520" width="11.42578125" style="5"/>
    <col min="11521" max="11521" width="4.140625" style="5" customWidth="1"/>
    <col min="11522" max="11522" width="35.5703125" style="5" customWidth="1"/>
    <col min="11523" max="11523" width="18.42578125" style="5" bestFit="1" customWidth="1"/>
    <col min="11524" max="11527" width="10.42578125" style="5" customWidth="1"/>
    <col min="11528" max="11528" width="12.85546875" style="5" bestFit="1" customWidth="1"/>
    <col min="11529" max="11529" width="20.42578125" style="5" bestFit="1" customWidth="1"/>
    <col min="11530" max="11531" width="11.42578125" style="5" customWidth="1"/>
    <col min="11532" max="11532" width="10.42578125" style="5" bestFit="1" customWidth="1"/>
    <col min="11533" max="11533" width="11.42578125" style="5" bestFit="1" customWidth="1"/>
    <col min="11534" max="11534" width="18.85546875" style="5" customWidth="1"/>
    <col min="11535" max="11535" width="18.85546875" style="5" bestFit="1" customWidth="1"/>
    <col min="11536" max="11536" width="20.42578125" style="5" bestFit="1" customWidth="1"/>
    <col min="11537" max="11538" width="0" style="5" hidden="1" customWidth="1"/>
    <col min="11539" max="11539" width="15.42578125" style="5" bestFit="1" customWidth="1"/>
    <col min="11540" max="11540" width="28.42578125" style="5" bestFit="1" customWidth="1"/>
    <col min="11541" max="11541" width="13.5703125" style="5" bestFit="1" customWidth="1"/>
    <col min="11542" max="11542" width="11.42578125" style="5" customWidth="1"/>
    <col min="11543" max="11544" width="0" style="5" hidden="1" customWidth="1"/>
    <col min="11545" max="11547" width="11.42578125" style="5" customWidth="1"/>
    <col min="11548" max="11548" width="13.140625" style="5" bestFit="1" customWidth="1"/>
    <col min="11549" max="11776" width="11.42578125" style="5"/>
    <col min="11777" max="11777" width="4.140625" style="5" customWidth="1"/>
    <col min="11778" max="11778" width="35.5703125" style="5" customWidth="1"/>
    <col min="11779" max="11779" width="18.42578125" style="5" bestFit="1" customWidth="1"/>
    <col min="11780" max="11783" width="10.42578125" style="5" customWidth="1"/>
    <col min="11784" max="11784" width="12.85546875" style="5" bestFit="1" customWidth="1"/>
    <col min="11785" max="11785" width="20.42578125" style="5" bestFit="1" customWidth="1"/>
    <col min="11786" max="11787" width="11.42578125" style="5" customWidth="1"/>
    <col min="11788" max="11788" width="10.42578125" style="5" bestFit="1" customWidth="1"/>
    <col min="11789" max="11789" width="11.42578125" style="5" bestFit="1" customWidth="1"/>
    <col min="11790" max="11790" width="18.85546875" style="5" customWidth="1"/>
    <col min="11791" max="11791" width="18.85546875" style="5" bestFit="1" customWidth="1"/>
    <col min="11792" max="11792" width="20.42578125" style="5" bestFit="1" customWidth="1"/>
    <col min="11793" max="11794" width="0" style="5" hidden="1" customWidth="1"/>
    <col min="11795" max="11795" width="15.42578125" style="5" bestFit="1" customWidth="1"/>
    <col min="11796" max="11796" width="28.42578125" style="5" bestFit="1" customWidth="1"/>
    <col min="11797" max="11797" width="13.5703125" style="5" bestFit="1" customWidth="1"/>
    <col min="11798" max="11798" width="11.42578125" style="5" customWidth="1"/>
    <col min="11799" max="11800" width="0" style="5" hidden="1" customWidth="1"/>
    <col min="11801" max="11803" width="11.42578125" style="5" customWidth="1"/>
    <col min="11804" max="11804" width="13.140625" style="5" bestFit="1" customWidth="1"/>
    <col min="11805" max="12032" width="11.42578125" style="5"/>
    <col min="12033" max="12033" width="4.140625" style="5" customWidth="1"/>
    <col min="12034" max="12034" width="35.5703125" style="5" customWidth="1"/>
    <col min="12035" max="12035" width="18.42578125" style="5" bestFit="1" customWidth="1"/>
    <col min="12036" max="12039" width="10.42578125" style="5" customWidth="1"/>
    <col min="12040" max="12040" width="12.85546875" style="5" bestFit="1" customWidth="1"/>
    <col min="12041" max="12041" width="20.42578125" style="5" bestFit="1" customWidth="1"/>
    <col min="12042" max="12043" width="11.42578125" style="5" customWidth="1"/>
    <col min="12044" max="12044" width="10.42578125" style="5" bestFit="1" customWidth="1"/>
    <col min="12045" max="12045" width="11.42578125" style="5" bestFit="1" customWidth="1"/>
    <col min="12046" max="12046" width="18.85546875" style="5" customWidth="1"/>
    <col min="12047" max="12047" width="18.85546875" style="5" bestFit="1" customWidth="1"/>
    <col min="12048" max="12048" width="20.42578125" style="5" bestFit="1" customWidth="1"/>
    <col min="12049" max="12050" width="0" style="5" hidden="1" customWidth="1"/>
    <col min="12051" max="12051" width="15.42578125" style="5" bestFit="1" customWidth="1"/>
    <col min="12052" max="12052" width="28.42578125" style="5" bestFit="1" customWidth="1"/>
    <col min="12053" max="12053" width="13.5703125" style="5" bestFit="1" customWidth="1"/>
    <col min="12054" max="12054" width="11.42578125" style="5" customWidth="1"/>
    <col min="12055" max="12056" width="0" style="5" hidden="1" customWidth="1"/>
    <col min="12057" max="12059" width="11.42578125" style="5" customWidth="1"/>
    <col min="12060" max="12060" width="13.140625" style="5" bestFit="1" customWidth="1"/>
    <col min="12061" max="12288" width="11.42578125" style="5"/>
    <col min="12289" max="12289" width="4.140625" style="5" customWidth="1"/>
    <col min="12290" max="12290" width="35.5703125" style="5" customWidth="1"/>
    <col min="12291" max="12291" width="18.42578125" style="5" bestFit="1" customWidth="1"/>
    <col min="12292" max="12295" width="10.42578125" style="5" customWidth="1"/>
    <col min="12296" max="12296" width="12.85546875" style="5" bestFit="1" customWidth="1"/>
    <col min="12297" max="12297" width="20.42578125" style="5" bestFit="1" customWidth="1"/>
    <col min="12298" max="12299" width="11.42578125" style="5" customWidth="1"/>
    <col min="12300" max="12300" width="10.42578125" style="5" bestFit="1" customWidth="1"/>
    <col min="12301" max="12301" width="11.42578125" style="5" bestFit="1" customWidth="1"/>
    <col min="12302" max="12302" width="18.85546875" style="5" customWidth="1"/>
    <col min="12303" max="12303" width="18.85546875" style="5" bestFit="1" customWidth="1"/>
    <col min="12304" max="12304" width="20.42578125" style="5" bestFit="1" customWidth="1"/>
    <col min="12305" max="12306" width="0" style="5" hidden="1" customWidth="1"/>
    <col min="12307" max="12307" width="15.42578125" style="5" bestFit="1" customWidth="1"/>
    <col min="12308" max="12308" width="28.42578125" style="5" bestFit="1" customWidth="1"/>
    <col min="12309" max="12309" width="13.5703125" style="5" bestFit="1" customWidth="1"/>
    <col min="12310" max="12310" width="11.42578125" style="5" customWidth="1"/>
    <col min="12311" max="12312" width="0" style="5" hidden="1" customWidth="1"/>
    <col min="12313" max="12315" width="11.42578125" style="5" customWidth="1"/>
    <col min="12316" max="12316" width="13.140625" style="5" bestFit="1" customWidth="1"/>
    <col min="12317" max="12544" width="11.42578125" style="5"/>
    <col min="12545" max="12545" width="4.140625" style="5" customWidth="1"/>
    <col min="12546" max="12546" width="35.5703125" style="5" customWidth="1"/>
    <col min="12547" max="12547" width="18.42578125" style="5" bestFit="1" customWidth="1"/>
    <col min="12548" max="12551" width="10.42578125" style="5" customWidth="1"/>
    <col min="12552" max="12552" width="12.85546875" style="5" bestFit="1" customWidth="1"/>
    <col min="12553" max="12553" width="20.42578125" style="5" bestFit="1" customWidth="1"/>
    <col min="12554" max="12555" width="11.42578125" style="5" customWidth="1"/>
    <col min="12556" max="12556" width="10.42578125" style="5" bestFit="1" customWidth="1"/>
    <col min="12557" max="12557" width="11.42578125" style="5" bestFit="1" customWidth="1"/>
    <col min="12558" max="12558" width="18.85546875" style="5" customWidth="1"/>
    <col min="12559" max="12559" width="18.85546875" style="5" bestFit="1" customWidth="1"/>
    <col min="12560" max="12560" width="20.42578125" style="5" bestFit="1" customWidth="1"/>
    <col min="12561" max="12562" width="0" style="5" hidden="1" customWidth="1"/>
    <col min="12563" max="12563" width="15.42578125" style="5" bestFit="1" customWidth="1"/>
    <col min="12564" max="12564" width="28.42578125" style="5" bestFit="1" customWidth="1"/>
    <col min="12565" max="12565" width="13.5703125" style="5" bestFit="1" customWidth="1"/>
    <col min="12566" max="12566" width="11.42578125" style="5" customWidth="1"/>
    <col min="12567" max="12568" width="0" style="5" hidden="1" customWidth="1"/>
    <col min="12569" max="12571" width="11.42578125" style="5" customWidth="1"/>
    <col min="12572" max="12572" width="13.140625" style="5" bestFit="1" customWidth="1"/>
    <col min="12573" max="12800" width="11.42578125" style="5"/>
    <col min="12801" max="12801" width="4.140625" style="5" customWidth="1"/>
    <col min="12802" max="12802" width="35.5703125" style="5" customWidth="1"/>
    <col min="12803" max="12803" width="18.42578125" style="5" bestFit="1" customWidth="1"/>
    <col min="12804" max="12807" width="10.42578125" style="5" customWidth="1"/>
    <col min="12808" max="12808" width="12.85546875" style="5" bestFit="1" customWidth="1"/>
    <col min="12809" max="12809" width="20.42578125" style="5" bestFit="1" customWidth="1"/>
    <col min="12810" max="12811" width="11.42578125" style="5" customWidth="1"/>
    <col min="12812" max="12812" width="10.42578125" style="5" bestFit="1" customWidth="1"/>
    <col min="12813" max="12813" width="11.42578125" style="5" bestFit="1" customWidth="1"/>
    <col min="12814" max="12814" width="18.85546875" style="5" customWidth="1"/>
    <col min="12815" max="12815" width="18.85546875" style="5" bestFit="1" customWidth="1"/>
    <col min="12816" max="12816" width="20.42578125" style="5" bestFit="1" customWidth="1"/>
    <col min="12817" max="12818" width="0" style="5" hidden="1" customWidth="1"/>
    <col min="12819" max="12819" width="15.42578125" style="5" bestFit="1" customWidth="1"/>
    <col min="12820" max="12820" width="28.42578125" style="5" bestFit="1" customWidth="1"/>
    <col min="12821" max="12821" width="13.5703125" style="5" bestFit="1" customWidth="1"/>
    <col min="12822" max="12822" width="11.42578125" style="5" customWidth="1"/>
    <col min="12823" max="12824" width="0" style="5" hidden="1" customWidth="1"/>
    <col min="12825" max="12827" width="11.42578125" style="5" customWidth="1"/>
    <col min="12828" max="12828" width="13.140625" style="5" bestFit="1" customWidth="1"/>
    <col min="12829" max="13056" width="11.42578125" style="5"/>
    <col min="13057" max="13057" width="4.140625" style="5" customWidth="1"/>
    <col min="13058" max="13058" width="35.5703125" style="5" customWidth="1"/>
    <col min="13059" max="13059" width="18.42578125" style="5" bestFit="1" customWidth="1"/>
    <col min="13060" max="13063" width="10.42578125" style="5" customWidth="1"/>
    <col min="13064" max="13064" width="12.85546875" style="5" bestFit="1" customWidth="1"/>
    <col min="13065" max="13065" width="20.42578125" style="5" bestFit="1" customWidth="1"/>
    <col min="13066" max="13067" width="11.42578125" style="5" customWidth="1"/>
    <col min="13068" max="13068" width="10.42578125" style="5" bestFit="1" customWidth="1"/>
    <col min="13069" max="13069" width="11.42578125" style="5" bestFit="1" customWidth="1"/>
    <col min="13070" max="13070" width="18.85546875" style="5" customWidth="1"/>
    <col min="13071" max="13071" width="18.85546875" style="5" bestFit="1" customWidth="1"/>
    <col min="13072" max="13072" width="20.42578125" style="5" bestFit="1" customWidth="1"/>
    <col min="13073" max="13074" width="0" style="5" hidden="1" customWidth="1"/>
    <col min="13075" max="13075" width="15.42578125" style="5" bestFit="1" customWidth="1"/>
    <col min="13076" max="13076" width="28.42578125" style="5" bestFit="1" customWidth="1"/>
    <col min="13077" max="13077" width="13.5703125" style="5" bestFit="1" customWidth="1"/>
    <col min="13078" max="13078" width="11.42578125" style="5" customWidth="1"/>
    <col min="13079" max="13080" width="0" style="5" hidden="1" customWidth="1"/>
    <col min="13081" max="13083" width="11.42578125" style="5" customWidth="1"/>
    <col min="13084" max="13084" width="13.140625" style="5" bestFit="1" customWidth="1"/>
    <col min="13085" max="13312" width="11.42578125" style="5"/>
    <col min="13313" max="13313" width="4.140625" style="5" customWidth="1"/>
    <col min="13314" max="13314" width="35.5703125" style="5" customWidth="1"/>
    <col min="13315" max="13315" width="18.42578125" style="5" bestFit="1" customWidth="1"/>
    <col min="13316" max="13319" width="10.42578125" style="5" customWidth="1"/>
    <col min="13320" max="13320" width="12.85546875" style="5" bestFit="1" customWidth="1"/>
    <col min="13321" max="13321" width="20.42578125" style="5" bestFit="1" customWidth="1"/>
    <col min="13322" max="13323" width="11.42578125" style="5" customWidth="1"/>
    <col min="13324" max="13324" width="10.42578125" style="5" bestFit="1" customWidth="1"/>
    <col min="13325" max="13325" width="11.42578125" style="5" bestFit="1" customWidth="1"/>
    <col min="13326" max="13326" width="18.85546875" style="5" customWidth="1"/>
    <col min="13327" max="13327" width="18.85546875" style="5" bestFit="1" customWidth="1"/>
    <col min="13328" max="13328" width="20.42578125" style="5" bestFit="1" customWidth="1"/>
    <col min="13329" max="13330" width="0" style="5" hidden="1" customWidth="1"/>
    <col min="13331" max="13331" width="15.42578125" style="5" bestFit="1" customWidth="1"/>
    <col min="13332" max="13332" width="28.42578125" style="5" bestFit="1" customWidth="1"/>
    <col min="13333" max="13333" width="13.5703125" style="5" bestFit="1" customWidth="1"/>
    <col min="13334" max="13334" width="11.42578125" style="5" customWidth="1"/>
    <col min="13335" max="13336" width="0" style="5" hidden="1" customWidth="1"/>
    <col min="13337" max="13339" width="11.42578125" style="5" customWidth="1"/>
    <col min="13340" max="13340" width="13.140625" style="5" bestFit="1" customWidth="1"/>
    <col min="13341" max="13568" width="11.42578125" style="5"/>
    <col min="13569" max="13569" width="4.140625" style="5" customWidth="1"/>
    <col min="13570" max="13570" width="35.5703125" style="5" customWidth="1"/>
    <col min="13571" max="13571" width="18.42578125" style="5" bestFit="1" customWidth="1"/>
    <col min="13572" max="13575" width="10.42578125" style="5" customWidth="1"/>
    <col min="13576" max="13576" width="12.85546875" style="5" bestFit="1" customWidth="1"/>
    <col min="13577" max="13577" width="20.42578125" style="5" bestFit="1" customWidth="1"/>
    <col min="13578" max="13579" width="11.42578125" style="5" customWidth="1"/>
    <col min="13580" max="13580" width="10.42578125" style="5" bestFit="1" customWidth="1"/>
    <col min="13581" max="13581" width="11.42578125" style="5" bestFit="1" customWidth="1"/>
    <col min="13582" max="13582" width="18.85546875" style="5" customWidth="1"/>
    <col min="13583" max="13583" width="18.85546875" style="5" bestFit="1" customWidth="1"/>
    <col min="13584" max="13584" width="20.42578125" style="5" bestFit="1" customWidth="1"/>
    <col min="13585" max="13586" width="0" style="5" hidden="1" customWidth="1"/>
    <col min="13587" max="13587" width="15.42578125" style="5" bestFit="1" customWidth="1"/>
    <col min="13588" max="13588" width="28.42578125" style="5" bestFit="1" customWidth="1"/>
    <col min="13589" max="13589" width="13.5703125" style="5" bestFit="1" customWidth="1"/>
    <col min="13590" max="13590" width="11.42578125" style="5" customWidth="1"/>
    <col min="13591" max="13592" width="0" style="5" hidden="1" customWidth="1"/>
    <col min="13593" max="13595" width="11.42578125" style="5" customWidth="1"/>
    <col min="13596" max="13596" width="13.140625" style="5" bestFit="1" customWidth="1"/>
    <col min="13597" max="13824" width="11.42578125" style="5"/>
    <col min="13825" max="13825" width="4.140625" style="5" customWidth="1"/>
    <col min="13826" max="13826" width="35.5703125" style="5" customWidth="1"/>
    <col min="13827" max="13827" width="18.42578125" style="5" bestFit="1" customWidth="1"/>
    <col min="13828" max="13831" width="10.42578125" style="5" customWidth="1"/>
    <col min="13832" max="13832" width="12.85546875" style="5" bestFit="1" customWidth="1"/>
    <col min="13833" max="13833" width="20.42578125" style="5" bestFit="1" customWidth="1"/>
    <col min="13834" max="13835" width="11.42578125" style="5" customWidth="1"/>
    <col min="13836" max="13836" width="10.42578125" style="5" bestFit="1" customWidth="1"/>
    <col min="13837" max="13837" width="11.42578125" style="5" bestFit="1" customWidth="1"/>
    <col min="13838" max="13838" width="18.85546875" style="5" customWidth="1"/>
    <col min="13839" max="13839" width="18.85546875" style="5" bestFit="1" customWidth="1"/>
    <col min="13840" max="13840" width="20.42578125" style="5" bestFit="1" customWidth="1"/>
    <col min="13841" max="13842" width="0" style="5" hidden="1" customWidth="1"/>
    <col min="13843" max="13843" width="15.42578125" style="5" bestFit="1" customWidth="1"/>
    <col min="13844" max="13844" width="28.42578125" style="5" bestFit="1" customWidth="1"/>
    <col min="13845" max="13845" width="13.5703125" style="5" bestFit="1" customWidth="1"/>
    <col min="13846" max="13846" width="11.42578125" style="5" customWidth="1"/>
    <col min="13847" max="13848" width="0" style="5" hidden="1" customWidth="1"/>
    <col min="13849" max="13851" width="11.42578125" style="5" customWidth="1"/>
    <col min="13852" max="13852" width="13.140625" style="5" bestFit="1" customWidth="1"/>
    <col min="13853" max="14080" width="11.42578125" style="5"/>
    <col min="14081" max="14081" width="4.140625" style="5" customWidth="1"/>
    <col min="14082" max="14082" width="35.5703125" style="5" customWidth="1"/>
    <col min="14083" max="14083" width="18.42578125" style="5" bestFit="1" customWidth="1"/>
    <col min="14084" max="14087" width="10.42578125" style="5" customWidth="1"/>
    <col min="14088" max="14088" width="12.85546875" style="5" bestFit="1" customWidth="1"/>
    <col min="14089" max="14089" width="20.42578125" style="5" bestFit="1" customWidth="1"/>
    <col min="14090" max="14091" width="11.42578125" style="5" customWidth="1"/>
    <col min="14092" max="14092" width="10.42578125" style="5" bestFit="1" customWidth="1"/>
    <col min="14093" max="14093" width="11.42578125" style="5" bestFit="1" customWidth="1"/>
    <col min="14094" max="14094" width="18.85546875" style="5" customWidth="1"/>
    <col min="14095" max="14095" width="18.85546875" style="5" bestFit="1" customWidth="1"/>
    <col min="14096" max="14096" width="20.42578125" style="5" bestFit="1" customWidth="1"/>
    <col min="14097" max="14098" width="0" style="5" hidden="1" customWidth="1"/>
    <col min="14099" max="14099" width="15.42578125" style="5" bestFit="1" customWidth="1"/>
    <col min="14100" max="14100" width="28.42578125" style="5" bestFit="1" customWidth="1"/>
    <col min="14101" max="14101" width="13.5703125" style="5" bestFit="1" customWidth="1"/>
    <col min="14102" max="14102" width="11.42578125" style="5" customWidth="1"/>
    <col min="14103" max="14104" width="0" style="5" hidden="1" customWidth="1"/>
    <col min="14105" max="14107" width="11.42578125" style="5" customWidth="1"/>
    <col min="14108" max="14108" width="13.140625" style="5" bestFit="1" customWidth="1"/>
    <col min="14109" max="14336" width="11.42578125" style="5"/>
    <col min="14337" max="14337" width="4.140625" style="5" customWidth="1"/>
    <col min="14338" max="14338" width="35.5703125" style="5" customWidth="1"/>
    <col min="14339" max="14339" width="18.42578125" style="5" bestFit="1" customWidth="1"/>
    <col min="14340" max="14343" width="10.42578125" style="5" customWidth="1"/>
    <col min="14344" max="14344" width="12.85546875" style="5" bestFit="1" customWidth="1"/>
    <col min="14345" max="14345" width="20.42578125" style="5" bestFit="1" customWidth="1"/>
    <col min="14346" max="14347" width="11.42578125" style="5" customWidth="1"/>
    <col min="14348" max="14348" width="10.42578125" style="5" bestFit="1" customWidth="1"/>
    <col min="14349" max="14349" width="11.42578125" style="5" bestFit="1" customWidth="1"/>
    <col min="14350" max="14350" width="18.85546875" style="5" customWidth="1"/>
    <col min="14351" max="14351" width="18.85546875" style="5" bestFit="1" customWidth="1"/>
    <col min="14352" max="14352" width="20.42578125" style="5" bestFit="1" customWidth="1"/>
    <col min="14353" max="14354" width="0" style="5" hidden="1" customWidth="1"/>
    <col min="14355" max="14355" width="15.42578125" style="5" bestFit="1" customWidth="1"/>
    <col min="14356" max="14356" width="28.42578125" style="5" bestFit="1" customWidth="1"/>
    <col min="14357" max="14357" width="13.5703125" style="5" bestFit="1" customWidth="1"/>
    <col min="14358" max="14358" width="11.42578125" style="5" customWidth="1"/>
    <col min="14359" max="14360" width="0" style="5" hidden="1" customWidth="1"/>
    <col min="14361" max="14363" width="11.42578125" style="5" customWidth="1"/>
    <col min="14364" max="14364" width="13.140625" style="5" bestFit="1" customWidth="1"/>
    <col min="14365" max="14592" width="11.42578125" style="5"/>
    <col min="14593" max="14593" width="4.140625" style="5" customWidth="1"/>
    <col min="14594" max="14594" width="35.5703125" style="5" customWidth="1"/>
    <col min="14595" max="14595" width="18.42578125" style="5" bestFit="1" customWidth="1"/>
    <col min="14596" max="14599" width="10.42578125" style="5" customWidth="1"/>
    <col min="14600" max="14600" width="12.85546875" style="5" bestFit="1" customWidth="1"/>
    <col min="14601" max="14601" width="20.42578125" style="5" bestFit="1" customWidth="1"/>
    <col min="14602" max="14603" width="11.42578125" style="5" customWidth="1"/>
    <col min="14604" max="14604" width="10.42578125" style="5" bestFit="1" customWidth="1"/>
    <col min="14605" max="14605" width="11.42578125" style="5" bestFit="1" customWidth="1"/>
    <col min="14606" max="14606" width="18.85546875" style="5" customWidth="1"/>
    <col min="14607" max="14607" width="18.85546875" style="5" bestFit="1" customWidth="1"/>
    <col min="14608" max="14608" width="20.42578125" style="5" bestFit="1" customWidth="1"/>
    <col min="14609" max="14610" width="0" style="5" hidden="1" customWidth="1"/>
    <col min="14611" max="14611" width="15.42578125" style="5" bestFit="1" customWidth="1"/>
    <col min="14612" max="14612" width="28.42578125" style="5" bestFit="1" customWidth="1"/>
    <col min="14613" max="14613" width="13.5703125" style="5" bestFit="1" customWidth="1"/>
    <col min="14614" max="14614" width="11.42578125" style="5" customWidth="1"/>
    <col min="14615" max="14616" width="0" style="5" hidden="1" customWidth="1"/>
    <col min="14617" max="14619" width="11.42578125" style="5" customWidth="1"/>
    <col min="14620" max="14620" width="13.140625" style="5" bestFit="1" customWidth="1"/>
    <col min="14621" max="14848" width="11.42578125" style="5"/>
    <col min="14849" max="14849" width="4.140625" style="5" customWidth="1"/>
    <col min="14850" max="14850" width="35.5703125" style="5" customWidth="1"/>
    <col min="14851" max="14851" width="18.42578125" style="5" bestFit="1" customWidth="1"/>
    <col min="14852" max="14855" width="10.42578125" style="5" customWidth="1"/>
    <col min="14856" max="14856" width="12.85546875" style="5" bestFit="1" customWidth="1"/>
    <col min="14857" max="14857" width="20.42578125" style="5" bestFit="1" customWidth="1"/>
    <col min="14858" max="14859" width="11.42578125" style="5" customWidth="1"/>
    <col min="14860" max="14860" width="10.42578125" style="5" bestFit="1" customWidth="1"/>
    <col min="14861" max="14861" width="11.42578125" style="5" bestFit="1" customWidth="1"/>
    <col min="14862" max="14862" width="18.85546875" style="5" customWidth="1"/>
    <col min="14863" max="14863" width="18.85546875" style="5" bestFit="1" customWidth="1"/>
    <col min="14864" max="14864" width="20.42578125" style="5" bestFit="1" customWidth="1"/>
    <col min="14865" max="14866" width="0" style="5" hidden="1" customWidth="1"/>
    <col min="14867" max="14867" width="15.42578125" style="5" bestFit="1" customWidth="1"/>
    <col min="14868" max="14868" width="28.42578125" style="5" bestFit="1" customWidth="1"/>
    <col min="14869" max="14869" width="13.5703125" style="5" bestFit="1" customWidth="1"/>
    <col min="14870" max="14870" width="11.42578125" style="5" customWidth="1"/>
    <col min="14871" max="14872" width="0" style="5" hidden="1" customWidth="1"/>
    <col min="14873" max="14875" width="11.42578125" style="5" customWidth="1"/>
    <col min="14876" max="14876" width="13.140625" style="5" bestFit="1" customWidth="1"/>
    <col min="14877" max="15104" width="11.42578125" style="5"/>
    <col min="15105" max="15105" width="4.140625" style="5" customWidth="1"/>
    <col min="15106" max="15106" width="35.5703125" style="5" customWidth="1"/>
    <col min="15107" max="15107" width="18.42578125" style="5" bestFit="1" customWidth="1"/>
    <col min="15108" max="15111" width="10.42578125" style="5" customWidth="1"/>
    <col min="15112" max="15112" width="12.85546875" style="5" bestFit="1" customWidth="1"/>
    <col min="15113" max="15113" width="20.42578125" style="5" bestFit="1" customWidth="1"/>
    <col min="15114" max="15115" width="11.42578125" style="5" customWidth="1"/>
    <col min="15116" max="15116" width="10.42578125" style="5" bestFit="1" customWidth="1"/>
    <col min="15117" max="15117" width="11.42578125" style="5" bestFit="1" customWidth="1"/>
    <col min="15118" max="15118" width="18.85546875" style="5" customWidth="1"/>
    <col min="15119" max="15119" width="18.85546875" style="5" bestFit="1" customWidth="1"/>
    <col min="15120" max="15120" width="20.42578125" style="5" bestFit="1" customWidth="1"/>
    <col min="15121" max="15122" width="0" style="5" hidden="1" customWidth="1"/>
    <col min="15123" max="15123" width="15.42578125" style="5" bestFit="1" customWidth="1"/>
    <col min="15124" max="15124" width="28.42578125" style="5" bestFit="1" customWidth="1"/>
    <col min="15125" max="15125" width="13.5703125" style="5" bestFit="1" customWidth="1"/>
    <col min="15126" max="15126" width="11.42578125" style="5" customWidth="1"/>
    <col min="15127" max="15128" width="0" style="5" hidden="1" customWidth="1"/>
    <col min="15129" max="15131" width="11.42578125" style="5" customWidth="1"/>
    <col min="15132" max="15132" width="13.140625" style="5" bestFit="1" customWidth="1"/>
    <col min="15133" max="15360" width="11.42578125" style="5"/>
    <col min="15361" max="15361" width="4.140625" style="5" customWidth="1"/>
    <col min="15362" max="15362" width="35.5703125" style="5" customWidth="1"/>
    <col min="15363" max="15363" width="18.42578125" style="5" bestFit="1" customWidth="1"/>
    <col min="15364" max="15367" width="10.42578125" style="5" customWidth="1"/>
    <col min="15368" max="15368" width="12.85546875" style="5" bestFit="1" customWidth="1"/>
    <col min="15369" max="15369" width="20.42578125" style="5" bestFit="1" customWidth="1"/>
    <col min="15370" max="15371" width="11.42578125" style="5" customWidth="1"/>
    <col min="15372" max="15372" width="10.42578125" style="5" bestFit="1" customWidth="1"/>
    <col min="15373" max="15373" width="11.42578125" style="5" bestFit="1" customWidth="1"/>
    <col min="15374" max="15374" width="18.85546875" style="5" customWidth="1"/>
    <col min="15375" max="15375" width="18.85546875" style="5" bestFit="1" customWidth="1"/>
    <col min="15376" max="15376" width="20.42578125" style="5" bestFit="1" customWidth="1"/>
    <col min="15377" max="15378" width="0" style="5" hidden="1" customWidth="1"/>
    <col min="15379" max="15379" width="15.42578125" style="5" bestFit="1" customWidth="1"/>
    <col min="15380" max="15380" width="28.42578125" style="5" bestFit="1" customWidth="1"/>
    <col min="15381" max="15381" width="13.5703125" style="5" bestFit="1" customWidth="1"/>
    <col min="15382" max="15382" width="11.42578125" style="5" customWidth="1"/>
    <col min="15383" max="15384" width="0" style="5" hidden="1" customWidth="1"/>
    <col min="15385" max="15387" width="11.42578125" style="5" customWidth="1"/>
    <col min="15388" max="15388" width="13.140625" style="5" bestFit="1" customWidth="1"/>
    <col min="15389" max="15616" width="11.42578125" style="5"/>
    <col min="15617" max="15617" width="4.140625" style="5" customWidth="1"/>
    <col min="15618" max="15618" width="35.5703125" style="5" customWidth="1"/>
    <col min="15619" max="15619" width="18.42578125" style="5" bestFit="1" customWidth="1"/>
    <col min="15620" max="15623" width="10.42578125" style="5" customWidth="1"/>
    <col min="15624" max="15624" width="12.85546875" style="5" bestFit="1" customWidth="1"/>
    <col min="15625" max="15625" width="20.42578125" style="5" bestFit="1" customWidth="1"/>
    <col min="15626" max="15627" width="11.42578125" style="5" customWidth="1"/>
    <col min="15628" max="15628" width="10.42578125" style="5" bestFit="1" customWidth="1"/>
    <col min="15629" max="15629" width="11.42578125" style="5" bestFit="1" customWidth="1"/>
    <col min="15630" max="15630" width="18.85546875" style="5" customWidth="1"/>
    <col min="15631" max="15631" width="18.85546875" style="5" bestFit="1" customWidth="1"/>
    <col min="15632" max="15632" width="20.42578125" style="5" bestFit="1" customWidth="1"/>
    <col min="15633" max="15634" width="0" style="5" hidden="1" customWidth="1"/>
    <col min="15635" max="15635" width="15.42578125" style="5" bestFit="1" customWidth="1"/>
    <col min="15636" max="15636" width="28.42578125" style="5" bestFit="1" customWidth="1"/>
    <col min="15637" max="15637" width="13.5703125" style="5" bestFit="1" customWidth="1"/>
    <col min="15638" max="15638" width="11.42578125" style="5" customWidth="1"/>
    <col min="15639" max="15640" width="0" style="5" hidden="1" customWidth="1"/>
    <col min="15641" max="15643" width="11.42578125" style="5" customWidth="1"/>
    <col min="15644" max="15644" width="13.140625" style="5" bestFit="1" customWidth="1"/>
    <col min="15645" max="15872" width="11.42578125" style="5"/>
    <col min="15873" max="15873" width="4.140625" style="5" customWidth="1"/>
    <col min="15874" max="15874" width="35.5703125" style="5" customWidth="1"/>
    <col min="15875" max="15875" width="18.42578125" style="5" bestFit="1" customWidth="1"/>
    <col min="15876" max="15879" width="10.42578125" style="5" customWidth="1"/>
    <col min="15880" max="15880" width="12.85546875" style="5" bestFit="1" customWidth="1"/>
    <col min="15881" max="15881" width="20.42578125" style="5" bestFit="1" customWidth="1"/>
    <col min="15882" max="15883" width="11.42578125" style="5" customWidth="1"/>
    <col min="15884" max="15884" width="10.42578125" style="5" bestFit="1" customWidth="1"/>
    <col min="15885" max="15885" width="11.42578125" style="5" bestFit="1" customWidth="1"/>
    <col min="15886" max="15886" width="18.85546875" style="5" customWidth="1"/>
    <col min="15887" max="15887" width="18.85546875" style="5" bestFit="1" customWidth="1"/>
    <col min="15888" max="15888" width="20.42578125" style="5" bestFit="1" customWidth="1"/>
    <col min="15889" max="15890" width="0" style="5" hidden="1" customWidth="1"/>
    <col min="15891" max="15891" width="15.42578125" style="5" bestFit="1" customWidth="1"/>
    <col min="15892" max="15892" width="28.42578125" style="5" bestFit="1" customWidth="1"/>
    <col min="15893" max="15893" width="13.5703125" style="5" bestFit="1" customWidth="1"/>
    <col min="15894" max="15894" width="11.42578125" style="5" customWidth="1"/>
    <col min="15895" max="15896" width="0" style="5" hidden="1" customWidth="1"/>
    <col min="15897" max="15899" width="11.42578125" style="5" customWidth="1"/>
    <col min="15900" max="15900" width="13.140625" style="5" bestFit="1" customWidth="1"/>
    <col min="15901" max="16128" width="11.42578125" style="5"/>
    <col min="16129" max="16129" width="4.140625" style="5" customWidth="1"/>
    <col min="16130" max="16130" width="35.5703125" style="5" customWidth="1"/>
    <col min="16131" max="16131" width="18.42578125" style="5" bestFit="1" customWidth="1"/>
    <col min="16132" max="16135" width="10.42578125" style="5" customWidth="1"/>
    <col min="16136" max="16136" width="12.85546875" style="5" bestFit="1" customWidth="1"/>
    <col min="16137" max="16137" width="20.42578125" style="5" bestFit="1" customWidth="1"/>
    <col min="16138" max="16139" width="11.42578125" style="5" customWidth="1"/>
    <col min="16140" max="16140" width="10.42578125" style="5" bestFit="1" customWidth="1"/>
    <col min="16141" max="16141" width="11.42578125" style="5" bestFit="1" customWidth="1"/>
    <col min="16142" max="16142" width="18.85546875" style="5" customWidth="1"/>
    <col min="16143" max="16143" width="18.85546875" style="5" bestFit="1" customWidth="1"/>
    <col min="16144" max="16144" width="20.42578125" style="5" bestFit="1" customWidth="1"/>
    <col min="16145" max="16146" width="0" style="5" hidden="1" customWidth="1"/>
    <col min="16147" max="16147" width="15.42578125" style="5" bestFit="1" customWidth="1"/>
    <col min="16148" max="16148" width="28.42578125" style="5" bestFit="1" customWidth="1"/>
    <col min="16149" max="16149" width="13.5703125" style="5" bestFit="1" customWidth="1"/>
    <col min="16150" max="16150" width="11.42578125" style="5" customWidth="1"/>
    <col min="16151" max="16152" width="0" style="5" hidden="1" customWidth="1"/>
    <col min="16153" max="16155" width="11.42578125" style="5" customWidth="1"/>
    <col min="16156" max="16156" width="13.140625" style="5" bestFit="1" customWidth="1"/>
    <col min="16157" max="16384" width="11.42578125" style="5"/>
  </cols>
  <sheetData>
    <row r="12" spans="2:21" ht="21" x14ac:dyDescent="0.25">
      <c r="B12" s="26" t="s">
        <v>91</v>
      </c>
      <c r="C12" s="27"/>
      <c r="D12" s="27"/>
      <c r="E12" s="27"/>
      <c r="F12" s="27"/>
      <c r="G12" s="27"/>
      <c r="H12" s="28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</row>
    <row r="15" spans="2:21" x14ac:dyDescent="0.25">
      <c r="B15" s="29" t="s">
        <v>92</v>
      </c>
      <c r="C15" s="30"/>
    </row>
    <row r="16" spans="2:21" x14ac:dyDescent="0.25">
      <c r="K16" s="31"/>
    </row>
    <row r="17" spans="2:28" x14ac:dyDescent="0.25">
      <c r="B17" s="32" t="s">
        <v>93</v>
      </c>
      <c r="C17" s="33">
        <f>SETTLEMENT_DATE</f>
        <v>44071</v>
      </c>
    </row>
    <row r="18" spans="2:28" x14ac:dyDescent="0.25">
      <c r="B18" s="34"/>
      <c r="C18" s="35"/>
    </row>
    <row r="19" spans="2:28" ht="15.75" thickBot="1" x14ac:dyDescent="0.3">
      <c r="C19" s="4"/>
    </row>
    <row r="20" spans="2:28" s="38" customFormat="1" ht="18" thickBot="1" x14ac:dyDescent="0.3">
      <c r="B20" s="36" t="s">
        <v>94</v>
      </c>
      <c r="C20" s="37"/>
      <c r="D20" s="37"/>
      <c r="E20" s="37"/>
      <c r="F20" s="37"/>
      <c r="G20" s="37"/>
      <c r="J20" s="5"/>
      <c r="K20" s="39" t="s">
        <v>95</v>
      </c>
      <c r="L20" s="5"/>
      <c r="P20" s="5"/>
      <c r="Q20" s="5"/>
      <c r="R20" s="5"/>
      <c r="S20" s="5"/>
      <c r="T20" s="40" t="s">
        <v>96</v>
      </c>
      <c r="U20" s="41">
        <f ca="1">SUM(U24:U135)</f>
        <v>1.2497910353151629</v>
      </c>
      <c r="W20" s="5"/>
      <c r="X20" s="5"/>
      <c r="Y20" s="5"/>
      <c r="Z20" s="5"/>
      <c r="AA20" s="5"/>
    </row>
    <row r="21" spans="2:28" s="38" customFormat="1" ht="15.75" x14ac:dyDescent="0.25">
      <c r="B21" s="42"/>
      <c r="C21" s="129" t="str">
        <f ca="1">IF(ISNA(HLOOKUP(C22,Source_Bonds_ILB,1,FALSE)),IF(ISNA(HLOOKUP(C22,Desti_Bonds_I,1,FALSE)),"NOT FOUND","DESTINATION"),"SOURCE")</f>
        <v>DESTINATION</v>
      </c>
      <c r="D21" s="43"/>
      <c r="E21" s="43"/>
      <c r="F21" s="43"/>
      <c r="G21" s="43"/>
      <c r="H21" s="44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</row>
    <row r="22" spans="2:28" ht="15.75" x14ac:dyDescent="0.25">
      <c r="B22" s="45" t="s">
        <v>97</v>
      </c>
      <c r="C22" s="130" t="str">
        <f ca="1">MID(CELL("filename",A1),FIND("]",CELL("filename",A1))+1,255)</f>
        <v>LB326A</v>
      </c>
      <c r="D22" s="34" t="s">
        <v>187</v>
      </c>
      <c r="E22" s="46"/>
      <c r="F22" s="46"/>
      <c r="G22" s="46"/>
      <c r="J22" s="38"/>
      <c r="K22" s="47" t="s">
        <v>98</v>
      </c>
      <c r="L22" s="47" t="s">
        <v>99</v>
      </c>
      <c r="M22" s="47" t="s">
        <v>32</v>
      </c>
      <c r="N22" s="47" t="s">
        <v>100</v>
      </c>
      <c r="O22" s="47" t="s">
        <v>101</v>
      </c>
      <c r="P22" s="47" t="s">
        <v>102</v>
      </c>
      <c r="Q22" s="47" t="s">
        <v>103</v>
      </c>
      <c r="R22" s="47" t="s">
        <v>104</v>
      </c>
      <c r="S22" s="47" t="s">
        <v>95</v>
      </c>
      <c r="T22" s="47" t="s">
        <v>105</v>
      </c>
      <c r="U22" s="47" t="s">
        <v>106</v>
      </c>
      <c r="W22" s="4"/>
      <c r="X22" s="4"/>
      <c r="Y22" s="4"/>
      <c r="Z22" s="4"/>
      <c r="AA22" s="4"/>
      <c r="AB22" s="4"/>
    </row>
    <row r="23" spans="2:28" x14ac:dyDescent="0.25">
      <c r="B23" s="48" t="s">
        <v>30</v>
      </c>
      <c r="C23" s="49">
        <f ca="1">+VLOOKUP($C$22,SBDB_Data,2,FALSE)</f>
        <v>48390</v>
      </c>
      <c r="D23" s="34"/>
      <c r="E23" s="50"/>
      <c r="F23" s="50"/>
      <c r="G23" s="50"/>
      <c r="K23" s="51">
        <v>0</v>
      </c>
      <c r="L23" s="93">
        <f>+C17</f>
        <v>44071</v>
      </c>
      <c r="M23" s="23"/>
      <c r="N23" s="23"/>
      <c r="O23" s="23"/>
      <c r="P23" s="53"/>
      <c r="Q23" s="53"/>
      <c r="R23" s="53">
        <v>1</v>
      </c>
      <c r="S23" s="53"/>
      <c r="T23" s="54"/>
      <c r="U23" s="53"/>
      <c r="W23" s="4"/>
      <c r="X23" s="53"/>
      <c r="Y23" s="53"/>
      <c r="Z23" s="53"/>
      <c r="AA23" s="54"/>
      <c r="AB23" s="53"/>
    </row>
    <row r="24" spans="2:28" x14ac:dyDescent="0.25">
      <c r="B24" s="48" t="s">
        <v>32</v>
      </c>
      <c r="C24" s="55">
        <f ca="1">+VLOOKUP($C$22,SBDB_Data,4,FALSE)</f>
        <v>3.7749999999999999E-2</v>
      </c>
      <c r="D24" s="34"/>
      <c r="E24" s="56"/>
      <c r="F24" s="56"/>
      <c r="G24" s="56"/>
      <c r="K24" s="51">
        <f>+K23+1</f>
        <v>1</v>
      </c>
      <c r="L24" s="93">
        <f ca="1">+COUPNCD(C17,C23,C25)</f>
        <v>44190</v>
      </c>
      <c r="M24" s="57">
        <f ca="1">IF(L24="--","--",IF(AND($C$27="--",K24=1),(L24-$C$26)*$C$24/365,$C$24/$C$25))</f>
        <v>1.8874999999999999E-2</v>
      </c>
      <c r="N24" s="53" t="str">
        <f ca="1">+IF(L24=$C$23, 100%, "--")</f>
        <v>--</v>
      </c>
      <c r="O24" s="57">
        <f ca="1">IFERROR(IF(K24=1,(L24-$C$27)*(Q24/100%)*$C$24/365,(L24-L23)*(Q24/100%)*$C$24/365),"--")</f>
        <v>1.8926712328767123E-2</v>
      </c>
      <c r="P24" s="53">
        <f t="shared" ref="P24:P87" ca="1" si="0">+IF(L24="--","--",IFERROR(VLOOKUP(L24,$W$41:$X$45,2,FALSE),0))</f>
        <v>0</v>
      </c>
      <c r="Q24" s="53">
        <f ca="1">R24+P24</f>
        <v>1</v>
      </c>
      <c r="R24" s="53">
        <f ca="1">IF(P24="--",R23-0,R23-P24)</f>
        <v>1</v>
      </c>
      <c r="S24" s="58">
        <f ca="1">IF(L24="--","--",ROUND(IF($C$22="LBA37DA",SUM(O24:P24),SUM(M24:N24)),9))</f>
        <v>1.8874999999999999E-2</v>
      </c>
      <c r="T24" s="59">
        <f ca="1">IF(L24="--","--",1/(1+$C$31/$C$25)^($C$28*$C$25/365+K23))</f>
        <v>0.99507528639492004</v>
      </c>
      <c r="U24" s="53">
        <f ca="1">IFERROR(T24*S24,"--")</f>
        <v>1.8782046030704116E-2</v>
      </c>
      <c r="W24" s="4"/>
      <c r="X24" s="53"/>
      <c r="Y24" s="53"/>
      <c r="Z24" s="53"/>
      <c r="AA24" s="54"/>
      <c r="AB24" s="53"/>
    </row>
    <row r="25" spans="2:28" x14ac:dyDescent="0.25">
      <c r="B25" s="48" t="s">
        <v>107</v>
      </c>
      <c r="C25" s="60">
        <v>2</v>
      </c>
      <c r="D25" s="46"/>
      <c r="E25" s="61"/>
      <c r="F25" s="61"/>
      <c r="G25" s="61"/>
      <c r="K25" s="51">
        <f>+K24+1</f>
        <v>2</v>
      </c>
      <c r="L25" s="93">
        <f ca="1">+IF(L24&lt;$C$23, EDATE(L24,12/$C$25), IF(L24=$C$23, "--", IF(L24="--", "--")))</f>
        <v>44372</v>
      </c>
      <c r="M25" s="57">
        <f t="shared" ref="M25:M88" ca="1" si="1">IF(L25="--","--",IF(AND($C$27="--",K25=1),(L25-$C$26)*$C$24/365,$C$24/$C$25))</f>
        <v>1.8874999999999999E-2</v>
      </c>
      <c r="N25" s="53" t="str">
        <f t="shared" ref="N25:N88" ca="1" si="2">+IF(L25=$C$23, 100%, "--")</f>
        <v>--</v>
      </c>
      <c r="O25" s="57">
        <f ca="1">IFERROR(IF(K25=1,(L25-$C$27)*(Q25/100%)*$C$24/365,(L25-L24)*(Q25/100%)*$C$24/365),"--")</f>
        <v>1.8823287671232876E-2</v>
      </c>
      <c r="P25" s="53">
        <f t="shared" ca="1" si="0"/>
        <v>0</v>
      </c>
      <c r="Q25" s="53">
        <f t="shared" ref="Q25:Q66" ca="1" si="3">R25+P25</f>
        <v>1</v>
      </c>
      <c r="R25" s="53">
        <f ca="1">IF(P25="--",R24-0,R24-P25)</f>
        <v>1</v>
      </c>
      <c r="S25" s="58">
        <f t="shared" ref="S25:S88" ca="1" si="4">IF(L25="--","--",ROUND(IF($C$22="LBA37DA",SUM(O25:P25),SUM(M25:N25)),9))</f>
        <v>1.8874999999999999E-2</v>
      </c>
      <c r="T25" s="59">
        <f ca="1">IF(L25="--","--",1/(1+$C$31/$C$25)^($C$28*$C$25/365+K24))</f>
        <v>0.98756975624743926</v>
      </c>
      <c r="U25" s="53">
        <f t="shared" ref="U25:U88" ca="1" si="5">IFERROR(T25*S25,"--")</f>
        <v>1.8640379149170414E-2</v>
      </c>
      <c r="W25" s="4"/>
      <c r="X25" s="53"/>
      <c r="Y25" s="53"/>
      <c r="Z25" s="53"/>
      <c r="AA25" s="54"/>
      <c r="AB25" s="53"/>
    </row>
    <row r="26" spans="2:28" x14ac:dyDescent="0.25">
      <c r="B26" s="48" t="s">
        <v>31</v>
      </c>
      <c r="C26" s="49">
        <f ca="1">+VLOOKUP($C$22,SBDB_Data,3,FALSE)</f>
        <v>40920</v>
      </c>
      <c r="D26" s="34"/>
      <c r="E26" s="61"/>
      <c r="F26" s="61"/>
      <c r="G26" s="61"/>
      <c r="K26" s="51">
        <f>+K25+1</f>
        <v>3</v>
      </c>
      <c r="L26" s="93">
        <f t="shared" ref="L26:L89" ca="1" si="6">+IF(L25&lt;$C$23, EDATE(L25,12/$C$25), IF(L25=$C$23, "--", IF(L25="--", "--")))</f>
        <v>44555</v>
      </c>
      <c r="M26" s="57">
        <f t="shared" ca="1" si="1"/>
        <v>1.8874999999999999E-2</v>
      </c>
      <c r="N26" s="53" t="str">
        <f t="shared" ca="1" si="2"/>
        <v>--</v>
      </c>
      <c r="O26" s="57">
        <f t="shared" ref="O26:O89" ca="1" si="7">IFERROR(IF(K26=1,(L26-$C$27)*(Q26/100%)*$C$24/365,(L26-L25)*(Q26/100%)*$C$24/365),"--")</f>
        <v>1.8926712328767123E-2</v>
      </c>
      <c r="P26" s="53">
        <f t="shared" ca="1" si="0"/>
        <v>0</v>
      </c>
      <c r="Q26" s="53">
        <f t="shared" ca="1" si="3"/>
        <v>1</v>
      </c>
      <c r="R26" s="53">
        <f t="shared" ref="R26:R66" ca="1" si="8">IF(P26="--",R25-0,R25-P26)</f>
        <v>1</v>
      </c>
      <c r="S26" s="58">
        <f t="shared" ca="1" si="4"/>
        <v>1.8874999999999999E-2</v>
      </c>
      <c r="T26" s="59">
        <f t="shared" ref="T26:T89" ca="1" si="9">IF(L26="--","--",1/(1+$C$31/$C$25)^($C$28*$C$25/365+K25))</f>
        <v>0.98012083787955462</v>
      </c>
      <c r="U26" s="53">
        <f t="shared" ca="1" si="5"/>
        <v>1.8499780814976594E-2</v>
      </c>
      <c r="W26" s="4"/>
      <c r="X26" s="53"/>
      <c r="Y26" s="53"/>
      <c r="Z26" s="53"/>
      <c r="AA26" s="54"/>
      <c r="AB26" s="53"/>
    </row>
    <row r="27" spans="2:28" x14ac:dyDescent="0.25">
      <c r="B27" s="48" t="s">
        <v>108</v>
      </c>
      <c r="C27" s="62">
        <f ca="1">IF(COUPPCD(C17,C23,C25)&lt;C26,"--",COUPPCD(C17,C23,C25))</f>
        <v>44007</v>
      </c>
      <c r="E27" s="50"/>
      <c r="F27" s="61"/>
      <c r="G27" s="61"/>
      <c r="K27" s="51">
        <f>+K26+1</f>
        <v>4</v>
      </c>
      <c r="L27" s="93">
        <f t="shared" ca="1" si="6"/>
        <v>44737</v>
      </c>
      <c r="M27" s="57">
        <f t="shared" ca="1" si="1"/>
        <v>1.8874999999999999E-2</v>
      </c>
      <c r="N27" s="53" t="str">
        <f t="shared" ca="1" si="2"/>
        <v>--</v>
      </c>
      <c r="O27" s="57">
        <f t="shared" ca="1" si="7"/>
        <v>1.8823287671232876E-2</v>
      </c>
      <c r="P27" s="53">
        <f t="shared" ca="1" si="0"/>
        <v>0</v>
      </c>
      <c r="Q27" s="53">
        <f t="shared" ca="1" si="3"/>
        <v>1</v>
      </c>
      <c r="R27" s="53">
        <f t="shared" ca="1" si="8"/>
        <v>1</v>
      </c>
      <c r="S27" s="58">
        <f t="shared" ca="1" si="4"/>
        <v>1.8874999999999999E-2</v>
      </c>
      <c r="T27" s="59">
        <f t="shared" ca="1" si="9"/>
        <v>0.97272810428697354</v>
      </c>
      <c r="U27" s="53">
        <f t="shared" ca="1" si="5"/>
        <v>1.8360242968416624E-2</v>
      </c>
      <c r="W27" s="4"/>
      <c r="X27" s="53"/>
      <c r="Y27" s="53"/>
      <c r="Z27" s="53"/>
      <c r="AA27" s="54"/>
      <c r="AB27" s="53"/>
    </row>
    <row r="28" spans="2:28" x14ac:dyDescent="0.25">
      <c r="B28" s="48" t="s">
        <v>24</v>
      </c>
      <c r="C28" s="131">
        <f ca="1">L24-L23</f>
        <v>119</v>
      </c>
      <c r="D28" s="46"/>
      <c r="E28" s="61"/>
      <c r="F28" s="61"/>
      <c r="G28" s="61"/>
      <c r="K28" s="51">
        <f t="shared" ref="K28:K91" si="10">+K27+1</f>
        <v>5</v>
      </c>
      <c r="L28" s="93">
        <f t="shared" ca="1" si="6"/>
        <v>44920</v>
      </c>
      <c r="M28" s="57">
        <f t="shared" ca="1" si="1"/>
        <v>1.8874999999999999E-2</v>
      </c>
      <c r="N28" s="53" t="str">
        <f t="shared" ca="1" si="2"/>
        <v>--</v>
      </c>
      <c r="O28" s="57">
        <f t="shared" ca="1" si="7"/>
        <v>1.8926712328767123E-2</v>
      </c>
      <c r="P28" s="53">
        <f t="shared" ca="1" si="0"/>
        <v>0</v>
      </c>
      <c r="Q28" s="53">
        <f t="shared" ca="1" si="3"/>
        <v>1</v>
      </c>
      <c r="R28" s="53">
        <f t="shared" ca="1" si="8"/>
        <v>1</v>
      </c>
      <c r="S28" s="58">
        <f t="shared" ca="1" si="4"/>
        <v>1.8874999999999999E-2</v>
      </c>
      <c r="T28" s="59">
        <f t="shared" ca="1" si="9"/>
        <v>0.96539113168615875</v>
      </c>
      <c r="U28" s="53">
        <f t="shared" ca="1" si="5"/>
        <v>1.8221757610576247E-2</v>
      </c>
      <c r="W28" s="4"/>
      <c r="X28" s="53"/>
      <c r="Y28" s="53"/>
      <c r="Z28" s="53"/>
      <c r="AA28" s="54"/>
      <c r="AB28" s="53"/>
    </row>
    <row r="29" spans="2:28" x14ac:dyDescent="0.25">
      <c r="B29" s="48" t="s">
        <v>23</v>
      </c>
      <c r="C29" s="131">
        <f ca="1">IF(C27="--",L23-C26,L23-C27)</f>
        <v>64</v>
      </c>
      <c r="D29" s="46"/>
      <c r="E29" s="63"/>
      <c r="F29" s="63"/>
      <c r="G29" s="63"/>
      <c r="K29" s="51">
        <f t="shared" si="10"/>
        <v>6</v>
      </c>
      <c r="L29" s="93">
        <f t="shared" ca="1" si="6"/>
        <v>45102</v>
      </c>
      <c r="M29" s="57">
        <f t="shared" ca="1" si="1"/>
        <v>1.8874999999999999E-2</v>
      </c>
      <c r="N29" s="53" t="str">
        <f t="shared" ca="1" si="2"/>
        <v>--</v>
      </c>
      <c r="O29" s="57">
        <f t="shared" ca="1" si="7"/>
        <v>1.8823287671232876E-2</v>
      </c>
      <c r="P29" s="53">
        <f t="shared" ca="1" si="0"/>
        <v>0</v>
      </c>
      <c r="Q29" s="53">
        <f t="shared" ca="1" si="3"/>
        <v>1</v>
      </c>
      <c r="R29" s="53">
        <f t="shared" ca="1" si="8"/>
        <v>1</v>
      </c>
      <c r="S29" s="58">
        <f t="shared" ca="1" si="4"/>
        <v>1.8874999999999999E-2</v>
      </c>
      <c r="T29" s="59">
        <f t="shared" ca="1" si="9"/>
        <v>0.95810949949003443</v>
      </c>
      <c r="U29" s="53">
        <f t="shared" ca="1" si="5"/>
        <v>1.8084316802874398E-2</v>
      </c>
      <c r="W29" s="4"/>
      <c r="X29" s="53"/>
      <c r="Y29" s="53"/>
      <c r="Z29" s="53"/>
      <c r="AA29" s="54"/>
      <c r="AB29" s="53"/>
    </row>
    <row r="30" spans="2:28" x14ac:dyDescent="0.25">
      <c r="B30" s="48" t="s">
        <v>109</v>
      </c>
      <c r="C30" s="64">
        <f ca="1">ROUND(C29/365*C24,8)</f>
        <v>6.6191799999999997E-3</v>
      </c>
      <c r="E30" s="65"/>
      <c r="F30" s="65"/>
      <c r="G30" s="65"/>
      <c r="K30" s="51">
        <f t="shared" si="10"/>
        <v>7</v>
      </c>
      <c r="L30" s="93">
        <f t="shared" ca="1" si="6"/>
        <v>45285</v>
      </c>
      <c r="M30" s="57">
        <f t="shared" ca="1" si="1"/>
        <v>1.8874999999999999E-2</v>
      </c>
      <c r="N30" s="53" t="str">
        <f t="shared" ca="1" si="2"/>
        <v>--</v>
      </c>
      <c r="O30" s="57">
        <f t="shared" ca="1" si="7"/>
        <v>1.8926712328767123E-2</v>
      </c>
      <c r="P30" s="53">
        <f t="shared" ca="1" si="0"/>
        <v>0</v>
      </c>
      <c r="Q30" s="53">
        <f t="shared" ca="1" si="3"/>
        <v>1</v>
      </c>
      <c r="R30" s="53">
        <f t="shared" ca="1" si="8"/>
        <v>1</v>
      </c>
      <c r="S30" s="58">
        <f t="shared" ca="1" si="4"/>
        <v>1.8874999999999999E-2</v>
      </c>
      <c r="T30" s="59">
        <f t="shared" ca="1" si="9"/>
        <v>0.9508827902838769</v>
      </c>
      <c r="U30" s="53">
        <f t="shared" ca="1" si="5"/>
        <v>1.7947912666608175E-2</v>
      </c>
      <c r="W30" s="4"/>
      <c r="X30" s="53"/>
      <c r="Y30" s="53"/>
      <c r="Z30" s="53"/>
      <c r="AA30" s="54"/>
      <c r="AB30" s="53"/>
    </row>
    <row r="31" spans="2:28" x14ac:dyDescent="0.25">
      <c r="B31" s="66" t="s">
        <v>110</v>
      </c>
      <c r="C31" s="132">
        <f ca="1">IF(C21="SOURCE", HLOOKUP(C22, Source_Bonds_ILB, 7, FALSE), IF(C21="DESTINATION", HLOOKUP(C22,Desti_bonds_ILB,6,FALSE),  C21) )</f>
        <v>1.52E-2</v>
      </c>
      <c r="D31" s="34" t="s">
        <v>186</v>
      </c>
      <c r="E31" s="65"/>
      <c r="G31" s="61"/>
      <c r="K31" s="51">
        <f t="shared" si="10"/>
        <v>8</v>
      </c>
      <c r="L31" s="93">
        <f t="shared" ca="1" si="6"/>
        <v>45468</v>
      </c>
      <c r="M31" s="57">
        <f t="shared" ca="1" si="1"/>
        <v>1.8874999999999999E-2</v>
      </c>
      <c r="N31" s="53" t="str">
        <f t="shared" ca="1" si="2"/>
        <v>--</v>
      </c>
      <c r="O31" s="57">
        <f t="shared" ca="1" si="7"/>
        <v>1.8926712328767123E-2</v>
      </c>
      <c r="P31" s="53">
        <f t="shared" ca="1" si="0"/>
        <v>0</v>
      </c>
      <c r="Q31" s="53">
        <f t="shared" ca="1" si="3"/>
        <v>1</v>
      </c>
      <c r="R31" s="53">
        <f t="shared" ca="1" si="8"/>
        <v>1</v>
      </c>
      <c r="S31" s="58">
        <f t="shared" ca="1" si="4"/>
        <v>1.8874999999999999E-2</v>
      </c>
      <c r="T31" s="59">
        <f t="shared" ca="1" si="9"/>
        <v>0.94371058980138633</v>
      </c>
      <c r="U31" s="53">
        <f t="shared" ca="1" si="5"/>
        <v>1.7812537382501166E-2</v>
      </c>
      <c r="W31" s="4"/>
      <c r="X31" s="53"/>
      <c r="Y31" s="53"/>
      <c r="Z31" s="53"/>
      <c r="AA31" s="54"/>
      <c r="AB31" s="53"/>
    </row>
    <row r="32" spans="2:28" s="38" customFormat="1" ht="15.75" x14ac:dyDescent="0.25">
      <c r="B32" s="5"/>
      <c r="C32" s="5"/>
      <c r="D32" s="34"/>
      <c r="E32" s="34"/>
      <c r="F32" s="5"/>
      <c r="G32" s="61"/>
      <c r="H32" s="4"/>
      <c r="I32" s="5"/>
      <c r="J32" s="5"/>
      <c r="K32" s="51">
        <f t="shared" si="10"/>
        <v>9</v>
      </c>
      <c r="L32" s="93">
        <f t="shared" ca="1" si="6"/>
        <v>45651</v>
      </c>
      <c r="M32" s="57">
        <f t="shared" ca="1" si="1"/>
        <v>1.8874999999999999E-2</v>
      </c>
      <c r="N32" s="53" t="str">
        <f t="shared" ca="1" si="2"/>
        <v>--</v>
      </c>
      <c r="O32" s="57">
        <f t="shared" ca="1" si="7"/>
        <v>1.8926712328767123E-2</v>
      </c>
      <c r="P32" s="53">
        <f t="shared" ca="1" si="0"/>
        <v>0</v>
      </c>
      <c r="Q32" s="53">
        <f t="shared" ca="1" si="3"/>
        <v>1</v>
      </c>
      <c r="R32" s="53">
        <f t="shared" ca="1" si="8"/>
        <v>1</v>
      </c>
      <c r="S32" s="58">
        <f t="shared" ca="1" si="4"/>
        <v>1.8874999999999999E-2</v>
      </c>
      <c r="T32" s="59">
        <f t="shared" ca="1" si="9"/>
        <v>0.9365924869009391</v>
      </c>
      <c r="U32" s="53">
        <f t="shared" ca="1" si="5"/>
        <v>1.7678183190255225E-2</v>
      </c>
      <c r="V32" s="5"/>
      <c r="W32" s="4"/>
      <c r="X32" s="53"/>
      <c r="Y32" s="53"/>
      <c r="Z32" s="53"/>
      <c r="AA32" s="54"/>
      <c r="AB32" s="53"/>
    </row>
    <row r="33" spans="2:28" s="38" customFormat="1" ht="15.75" x14ac:dyDescent="0.25">
      <c r="B33" s="45" t="s">
        <v>111</v>
      </c>
      <c r="C33" s="67">
        <f ca="1">ROUND(U20-C30,8)</f>
        <v>1.2431718599999999</v>
      </c>
      <c r="D33" s="46"/>
      <c r="E33" s="34"/>
      <c r="F33" s="5"/>
      <c r="G33" s="5"/>
      <c r="H33" s="4"/>
      <c r="I33" s="5"/>
      <c r="J33" s="5"/>
      <c r="K33" s="51">
        <f t="shared" si="10"/>
        <v>10</v>
      </c>
      <c r="L33" s="93">
        <f t="shared" ca="1" si="6"/>
        <v>45833</v>
      </c>
      <c r="M33" s="57">
        <f t="shared" ca="1" si="1"/>
        <v>1.8874999999999999E-2</v>
      </c>
      <c r="N33" s="53" t="str">
        <f t="shared" ca="1" si="2"/>
        <v>--</v>
      </c>
      <c r="O33" s="57">
        <f t="shared" ca="1" si="7"/>
        <v>1.8823287671232876E-2</v>
      </c>
      <c r="P33" s="53">
        <f t="shared" ca="1" si="0"/>
        <v>0</v>
      </c>
      <c r="Q33" s="53">
        <f t="shared" ca="1" si="3"/>
        <v>1</v>
      </c>
      <c r="R33" s="53">
        <f t="shared" ca="1" si="8"/>
        <v>1</v>
      </c>
      <c r="S33" s="58">
        <f t="shared" ca="1" si="4"/>
        <v>1.8874999999999999E-2</v>
      </c>
      <c r="T33" s="59">
        <f t="shared" ca="1" si="9"/>
        <v>0.92952807354201983</v>
      </c>
      <c r="U33" s="53">
        <f t="shared" ca="1" si="5"/>
        <v>1.7544842388105622E-2</v>
      </c>
      <c r="V33" s="5"/>
      <c r="W33" s="4"/>
      <c r="X33" s="53"/>
      <c r="Y33" s="53"/>
      <c r="Z33" s="53"/>
      <c r="AA33" s="54"/>
      <c r="AB33" s="53"/>
    </row>
    <row r="34" spans="2:28" ht="15.75" customHeight="1" x14ac:dyDescent="0.25">
      <c r="B34" s="66" t="s">
        <v>112</v>
      </c>
      <c r="C34" s="68">
        <f ca="1">C33+C30</f>
        <v>1.2497910399999999</v>
      </c>
      <c r="D34" s="46"/>
      <c r="E34" s="34"/>
      <c r="F34" s="65"/>
      <c r="G34" s="69"/>
      <c r="K34" s="51">
        <f t="shared" si="10"/>
        <v>11</v>
      </c>
      <c r="L34" s="93">
        <f t="shared" ca="1" si="6"/>
        <v>46016</v>
      </c>
      <c r="M34" s="57">
        <f t="shared" ca="1" si="1"/>
        <v>1.8874999999999999E-2</v>
      </c>
      <c r="N34" s="53" t="str">
        <f t="shared" ca="1" si="2"/>
        <v>--</v>
      </c>
      <c r="O34" s="57">
        <f t="shared" ca="1" si="7"/>
        <v>1.8926712328767123E-2</v>
      </c>
      <c r="P34" s="53">
        <f t="shared" ca="1" si="0"/>
        <v>0</v>
      </c>
      <c r="Q34" s="53">
        <f t="shared" ca="1" si="3"/>
        <v>1</v>
      </c>
      <c r="R34" s="53">
        <f t="shared" ca="1" si="8"/>
        <v>1</v>
      </c>
      <c r="S34" s="58">
        <f t="shared" ca="1" si="4"/>
        <v>1.8874999999999999E-2</v>
      </c>
      <c r="T34" s="59">
        <f t="shared" ca="1" si="9"/>
        <v>0.92251694476182977</v>
      </c>
      <c r="U34" s="53">
        <f t="shared" ca="1" si="5"/>
        <v>1.7412507332379538E-2</v>
      </c>
      <c r="W34" s="4"/>
      <c r="X34" s="53"/>
      <c r="Y34" s="53"/>
      <c r="Z34" s="53"/>
      <c r="AA34" s="54"/>
      <c r="AB34" s="53"/>
    </row>
    <row r="35" spans="2:28" x14ac:dyDescent="0.25">
      <c r="C35" s="70"/>
      <c r="D35" s="46"/>
      <c r="E35" s="34"/>
      <c r="F35" s="34"/>
      <c r="G35" s="71"/>
      <c r="K35" s="51">
        <f>+K34+1</f>
        <v>12</v>
      </c>
      <c r="L35" s="93">
        <f t="shared" ca="1" si="6"/>
        <v>46198</v>
      </c>
      <c r="M35" s="57">
        <f t="shared" ca="1" si="1"/>
        <v>1.8874999999999999E-2</v>
      </c>
      <c r="N35" s="53" t="str">
        <f t="shared" ca="1" si="2"/>
        <v>--</v>
      </c>
      <c r="O35" s="57">
        <f t="shared" ca="1" si="7"/>
        <v>1.8823287671232876E-2</v>
      </c>
      <c r="P35" s="53">
        <f t="shared" ca="1" si="0"/>
        <v>0</v>
      </c>
      <c r="Q35" s="53">
        <f t="shared" ca="1" si="3"/>
        <v>1</v>
      </c>
      <c r="R35" s="53">
        <f t="shared" ca="1" si="8"/>
        <v>1</v>
      </c>
      <c r="S35" s="58">
        <f t="shared" ca="1" si="4"/>
        <v>1.8874999999999999E-2</v>
      </c>
      <c r="T35" s="59">
        <f t="shared" ca="1" si="9"/>
        <v>0.91555869865207407</v>
      </c>
      <c r="U35" s="53">
        <f t="shared" ca="1" si="5"/>
        <v>1.7281170437057899E-2</v>
      </c>
      <c r="W35" s="4"/>
      <c r="X35" s="53"/>
      <c r="Y35" s="53"/>
      <c r="Z35" s="53"/>
      <c r="AA35" s="54"/>
      <c r="AB35" s="53"/>
    </row>
    <row r="36" spans="2:28" x14ac:dyDescent="0.25">
      <c r="C36" s="63"/>
      <c r="D36" s="72"/>
      <c r="E36" s="73"/>
      <c r="F36" s="34"/>
      <c r="G36" s="74"/>
      <c r="K36" s="51">
        <f t="shared" si="10"/>
        <v>13</v>
      </c>
      <c r="L36" s="93">
        <f t="shared" ca="1" si="6"/>
        <v>46381</v>
      </c>
      <c r="M36" s="57">
        <f t="shared" ca="1" si="1"/>
        <v>1.8874999999999999E-2</v>
      </c>
      <c r="N36" s="53" t="str">
        <f t="shared" ca="1" si="2"/>
        <v>--</v>
      </c>
      <c r="O36" s="57">
        <f t="shared" ca="1" si="7"/>
        <v>1.8926712328767123E-2</v>
      </c>
      <c r="P36" s="53">
        <f t="shared" ca="1" si="0"/>
        <v>0</v>
      </c>
      <c r="Q36" s="53">
        <f t="shared" ca="1" si="3"/>
        <v>1</v>
      </c>
      <c r="R36" s="53">
        <f t="shared" ca="1" si="8"/>
        <v>1</v>
      </c>
      <c r="S36" s="58">
        <f t="shared" ca="1" si="4"/>
        <v>1.8874999999999999E-2</v>
      </c>
      <c r="T36" s="59">
        <f t="shared" ca="1" si="9"/>
        <v>0.90865293633592092</v>
      </c>
      <c r="U36" s="53">
        <f t="shared" ca="1" si="5"/>
        <v>1.7150824173340507E-2</v>
      </c>
      <c r="W36" s="4"/>
      <c r="X36" s="53"/>
      <c r="Y36" s="53"/>
      <c r="Z36" s="53"/>
      <c r="AA36" s="54"/>
      <c r="AB36" s="53"/>
    </row>
    <row r="37" spans="2:28" x14ac:dyDescent="0.25">
      <c r="C37" s="63"/>
      <c r="D37" s="72"/>
      <c r="E37" s="73"/>
      <c r="F37" s="34"/>
      <c r="G37" s="74"/>
      <c r="K37" s="51">
        <f t="shared" si="10"/>
        <v>14</v>
      </c>
      <c r="L37" s="93">
        <f t="shared" ca="1" si="6"/>
        <v>46563</v>
      </c>
      <c r="M37" s="57">
        <f t="shared" ca="1" si="1"/>
        <v>1.8874999999999999E-2</v>
      </c>
      <c r="N37" s="53" t="str">
        <f t="shared" ca="1" si="2"/>
        <v>--</v>
      </c>
      <c r="O37" s="57">
        <f t="shared" ca="1" si="7"/>
        <v>1.8823287671232876E-2</v>
      </c>
      <c r="P37" s="53">
        <f t="shared" ca="1" si="0"/>
        <v>0</v>
      </c>
      <c r="Q37" s="53">
        <f t="shared" ca="1" si="3"/>
        <v>1</v>
      </c>
      <c r="R37" s="53">
        <f t="shared" ca="1" si="8"/>
        <v>1</v>
      </c>
      <c r="S37" s="58">
        <f t="shared" ca="1" si="4"/>
        <v>1.8874999999999999E-2</v>
      </c>
      <c r="T37" s="59">
        <f t="shared" ca="1" si="9"/>
        <v>0.90179926194513782</v>
      </c>
      <c r="U37" s="53">
        <f t="shared" ca="1" si="5"/>
        <v>1.7021461069214476E-2</v>
      </c>
      <c r="W37" s="4"/>
      <c r="X37" s="53"/>
      <c r="Y37" s="53"/>
      <c r="Z37" s="53"/>
      <c r="AA37" s="54"/>
      <c r="AB37" s="53"/>
    </row>
    <row r="38" spans="2:28" x14ac:dyDescent="0.25">
      <c r="H38" s="75"/>
      <c r="K38" s="51">
        <f t="shared" si="10"/>
        <v>15</v>
      </c>
      <c r="L38" s="93">
        <f t="shared" ca="1" si="6"/>
        <v>46746</v>
      </c>
      <c r="M38" s="57">
        <f t="shared" ca="1" si="1"/>
        <v>1.8874999999999999E-2</v>
      </c>
      <c r="N38" s="53" t="str">
        <f t="shared" ca="1" si="2"/>
        <v>--</v>
      </c>
      <c r="O38" s="57">
        <f t="shared" ca="1" si="7"/>
        <v>1.8926712328767123E-2</v>
      </c>
      <c r="P38" s="53">
        <f t="shared" ca="1" si="0"/>
        <v>0</v>
      </c>
      <c r="Q38" s="53">
        <f t="shared" ca="1" si="3"/>
        <v>1</v>
      </c>
      <c r="R38" s="53">
        <f t="shared" ca="1" si="8"/>
        <v>1</v>
      </c>
      <c r="S38" s="58">
        <f t="shared" ca="1" si="4"/>
        <v>1.8874999999999999E-2</v>
      </c>
      <c r="T38" s="59">
        <f t="shared" ca="1" si="9"/>
        <v>0.89499728259739764</v>
      </c>
      <c r="U38" s="53">
        <f t="shared" ca="1" si="5"/>
        <v>1.6893073709025881E-2</v>
      </c>
      <c r="W38" s="4"/>
      <c r="X38" s="53"/>
      <c r="Y38" s="53"/>
      <c r="Z38" s="53"/>
      <c r="AA38" s="54"/>
      <c r="AB38" s="53"/>
    </row>
    <row r="39" spans="2:28" ht="15.75" thickBot="1" x14ac:dyDescent="0.3">
      <c r="D39" s="46"/>
      <c r="E39" s="34"/>
      <c r="F39" s="34"/>
      <c r="G39" s="76"/>
      <c r="K39" s="51">
        <f t="shared" si="10"/>
        <v>16</v>
      </c>
      <c r="L39" s="93">
        <f t="shared" ca="1" si="6"/>
        <v>46929</v>
      </c>
      <c r="M39" s="57">
        <f t="shared" ca="1" si="1"/>
        <v>1.8874999999999999E-2</v>
      </c>
      <c r="N39" s="53" t="str">
        <f t="shared" ca="1" si="2"/>
        <v>--</v>
      </c>
      <c r="O39" s="57">
        <f t="shared" ca="1" si="7"/>
        <v>1.8926712328767123E-2</v>
      </c>
      <c r="P39" s="53">
        <f t="shared" ca="1" si="0"/>
        <v>0</v>
      </c>
      <c r="Q39" s="53">
        <f t="shared" ca="1" si="3"/>
        <v>1</v>
      </c>
      <c r="R39" s="53">
        <f t="shared" ca="1" si="8"/>
        <v>1</v>
      </c>
      <c r="S39" s="58">
        <f t="shared" ca="1" si="4"/>
        <v>1.8874999999999999E-2</v>
      </c>
      <c r="T39" s="59">
        <f t="shared" ca="1" si="9"/>
        <v>0.88824660837375702</v>
      </c>
      <c r="U39" s="53">
        <f t="shared" ca="1" si="5"/>
        <v>1.6765654733054663E-2</v>
      </c>
      <c r="W39" s="4"/>
      <c r="X39" s="53"/>
      <c r="Y39" s="53"/>
      <c r="Z39" s="53"/>
      <c r="AA39" s="54"/>
      <c r="AB39" s="53"/>
    </row>
    <row r="40" spans="2:28" ht="16.5" thickBot="1" x14ac:dyDescent="0.3">
      <c r="D40" s="46"/>
      <c r="E40" s="34"/>
      <c r="F40" s="34"/>
      <c r="G40" s="34"/>
      <c r="K40" s="51">
        <f t="shared" si="10"/>
        <v>17</v>
      </c>
      <c r="L40" s="93">
        <f t="shared" ca="1" si="6"/>
        <v>47112</v>
      </c>
      <c r="M40" s="57">
        <f t="shared" ca="1" si="1"/>
        <v>1.8874999999999999E-2</v>
      </c>
      <c r="N40" s="53" t="str">
        <f t="shared" ca="1" si="2"/>
        <v>--</v>
      </c>
      <c r="O40" s="57">
        <f t="shared" ca="1" si="7"/>
        <v>1.8926712328767123E-2</v>
      </c>
      <c r="P40" s="53">
        <f t="shared" ca="1" si="0"/>
        <v>0</v>
      </c>
      <c r="Q40" s="53">
        <f t="shared" ca="1" si="3"/>
        <v>1</v>
      </c>
      <c r="R40" s="53">
        <f t="shared" ca="1" si="8"/>
        <v>1</v>
      </c>
      <c r="S40" s="58">
        <f t="shared" ca="1" si="4"/>
        <v>1.8874999999999999E-2</v>
      </c>
      <c r="T40" s="59">
        <f t="shared" ca="1" si="9"/>
        <v>0.88154685229630503</v>
      </c>
      <c r="U40" s="53">
        <f t="shared" ca="1" si="5"/>
        <v>1.6639196837092758E-2</v>
      </c>
      <c r="W40" s="77" t="s">
        <v>113</v>
      </c>
      <c r="X40" s="78" t="s">
        <v>114</v>
      </c>
      <c r="Y40" s="53"/>
      <c r="Z40" s="53"/>
      <c r="AA40" s="54"/>
      <c r="AB40" s="53"/>
    </row>
    <row r="41" spans="2:28" x14ac:dyDescent="0.25">
      <c r="G41" s="34"/>
      <c r="K41" s="51">
        <f t="shared" si="10"/>
        <v>18</v>
      </c>
      <c r="L41" s="93">
        <f t="shared" ca="1" si="6"/>
        <v>47294</v>
      </c>
      <c r="M41" s="57">
        <f t="shared" ca="1" si="1"/>
        <v>1.8874999999999999E-2</v>
      </c>
      <c r="N41" s="53" t="str">
        <f t="shared" ca="1" si="2"/>
        <v>--</v>
      </c>
      <c r="O41" s="57">
        <f t="shared" ca="1" si="7"/>
        <v>1.8823287671232876E-2</v>
      </c>
      <c r="P41" s="53">
        <f t="shared" ca="1" si="0"/>
        <v>0</v>
      </c>
      <c r="Q41" s="53">
        <f t="shared" ca="1" si="3"/>
        <v>1</v>
      </c>
      <c r="R41" s="53">
        <f t="shared" ca="1" si="8"/>
        <v>1</v>
      </c>
      <c r="S41" s="58">
        <f t="shared" ca="1" si="4"/>
        <v>1.8874999999999999E-2</v>
      </c>
      <c r="T41" s="59">
        <f t="shared" ca="1" si="9"/>
        <v>0.87489763030597945</v>
      </c>
      <c r="U41" s="53">
        <f t="shared" ca="1" si="5"/>
        <v>1.651369277202536E-2</v>
      </c>
      <c r="W41" s="79">
        <v>48925</v>
      </c>
      <c r="X41" s="80">
        <v>0.2</v>
      </c>
      <c r="Y41" s="53"/>
      <c r="Z41" s="53"/>
      <c r="AA41" s="54"/>
      <c r="AB41" s="53"/>
    </row>
    <row r="42" spans="2:28" x14ac:dyDescent="0.25">
      <c r="G42" s="34"/>
      <c r="K42" s="51">
        <f t="shared" si="10"/>
        <v>19</v>
      </c>
      <c r="L42" s="93">
        <f t="shared" ca="1" si="6"/>
        <v>47477</v>
      </c>
      <c r="M42" s="57">
        <f t="shared" ca="1" si="1"/>
        <v>1.8874999999999999E-2</v>
      </c>
      <c r="N42" s="53" t="str">
        <f t="shared" ca="1" si="2"/>
        <v>--</v>
      </c>
      <c r="O42" s="57">
        <f t="shared" ca="1" si="7"/>
        <v>1.8926712328767123E-2</v>
      </c>
      <c r="P42" s="53">
        <f t="shared" ca="1" si="0"/>
        <v>0</v>
      </c>
      <c r="Q42" s="53">
        <f t="shared" ca="1" si="3"/>
        <v>1</v>
      </c>
      <c r="R42" s="53">
        <f t="shared" ca="1" si="8"/>
        <v>1</v>
      </c>
      <c r="S42" s="58">
        <f t="shared" ca="1" si="4"/>
        <v>1.8874999999999999E-2</v>
      </c>
      <c r="T42" s="59">
        <f t="shared" ca="1" si="9"/>
        <v>0.86829856124055127</v>
      </c>
      <c r="U42" s="53">
        <f t="shared" ca="1" si="5"/>
        <v>1.6389135343415406E-2</v>
      </c>
      <c r="W42" s="79">
        <v>49290</v>
      </c>
      <c r="X42" s="80">
        <v>0.2</v>
      </c>
      <c r="Y42" s="53"/>
      <c r="Z42" s="53"/>
      <c r="AA42" s="54"/>
      <c r="AB42" s="53"/>
    </row>
    <row r="43" spans="2:28" x14ac:dyDescent="0.25">
      <c r="G43" s="73"/>
      <c r="K43" s="51">
        <f t="shared" si="10"/>
        <v>20</v>
      </c>
      <c r="L43" s="93">
        <f t="shared" ca="1" si="6"/>
        <v>47659</v>
      </c>
      <c r="M43" s="57">
        <f t="shared" ca="1" si="1"/>
        <v>1.8874999999999999E-2</v>
      </c>
      <c r="N43" s="53" t="str">
        <f t="shared" ca="1" si="2"/>
        <v>--</v>
      </c>
      <c r="O43" s="57">
        <f t="shared" ca="1" si="7"/>
        <v>1.8823287671232876E-2</v>
      </c>
      <c r="P43" s="53">
        <f t="shared" ca="1" si="0"/>
        <v>0</v>
      </c>
      <c r="Q43" s="53">
        <f t="shared" ca="1" si="3"/>
        <v>1</v>
      </c>
      <c r="R43" s="53">
        <f t="shared" ca="1" si="8"/>
        <v>1</v>
      </c>
      <c r="S43" s="58">
        <f t="shared" ca="1" si="4"/>
        <v>1.8874999999999999E-2</v>
      </c>
      <c r="T43" s="59">
        <f t="shared" ca="1" si="9"/>
        <v>0.8617492668127742</v>
      </c>
      <c r="U43" s="53">
        <f t="shared" ca="1" si="5"/>
        <v>1.6265517411091113E-2</v>
      </c>
      <c r="W43" s="79">
        <v>49655</v>
      </c>
      <c r="X43" s="80">
        <v>0.2</v>
      </c>
      <c r="Y43" s="53"/>
      <c r="Z43" s="53"/>
      <c r="AA43" s="54"/>
      <c r="AB43" s="53"/>
    </row>
    <row r="44" spans="2:28" x14ac:dyDescent="0.25">
      <c r="G44" s="73"/>
      <c r="K44" s="51">
        <f t="shared" si="10"/>
        <v>21</v>
      </c>
      <c r="L44" s="93">
        <f t="shared" ca="1" si="6"/>
        <v>47842</v>
      </c>
      <c r="M44" s="57">
        <f t="shared" ca="1" si="1"/>
        <v>1.8874999999999999E-2</v>
      </c>
      <c r="N44" s="53" t="str">
        <f t="shared" ca="1" si="2"/>
        <v>--</v>
      </c>
      <c r="O44" s="57">
        <f t="shared" ca="1" si="7"/>
        <v>1.8926712328767123E-2</v>
      </c>
      <c r="P44" s="53">
        <f t="shared" ca="1" si="0"/>
        <v>0</v>
      </c>
      <c r="Q44" s="53">
        <f t="shared" ca="1" si="3"/>
        <v>1</v>
      </c>
      <c r="R44" s="53">
        <f t="shared" ca="1" si="8"/>
        <v>1</v>
      </c>
      <c r="S44" s="58">
        <f t="shared" ca="1" si="4"/>
        <v>1.8874999999999999E-2</v>
      </c>
      <c r="T44" s="59">
        <f t="shared" ca="1" si="9"/>
        <v>0.85524937158869996</v>
      </c>
      <c r="U44" s="53">
        <f t="shared" ca="1" si="5"/>
        <v>1.6142831888736713E-2</v>
      </c>
      <c r="W44" s="79">
        <v>50021</v>
      </c>
      <c r="X44" s="80">
        <v>0.2</v>
      </c>
      <c r="Y44" s="53"/>
      <c r="Z44" s="53"/>
      <c r="AA44" s="54"/>
      <c r="AB44" s="53"/>
    </row>
    <row r="45" spans="2:28" x14ac:dyDescent="0.25">
      <c r="C45" s="34"/>
      <c r="G45" s="34"/>
      <c r="K45" s="51">
        <f t="shared" si="10"/>
        <v>22</v>
      </c>
      <c r="L45" s="93">
        <f t="shared" ca="1" si="6"/>
        <v>48024</v>
      </c>
      <c r="M45" s="57">
        <f t="shared" ca="1" si="1"/>
        <v>1.8874999999999999E-2</v>
      </c>
      <c r="N45" s="53" t="str">
        <f t="shared" ca="1" si="2"/>
        <v>--</v>
      </c>
      <c r="O45" s="57">
        <f t="shared" ca="1" si="7"/>
        <v>1.8823287671232876E-2</v>
      </c>
      <c r="P45" s="53">
        <f t="shared" ca="1" si="0"/>
        <v>0</v>
      </c>
      <c r="Q45" s="53">
        <f t="shared" ca="1" si="3"/>
        <v>1</v>
      </c>
      <c r="R45" s="53">
        <f t="shared" ca="1" si="8"/>
        <v>1</v>
      </c>
      <c r="S45" s="58">
        <f t="shared" ca="1" si="4"/>
        <v>1.8874999999999999E-2</v>
      </c>
      <c r="T45" s="59">
        <f t="shared" ca="1" si="9"/>
        <v>0.84879850296615722</v>
      </c>
      <c r="U45" s="53">
        <f t="shared" ca="1" si="5"/>
        <v>1.6021071743486218E-2</v>
      </c>
      <c r="W45" s="81">
        <v>50386</v>
      </c>
      <c r="X45" s="82">
        <v>0.2</v>
      </c>
      <c r="Y45" s="53"/>
      <c r="Z45" s="53"/>
      <c r="AA45" s="54"/>
      <c r="AB45" s="53"/>
    </row>
    <row r="46" spans="2:28" x14ac:dyDescent="0.25">
      <c r="C46" s="34"/>
      <c r="D46" s="46"/>
      <c r="E46" s="34"/>
      <c r="F46" s="34"/>
      <c r="G46" s="34"/>
      <c r="K46" s="51">
        <f t="shared" si="10"/>
        <v>23</v>
      </c>
      <c r="L46" s="93">
        <f t="shared" ca="1" si="6"/>
        <v>48207</v>
      </c>
      <c r="M46" s="57">
        <f t="shared" ca="1" si="1"/>
        <v>1.8874999999999999E-2</v>
      </c>
      <c r="N46" s="53" t="str">
        <f t="shared" ca="1" si="2"/>
        <v>--</v>
      </c>
      <c r="O46" s="57">
        <f t="shared" ca="1" si="7"/>
        <v>1.8926712328767123E-2</v>
      </c>
      <c r="P46" s="53">
        <f t="shared" ca="1" si="0"/>
        <v>0</v>
      </c>
      <c r="Q46" s="53">
        <f t="shared" ca="1" si="3"/>
        <v>1</v>
      </c>
      <c r="R46" s="53">
        <f t="shared" ca="1" si="8"/>
        <v>1</v>
      </c>
      <c r="S46" s="58">
        <f t="shared" ca="1" si="4"/>
        <v>1.8874999999999999E-2</v>
      </c>
      <c r="T46" s="59">
        <f t="shared" ca="1" si="9"/>
        <v>0.84239629115339143</v>
      </c>
      <c r="U46" s="53">
        <f t="shared" ca="1" si="5"/>
        <v>1.5900229995520262E-2</v>
      </c>
      <c r="W46" s="4"/>
      <c r="X46" s="53"/>
      <c r="Y46" s="53"/>
      <c r="Z46" s="53"/>
      <c r="AA46" s="54"/>
      <c r="AB46" s="53"/>
    </row>
    <row r="47" spans="2:28" ht="15.75" x14ac:dyDescent="0.25">
      <c r="C47" s="83"/>
      <c r="D47" s="84"/>
      <c r="E47" s="34"/>
      <c r="F47" s="34"/>
      <c r="K47" s="51">
        <f t="shared" si="10"/>
        <v>24</v>
      </c>
      <c r="L47" s="93">
        <f t="shared" ca="1" si="6"/>
        <v>48390</v>
      </c>
      <c r="M47" s="57">
        <f t="shared" ca="1" si="1"/>
        <v>1.8874999999999999E-2</v>
      </c>
      <c r="N47" s="53">
        <f t="shared" ca="1" si="2"/>
        <v>1</v>
      </c>
      <c r="O47" s="57">
        <f t="shared" ca="1" si="7"/>
        <v>1.8926712328767123E-2</v>
      </c>
      <c r="P47" s="53">
        <f t="shared" ca="1" si="0"/>
        <v>0</v>
      </c>
      <c r="Q47" s="53">
        <f t="shared" ca="1" si="3"/>
        <v>1</v>
      </c>
      <c r="R47" s="53">
        <f t="shared" ca="1" si="8"/>
        <v>1</v>
      </c>
      <c r="S47" s="58">
        <f t="shared" ca="1" si="4"/>
        <v>1.018875</v>
      </c>
      <c r="T47" s="59">
        <f t="shared" ca="1" si="9"/>
        <v>0.83604236914786745</v>
      </c>
      <c r="U47" s="53">
        <f t="shared" ca="1" si="5"/>
        <v>0.85182266886553337</v>
      </c>
      <c r="AB47" s="85"/>
    </row>
    <row r="48" spans="2:28" x14ac:dyDescent="0.25">
      <c r="C48" s="86"/>
      <c r="D48" s="46"/>
      <c r="E48" s="87"/>
      <c r="F48" s="87"/>
      <c r="K48" s="51">
        <f t="shared" si="10"/>
        <v>25</v>
      </c>
      <c r="L48" s="93" t="str">
        <f t="shared" ca="1" si="6"/>
        <v>--</v>
      </c>
      <c r="M48" s="57" t="str">
        <f t="shared" ca="1" si="1"/>
        <v>--</v>
      </c>
      <c r="N48" s="53" t="str">
        <f t="shared" ca="1" si="2"/>
        <v>--</v>
      </c>
      <c r="O48" s="57" t="str">
        <f t="shared" ca="1" si="7"/>
        <v>--</v>
      </c>
      <c r="P48" s="53" t="str">
        <f t="shared" ca="1" si="0"/>
        <v>--</v>
      </c>
      <c r="Q48" s="53" t="e">
        <f t="shared" ca="1" si="3"/>
        <v>#VALUE!</v>
      </c>
      <c r="R48" s="53">
        <f t="shared" ca="1" si="8"/>
        <v>1</v>
      </c>
      <c r="S48" s="58" t="str">
        <f t="shared" ca="1" si="4"/>
        <v>--</v>
      </c>
      <c r="T48" s="59" t="str">
        <f t="shared" ca="1" si="9"/>
        <v>--</v>
      </c>
      <c r="U48" s="53" t="str">
        <f t="shared" ca="1" si="5"/>
        <v>--</v>
      </c>
    </row>
    <row r="49" spans="3:28" x14ac:dyDescent="0.25">
      <c r="C49" s="73"/>
      <c r="D49" s="46"/>
      <c r="E49" s="87"/>
      <c r="F49" s="87"/>
      <c r="K49" s="51">
        <f t="shared" si="10"/>
        <v>26</v>
      </c>
      <c r="L49" s="93" t="str">
        <f t="shared" ca="1" si="6"/>
        <v>--</v>
      </c>
      <c r="M49" s="57" t="str">
        <f t="shared" ca="1" si="1"/>
        <v>--</v>
      </c>
      <c r="N49" s="53" t="str">
        <f t="shared" ca="1" si="2"/>
        <v>--</v>
      </c>
      <c r="O49" s="57" t="str">
        <f t="shared" ca="1" si="7"/>
        <v>--</v>
      </c>
      <c r="P49" s="53" t="str">
        <f t="shared" ca="1" si="0"/>
        <v>--</v>
      </c>
      <c r="Q49" s="53" t="e">
        <f t="shared" ca="1" si="3"/>
        <v>#VALUE!</v>
      </c>
      <c r="R49" s="53">
        <f t="shared" ca="1" si="8"/>
        <v>1</v>
      </c>
      <c r="S49" s="58" t="str">
        <f t="shared" ca="1" si="4"/>
        <v>--</v>
      </c>
      <c r="T49" s="59" t="str">
        <f t="shared" ca="1" si="9"/>
        <v>--</v>
      </c>
      <c r="U49" s="53" t="str">
        <f t="shared" ca="1" si="5"/>
        <v>--</v>
      </c>
      <c r="AB49" s="88"/>
    </row>
    <row r="50" spans="3:28" x14ac:dyDescent="0.25">
      <c r="C50" s="63"/>
      <c r="D50" s="72"/>
      <c r="E50" s="73"/>
      <c r="F50" s="73"/>
      <c r="K50" s="51">
        <f t="shared" si="10"/>
        <v>27</v>
      </c>
      <c r="L50" s="93" t="str">
        <f t="shared" ca="1" si="6"/>
        <v>--</v>
      </c>
      <c r="M50" s="57" t="str">
        <f t="shared" ca="1" si="1"/>
        <v>--</v>
      </c>
      <c r="N50" s="53" t="str">
        <f t="shared" ca="1" si="2"/>
        <v>--</v>
      </c>
      <c r="O50" s="57" t="str">
        <f t="shared" ca="1" si="7"/>
        <v>--</v>
      </c>
      <c r="P50" s="53" t="str">
        <f t="shared" ca="1" si="0"/>
        <v>--</v>
      </c>
      <c r="Q50" s="53" t="e">
        <f t="shared" ca="1" si="3"/>
        <v>#VALUE!</v>
      </c>
      <c r="R50" s="53">
        <f t="shared" ca="1" si="8"/>
        <v>1</v>
      </c>
      <c r="S50" s="58" t="str">
        <f t="shared" ca="1" si="4"/>
        <v>--</v>
      </c>
      <c r="T50" s="59" t="str">
        <f t="shared" ca="1" si="9"/>
        <v>--</v>
      </c>
      <c r="U50" s="53" t="str">
        <f t="shared" ca="1" si="5"/>
        <v>--</v>
      </c>
      <c r="AB50" s="89"/>
    </row>
    <row r="51" spans="3:28" x14ac:dyDescent="0.25">
      <c r="C51" s="90"/>
      <c r="D51" s="46"/>
      <c r="E51" s="76"/>
      <c r="F51" s="76"/>
      <c r="K51" s="51">
        <f t="shared" si="10"/>
        <v>28</v>
      </c>
      <c r="L51" s="93" t="str">
        <f t="shared" ca="1" si="6"/>
        <v>--</v>
      </c>
      <c r="M51" s="57" t="str">
        <f t="shared" ca="1" si="1"/>
        <v>--</v>
      </c>
      <c r="N51" s="53" t="str">
        <f t="shared" ca="1" si="2"/>
        <v>--</v>
      </c>
      <c r="O51" s="57" t="str">
        <f t="shared" ca="1" si="7"/>
        <v>--</v>
      </c>
      <c r="P51" s="53" t="str">
        <f t="shared" ca="1" si="0"/>
        <v>--</v>
      </c>
      <c r="Q51" s="53" t="e">
        <f t="shared" ca="1" si="3"/>
        <v>#VALUE!</v>
      </c>
      <c r="R51" s="53">
        <f t="shared" ca="1" si="8"/>
        <v>1</v>
      </c>
      <c r="S51" s="58" t="str">
        <f t="shared" ca="1" si="4"/>
        <v>--</v>
      </c>
      <c r="T51" s="59" t="str">
        <f t="shared" ca="1" si="9"/>
        <v>--</v>
      </c>
      <c r="U51" s="53" t="str">
        <f t="shared" ca="1" si="5"/>
        <v>--</v>
      </c>
    </row>
    <row r="52" spans="3:28" x14ac:dyDescent="0.25">
      <c r="C52" s="90"/>
      <c r="K52" s="51">
        <f t="shared" si="10"/>
        <v>29</v>
      </c>
      <c r="L52" s="93" t="str">
        <f t="shared" ca="1" si="6"/>
        <v>--</v>
      </c>
      <c r="M52" s="57" t="str">
        <f t="shared" ca="1" si="1"/>
        <v>--</v>
      </c>
      <c r="N52" s="53" t="str">
        <f t="shared" ca="1" si="2"/>
        <v>--</v>
      </c>
      <c r="O52" s="57" t="str">
        <f t="shared" ca="1" si="7"/>
        <v>--</v>
      </c>
      <c r="P52" s="53" t="str">
        <f t="shared" ca="1" si="0"/>
        <v>--</v>
      </c>
      <c r="Q52" s="53" t="e">
        <f t="shared" ca="1" si="3"/>
        <v>#VALUE!</v>
      </c>
      <c r="R52" s="53">
        <f t="shared" ca="1" si="8"/>
        <v>1</v>
      </c>
      <c r="S52" s="58" t="str">
        <f t="shared" ca="1" si="4"/>
        <v>--</v>
      </c>
      <c r="T52" s="59" t="str">
        <f t="shared" ca="1" si="9"/>
        <v>--</v>
      </c>
      <c r="U52" s="53" t="str">
        <f t="shared" ca="1" si="5"/>
        <v>--</v>
      </c>
    </row>
    <row r="53" spans="3:28" x14ac:dyDescent="0.25">
      <c r="C53" s="90"/>
      <c r="K53" s="51">
        <f t="shared" si="10"/>
        <v>30</v>
      </c>
      <c r="L53" s="93" t="str">
        <f t="shared" ca="1" si="6"/>
        <v>--</v>
      </c>
      <c r="M53" s="57" t="str">
        <f t="shared" ca="1" si="1"/>
        <v>--</v>
      </c>
      <c r="N53" s="53" t="str">
        <f t="shared" ca="1" si="2"/>
        <v>--</v>
      </c>
      <c r="O53" s="57" t="str">
        <f t="shared" ca="1" si="7"/>
        <v>--</v>
      </c>
      <c r="P53" s="53" t="str">
        <f t="shared" ca="1" si="0"/>
        <v>--</v>
      </c>
      <c r="Q53" s="53" t="e">
        <f t="shared" ca="1" si="3"/>
        <v>#VALUE!</v>
      </c>
      <c r="R53" s="53">
        <f t="shared" ca="1" si="8"/>
        <v>1</v>
      </c>
      <c r="S53" s="58" t="str">
        <f t="shared" ca="1" si="4"/>
        <v>--</v>
      </c>
      <c r="T53" s="59" t="str">
        <f t="shared" ca="1" si="9"/>
        <v>--</v>
      </c>
      <c r="U53" s="53" t="str">
        <f t="shared" ca="1" si="5"/>
        <v>--</v>
      </c>
    </row>
    <row r="54" spans="3:28" x14ac:dyDescent="0.25">
      <c r="K54" s="51">
        <f>+K53+1</f>
        <v>31</v>
      </c>
      <c r="L54" s="93" t="str">
        <f t="shared" ca="1" si="6"/>
        <v>--</v>
      </c>
      <c r="M54" s="57" t="str">
        <f t="shared" ca="1" si="1"/>
        <v>--</v>
      </c>
      <c r="N54" s="53" t="str">
        <f t="shared" ca="1" si="2"/>
        <v>--</v>
      </c>
      <c r="O54" s="57" t="str">
        <f t="shared" ca="1" si="7"/>
        <v>--</v>
      </c>
      <c r="P54" s="53" t="str">
        <f t="shared" ca="1" si="0"/>
        <v>--</v>
      </c>
      <c r="Q54" s="53" t="e">
        <f t="shared" ca="1" si="3"/>
        <v>#VALUE!</v>
      </c>
      <c r="R54" s="53">
        <f t="shared" ca="1" si="8"/>
        <v>1</v>
      </c>
      <c r="S54" s="58" t="str">
        <f t="shared" ca="1" si="4"/>
        <v>--</v>
      </c>
      <c r="T54" s="59" t="str">
        <f t="shared" ca="1" si="9"/>
        <v>--</v>
      </c>
      <c r="U54" s="53" t="str">
        <f t="shared" ca="1" si="5"/>
        <v>--</v>
      </c>
    </row>
    <row r="55" spans="3:28" x14ac:dyDescent="0.25">
      <c r="K55" s="51">
        <f t="shared" si="10"/>
        <v>32</v>
      </c>
      <c r="L55" s="93" t="str">
        <f t="shared" ca="1" si="6"/>
        <v>--</v>
      </c>
      <c r="M55" s="57" t="str">
        <f t="shared" ca="1" si="1"/>
        <v>--</v>
      </c>
      <c r="N55" s="53" t="str">
        <f t="shared" ca="1" si="2"/>
        <v>--</v>
      </c>
      <c r="O55" s="57" t="str">
        <f t="shared" ca="1" si="7"/>
        <v>--</v>
      </c>
      <c r="P55" s="53" t="str">
        <f t="shared" ca="1" si="0"/>
        <v>--</v>
      </c>
      <c r="Q55" s="53" t="e">
        <f t="shared" ca="1" si="3"/>
        <v>#VALUE!</v>
      </c>
      <c r="R55" s="53">
        <f t="shared" ca="1" si="8"/>
        <v>1</v>
      </c>
      <c r="S55" s="58" t="str">
        <f t="shared" ca="1" si="4"/>
        <v>--</v>
      </c>
      <c r="T55" s="59" t="str">
        <f t="shared" ca="1" si="9"/>
        <v>--</v>
      </c>
      <c r="U55" s="53" t="str">
        <f t="shared" ca="1" si="5"/>
        <v>--</v>
      </c>
    </row>
    <row r="56" spans="3:28" x14ac:dyDescent="0.25">
      <c r="K56" s="51">
        <f t="shared" si="10"/>
        <v>33</v>
      </c>
      <c r="L56" s="93" t="str">
        <f t="shared" ca="1" si="6"/>
        <v>--</v>
      </c>
      <c r="M56" s="57" t="str">
        <f t="shared" ca="1" si="1"/>
        <v>--</v>
      </c>
      <c r="N56" s="53" t="str">
        <f t="shared" ca="1" si="2"/>
        <v>--</v>
      </c>
      <c r="O56" s="57" t="str">
        <f t="shared" ca="1" si="7"/>
        <v>--</v>
      </c>
      <c r="P56" s="53" t="str">
        <f t="shared" ca="1" si="0"/>
        <v>--</v>
      </c>
      <c r="Q56" s="53" t="e">
        <f t="shared" ca="1" si="3"/>
        <v>#VALUE!</v>
      </c>
      <c r="R56" s="53">
        <f t="shared" ca="1" si="8"/>
        <v>1</v>
      </c>
      <c r="S56" s="58" t="str">
        <f t="shared" ca="1" si="4"/>
        <v>--</v>
      </c>
      <c r="T56" s="59" t="str">
        <f t="shared" ca="1" si="9"/>
        <v>--</v>
      </c>
      <c r="U56" s="53" t="str">
        <f t="shared" ca="1" si="5"/>
        <v>--</v>
      </c>
    </row>
    <row r="57" spans="3:28" x14ac:dyDescent="0.25">
      <c r="K57" s="51">
        <f t="shared" si="10"/>
        <v>34</v>
      </c>
      <c r="L57" s="93" t="str">
        <f t="shared" ca="1" si="6"/>
        <v>--</v>
      </c>
      <c r="M57" s="57" t="str">
        <f t="shared" ca="1" si="1"/>
        <v>--</v>
      </c>
      <c r="N57" s="53" t="str">
        <f t="shared" ca="1" si="2"/>
        <v>--</v>
      </c>
      <c r="O57" s="57" t="str">
        <f t="shared" ca="1" si="7"/>
        <v>--</v>
      </c>
      <c r="P57" s="53" t="str">
        <f t="shared" ca="1" si="0"/>
        <v>--</v>
      </c>
      <c r="Q57" s="53" t="e">
        <f t="shared" ca="1" si="3"/>
        <v>#VALUE!</v>
      </c>
      <c r="R57" s="53">
        <f t="shared" ca="1" si="8"/>
        <v>1</v>
      </c>
      <c r="S57" s="58" t="str">
        <f t="shared" ca="1" si="4"/>
        <v>--</v>
      </c>
      <c r="T57" s="59" t="str">
        <f t="shared" ca="1" si="9"/>
        <v>--</v>
      </c>
      <c r="U57" s="53" t="str">
        <f t="shared" ca="1" si="5"/>
        <v>--</v>
      </c>
    </row>
    <row r="58" spans="3:28" x14ac:dyDescent="0.25">
      <c r="K58" s="51">
        <f t="shared" si="10"/>
        <v>35</v>
      </c>
      <c r="L58" s="93" t="str">
        <f t="shared" ca="1" si="6"/>
        <v>--</v>
      </c>
      <c r="M58" s="57" t="str">
        <f t="shared" ca="1" si="1"/>
        <v>--</v>
      </c>
      <c r="N58" s="53" t="str">
        <f t="shared" ca="1" si="2"/>
        <v>--</v>
      </c>
      <c r="O58" s="57" t="str">
        <f t="shared" ca="1" si="7"/>
        <v>--</v>
      </c>
      <c r="P58" s="53" t="str">
        <f t="shared" ca="1" si="0"/>
        <v>--</v>
      </c>
      <c r="Q58" s="53" t="e">
        <f t="shared" ca="1" si="3"/>
        <v>#VALUE!</v>
      </c>
      <c r="R58" s="53">
        <f t="shared" ca="1" si="8"/>
        <v>1</v>
      </c>
      <c r="S58" s="58" t="str">
        <f t="shared" ca="1" si="4"/>
        <v>--</v>
      </c>
      <c r="T58" s="59" t="str">
        <f t="shared" ca="1" si="9"/>
        <v>--</v>
      </c>
      <c r="U58" s="53" t="str">
        <f t="shared" ca="1" si="5"/>
        <v>--</v>
      </c>
    </row>
    <row r="59" spans="3:28" x14ac:dyDescent="0.25">
      <c r="K59" s="51">
        <f t="shared" si="10"/>
        <v>36</v>
      </c>
      <c r="L59" s="93" t="str">
        <f t="shared" ca="1" si="6"/>
        <v>--</v>
      </c>
      <c r="M59" s="57" t="str">
        <f t="shared" ca="1" si="1"/>
        <v>--</v>
      </c>
      <c r="N59" s="53" t="str">
        <f t="shared" ca="1" si="2"/>
        <v>--</v>
      </c>
      <c r="O59" s="57" t="str">
        <f t="shared" ca="1" si="7"/>
        <v>--</v>
      </c>
      <c r="P59" s="53" t="str">
        <f t="shared" ca="1" si="0"/>
        <v>--</v>
      </c>
      <c r="Q59" s="53" t="e">
        <f t="shared" ca="1" si="3"/>
        <v>#VALUE!</v>
      </c>
      <c r="R59" s="53">
        <f t="shared" ca="1" si="8"/>
        <v>1</v>
      </c>
      <c r="S59" s="58" t="str">
        <f t="shared" ca="1" si="4"/>
        <v>--</v>
      </c>
      <c r="T59" s="59" t="str">
        <f t="shared" ca="1" si="9"/>
        <v>--</v>
      </c>
      <c r="U59" s="53" t="str">
        <f t="shared" ca="1" si="5"/>
        <v>--</v>
      </c>
    </row>
    <row r="60" spans="3:28" x14ac:dyDescent="0.25">
      <c r="K60" s="51">
        <f t="shared" si="10"/>
        <v>37</v>
      </c>
      <c r="L60" s="93" t="str">
        <f t="shared" ca="1" si="6"/>
        <v>--</v>
      </c>
      <c r="M60" s="57" t="str">
        <f t="shared" ca="1" si="1"/>
        <v>--</v>
      </c>
      <c r="N60" s="53" t="str">
        <f t="shared" ca="1" si="2"/>
        <v>--</v>
      </c>
      <c r="O60" s="57" t="str">
        <f t="shared" ca="1" si="7"/>
        <v>--</v>
      </c>
      <c r="P60" s="53" t="str">
        <f t="shared" ca="1" si="0"/>
        <v>--</v>
      </c>
      <c r="Q60" s="53" t="e">
        <f t="shared" ca="1" si="3"/>
        <v>#VALUE!</v>
      </c>
      <c r="R60" s="53">
        <f t="shared" ca="1" si="8"/>
        <v>1</v>
      </c>
      <c r="S60" s="58" t="str">
        <f t="shared" ca="1" si="4"/>
        <v>--</v>
      </c>
      <c r="T60" s="59" t="str">
        <f t="shared" ca="1" si="9"/>
        <v>--</v>
      </c>
      <c r="U60" s="53" t="str">
        <f t="shared" ca="1" si="5"/>
        <v>--</v>
      </c>
    </row>
    <row r="61" spans="3:28" x14ac:dyDescent="0.25">
      <c r="K61" s="51">
        <f t="shared" si="10"/>
        <v>38</v>
      </c>
      <c r="L61" s="93" t="str">
        <f t="shared" ca="1" si="6"/>
        <v>--</v>
      </c>
      <c r="M61" s="57" t="str">
        <f t="shared" ca="1" si="1"/>
        <v>--</v>
      </c>
      <c r="N61" s="53" t="str">
        <f t="shared" ca="1" si="2"/>
        <v>--</v>
      </c>
      <c r="O61" s="57" t="str">
        <f t="shared" ca="1" si="7"/>
        <v>--</v>
      </c>
      <c r="P61" s="53" t="str">
        <f t="shared" ca="1" si="0"/>
        <v>--</v>
      </c>
      <c r="Q61" s="53" t="e">
        <f t="shared" ca="1" si="3"/>
        <v>#VALUE!</v>
      </c>
      <c r="R61" s="53">
        <f t="shared" ca="1" si="8"/>
        <v>1</v>
      </c>
      <c r="S61" s="58" t="str">
        <f t="shared" ca="1" si="4"/>
        <v>--</v>
      </c>
      <c r="T61" s="59" t="str">
        <f t="shared" ca="1" si="9"/>
        <v>--</v>
      </c>
      <c r="U61" s="53" t="str">
        <f t="shared" ca="1" si="5"/>
        <v>--</v>
      </c>
    </row>
    <row r="62" spans="3:28" x14ac:dyDescent="0.25">
      <c r="K62" s="51">
        <f t="shared" si="10"/>
        <v>39</v>
      </c>
      <c r="L62" s="93" t="str">
        <f t="shared" ca="1" si="6"/>
        <v>--</v>
      </c>
      <c r="M62" s="57" t="str">
        <f t="shared" ca="1" si="1"/>
        <v>--</v>
      </c>
      <c r="N62" s="53" t="str">
        <f t="shared" ca="1" si="2"/>
        <v>--</v>
      </c>
      <c r="O62" s="57" t="str">
        <f t="shared" ca="1" si="7"/>
        <v>--</v>
      </c>
      <c r="P62" s="53" t="str">
        <f t="shared" ca="1" si="0"/>
        <v>--</v>
      </c>
      <c r="Q62" s="53" t="e">
        <f t="shared" ca="1" si="3"/>
        <v>#VALUE!</v>
      </c>
      <c r="R62" s="53">
        <f t="shared" ca="1" si="8"/>
        <v>1</v>
      </c>
      <c r="S62" s="58" t="str">
        <f t="shared" ca="1" si="4"/>
        <v>--</v>
      </c>
      <c r="T62" s="59" t="str">
        <f t="shared" ca="1" si="9"/>
        <v>--</v>
      </c>
      <c r="U62" s="53" t="str">
        <f t="shared" ca="1" si="5"/>
        <v>--</v>
      </c>
    </row>
    <row r="63" spans="3:28" x14ac:dyDescent="0.25">
      <c r="K63" s="51">
        <f t="shared" si="10"/>
        <v>40</v>
      </c>
      <c r="L63" s="93" t="str">
        <f t="shared" ca="1" si="6"/>
        <v>--</v>
      </c>
      <c r="M63" s="57" t="str">
        <f t="shared" ca="1" si="1"/>
        <v>--</v>
      </c>
      <c r="N63" s="53" t="str">
        <f t="shared" ca="1" si="2"/>
        <v>--</v>
      </c>
      <c r="O63" s="57" t="str">
        <f t="shared" ca="1" si="7"/>
        <v>--</v>
      </c>
      <c r="P63" s="53" t="str">
        <f t="shared" ca="1" si="0"/>
        <v>--</v>
      </c>
      <c r="Q63" s="53" t="e">
        <f t="shared" ca="1" si="3"/>
        <v>#VALUE!</v>
      </c>
      <c r="R63" s="53">
        <f t="shared" ca="1" si="8"/>
        <v>1</v>
      </c>
      <c r="S63" s="58" t="str">
        <f t="shared" ca="1" si="4"/>
        <v>--</v>
      </c>
      <c r="T63" s="59" t="str">
        <f t="shared" ca="1" si="9"/>
        <v>--</v>
      </c>
      <c r="U63" s="53" t="str">
        <f t="shared" ca="1" si="5"/>
        <v>--</v>
      </c>
    </row>
    <row r="64" spans="3:28" x14ac:dyDescent="0.25">
      <c r="K64" s="51">
        <f t="shared" si="10"/>
        <v>41</v>
      </c>
      <c r="L64" s="93" t="str">
        <f t="shared" ca="1" si="6"/>
        <v>--</v>
      </c>
      <c r="M64" s="57" t="str">
        <f t="shared" ca="1" si="1"/>
        <v>--</v>
      </c>
      <c r="N64" s="53" t="str">
        <f t="shared" ca="1" si="2"/>
        <v>--</v>
      </c>
      <c r="O64" s="57" t="str">
        <f t="shared" ca="1" si="7"/>
        <v>--</v>
      </c>
      <c r="P64" s="53" t="str">
        <f t="shared" ca="1" si="0"/>
        <v>--</v>
      </c>
      <c r="Q64" s="53" t="e">
        <f t="shared" ca="1" si="3"/>
        <v>#VALUE!</v>
      </c>
      <c r="R64" s="53">
        <f t="shared" ca="1" si="8"/>
        <v>1</v>
      </c>
      <c r="S64" s="58" t="str">
        <f t="shared" ca="1" si="4"/>
        <v>--</v>
      </c>
      <c r="T64" s="59" t="str">
        <f t="shared" ca="1" si="9"/>
        <v>--</v>
      </c>
      <c r="U64" s="53" t="str">
        <f t="shared" ca="1" si="5"/>
        <v>--</v>
      </c>
    </row>
    <row r="65" spans="11:21" x14ac:dyDescent="0.25">
      <c r="K65" s="51">
        <f t="shared" si="10"/>
        <v>42</v>
      </c>
      <c r="L65" s="93" t="str">
        <f t="shared" ca="1" si="6"/>
        <v>--</v>
      </c>
      <c r="M65" s="57" t="str">
        <f t="shared" ca="1" si="1"/>
        <v>--</v>
      </c>
      <c r="N65" s="53" t="str">
        <f t="shared" ca="1" si="2"/>
        <v>--</v>
      </c>
      <c r="O65" s="57" t="str">
        <f t="shared" ca="1" si="7"/>
        <v>--</v>
      </c>
      <c r="P65" s="53" t="str">
        <f t="shared" ca="1" si="0"/>
        <v>--</v>
      </c>
      <c r="Q65" s="53" t="e">
        <f t="shared" ca="1" si="3"/>
        <v>#VALUE!</v>
      </c>
      <c r="R65" s="53">
        <f t="shared" ca="1" si="8"/>
        <v>1</v>
      </c>
      <c r="S65" s="58" t="str">
        <f t="shared" ca="1" si="4"/>
        <v>--</v>
      </c>
      <c r="T65" s="59" t="str">
        <f t="shared" ca="1" si="9"/>
        <v>--</v>
      </c>
      <c r="U65" s="53" t="str">
        <f t="shared" ca="1" si="5"/>
        <v>--</v>
      </c>
    </row>
    <row r="66" spans="11:21" x14ac:dyDescent="0.25">
      <c r="K66" s="51">
        <f t="shared" si="10"/>
        <v>43</v>
      </c>
      <c r="L66" s="93" t="str">
        <f t="shared" ca="1" si="6"/>
        <v>--</v>
      </c>
      <c r="M66" s="57" t="str">
        <f t="shared" ca="1" si="1"/>
        <v>--</v>
      </c>
      <c r="N66" s="53" t="str">
        <f t="shared" ca="1" si="2"/>
        <v>--</v>
      </c>
      <c r="O66" s="57" t="str">
        <f t="shared" ca="1" si="7"/>
        <v>--</v>
      </c>
      <c r="P66" s="53" t="str">
        <f t="shared" ca="1" si="0"/>
        <v>--</v>
      </c>
      <c r="Q66" s="53" t="e">
        <f t="shared" ca="1" si="3"/>
        <v>#VALUE!</v>
      </c>
      <c r="R66" s="53">
        <f t="shared" ca="1" si="8"/>
        <v>1</v>
      </c>
      <c r="S66" s="58" t="str">
        <f t="shared" ca="1" si="4"/>
        <v>--</v>
      </c>
      <c r="T66" s="59" t="str">
        <f t="shared" ca="1" si="9"/>
        <v>--</v>
      </c>
      <c r="U66" s="53" t="str">
        <f t="shared" ca="1" si="5"/>
        <v>--</v>
      </c>
    </row>
    <row r="67" spans="11:21" x14ac:dyDescent="0.25">
      <c r="K67" s="51">
        <f t="shared" si="10"/>
        <v>44</v>
      </c>
      <c r="L67" s="93" t="str">
        <f t="shared" ca="1" si="6"/>
        <v>--</v>
      </c>
      <c r="M67" s="57" t="str">
        <f t="shared" ca="1" si="1"/>
        <v>--</v>
      </c>
      <c r="N67" s="53" t="str">
        <f t="shared" ca="1" si="2"/>
        <v>--</v>
      </c>
      <c r="O67" s="57" t="str">
        <f t="shared" ca="1" si="7"/>
        <v>--</v>
      </c>
      <c r="P67" s="53" t="str">
        <f t="shared" ca="1" si="0"/>
        <v>--</v>
      </c>
      <c r="Q67" s="53"/>
      <c r="R67" s="53"/>
      <c r="S67" s="58" t="str">
        <f t="shared" ca="1" si="4"/>
        <v>--</v>
      </c>
      <c r="T67" s="59" t="str">
        <f t="shared" ca="1" si="9"/>
        <v>--</v>
      </c>
      <c r="U67" s="53" t="str">
        <f t="shared" ca="1" si="5"/>
        <v>--</v>
      </c>
    </row>
    <row r="68" spans="11:21" x14ac:dyDescent="0.25">
      <c r="K68" s="51">
        <f t="shared" si="10"/>
        <v>45</v>
      </c>
      <c r="L68" s="93" t="str">
        <f t="shared" ca="1" si="6"/>
        <v>--</v>
      </c>
      <c r="M68" s="57" t="str">
        <f t="shared" ca="1" si="1"/>
        <v>--</v>
      </c>
      <c r="N68" s="53" t="str">
        <f t="shared" ca="1" si="2"/>
        <v>--</v>
      </c>
      <c r="O68" s="57" t="str">
        <f t="shared" ca="1" si="7"/>
        <v>--</v>
      </c>
      <c r="P68" s="53" t="str">
        <f t="shared" ca="1" si="0"/>
        <v>--</v>
      </c>
      <c r="Q68" s="53"/>
      <c r="R68" s="53"/>
      <c r="S68" s="58" t="str">
        <f t="shared" ca="1" si="4"/>
        <v>--</v>
      </c>
      <c r="T68" s="59" t="str">
        <f t="shared" ca="1" si="9"/>
        <v>--</v>
      </c>
      <c r="U68" s="53" t="str">
        <f t="shared" ca="1" si="5"/>
        <v>--</v>
      </c>
    </row>
    <row r="69" spans="11:21" x14ac:dyDescent="0.25">
      <c r="K69" s="51">
        <f t="shared" si="10"/>
        <v>46</v>
      </c>
      <c r="L69" s="93" t="str">
        <f t="shared" ca="1" si="6"/>
        <v>--</v>
      </c>
      <c r="M69" s="57" t="str">
        <f t="shared" ca="1" si="1"/>
        <v>--</v>
      </c>
      <c r="N69" s="53" t="str">
        <f t="shared" ca="1" si="2"/>
        <v>--</v>
      </c>
      <c r="O69" s="57" t="str">
        <f t="shared" ca="1" si="7"/>
        <v>--</v>
      </c>
      <c r="P69" s="53" t="str">
        <f t="shared" ca="1" si="0"/>
        <v>--</v>
      </c>
      <c r="Q69" s="53"/>
      <c r="R69" s="53"/>
      <c r="S69" s="58" t="str">
        <f t="shared" ca="1" si="4"/>
        <v>--</v>
      </c>
      <c r="T69" s="59" t="str">
        <f t="shared" ca="1" si="9"/>
        <v>--</v>
      </c>
      <c r="U69" s="53" t="str">
        <f t="shared" ca="1" si="5"/>
        <v>--</v>
      </c>
    </row>
    <row r="70" spans="11:21" x14ac:dyDescent="0.25">
      <c r="K70" s="51">
        <f t="shared" si="10"/>
        <v>47</v>
      </c>
      <c r="L70" s="93" t="str">
        <f t="shared" ca="1" si="6"/>
        <v>--</v>
      </c>
      <c r="M70" s="57" t="str">
        <f t="shared" ca="1" si="1"/>
        <v>--</v>
      </c>
      <c r="N70" s="53" t="str">
        <f t="shared" ca="1" si="2"/>
        <v>--</v>
      </c>
      <c r="O70" s="57" t="str">
        <f t="shared" ca="1" si="7"/>
        <v>--</v>
      </c>
      <c r="P70" s="53" t="str">
        <f t="shared" ca="1" si="0"/>
        <v>--</v>
      </c>
      <c r="Q70" s="53"/>
      <c r="R70" s="53"/>
      <c r="S70" s="58" t="str">
        <f t="shared" ca="1" si="4"/>
        <v>--</v>
      </c>
      <c r="T70" s="59" t="str">
        <f t="shared" ca="1" si="9"/>
        <v>--</v>
      </c>
      <c r="U70" s="53" t="str">
        <f t="shared" ca="1" si="5"/>
        <v>--</v>
      </c>
    </row>
    <row r="71" spans="11:21" x14ac:dyDescent="0.25">
      <c r="K71" s="51">
        <f t="shared" si="10"/>
        <v>48</v>
      </c>
      <c r="L71" s="93" t="str">
        <f t="shared" ca="1" si="6"/>
        <v>--</v>
      </c>
      <c r="M71" s="57" t="str">
        <f t="shared" ca="1" si="1"/>
        <v>--</v>
      </c>
      <c r="N71" s="53" t="str">
        <f t="shared" ca="1" si="2"/>
        <v>--</v>
      </c>
      <c r="O71" s="57" t="str">
        <f t="shared" ca="1" si="7"/>
        <v>--</v>
      </c>
      <c r="P71" s="53" t="str">
        <f t="shared" ca="1" si="0"/>
        <v>--</v>
      </c>
      <c r="Q71" s="53"/>
      <c r="R71" s="53"/>
      <c r="S71" s="58" t="str">
        <f t="shared" ca="1" si="4"/>
        <v>--</v>
      </c>
      <c r="T71" s="59" t="str">
        <f t="shared" ca="1" si="9"/>
        <v>--</v>
      </c>
      <c r="U71" s="53" t="str">
        <f t="shared" ca="1" si="5"/>
        <v>--</v>
      </c>
    </row>
    <row r="72" spans="11:21" x14ac:dyDescent="0.25">
      <c r="K72" s="51">
        <f t="shared" si="10"/>
        <v>49</v>
      </c>
      <c r="L72" s="93" t="str">
        <f t="shared" ca="1" si="6"/>
        <v>--</v>
      </c>
      <c r="M72" s="57" t="str">
        <f t="shared" ca="1" si="1"/>
        <v>--</v>
      </c>
      <c r="N72" s="53" t="str">
        <f t="shared" ca="1" si="2"/>
        <v>--</v>
      </c>
      <c r="O72" s="57" t="str">
        <f t="shared" ca="1" si="7"/>
        <v>--</v>
      </c>
      <c r="P72" s="53" t="str">
        <f t="shared" ca="1" si="0"/>
        <v>--</v>
      </c>
      <c r="Q72" s="53"/>
      <c r="R72" s="53"/>
      <c r="S72" s="58" t="str">
        <f t="shared" ca="1" si="4"/>
        <v>--</v>
      </c>
      <c r="T72" s="59" t="str">
        <f t="shared" ca="1" si="9"/>
        <v>--</v>
      </c>
      <c r="U72" s="53" t="str">
        <f t="shared" ca="1" si="5"/>
        <v>--</v>
      </c>
    </row>
    <row r="73" spans="11:21" x14ac:dyDescent="0.25">
      <c r="K73" s="51">
        <f t="shared" si="10"/>
        <v>50</v>
      </c>
      <c r="L73" s="93" t="str">
        <f t="shared" ca="1" si="6"/>
        <v>--</v>
      </c>
      <c r="M73" s="57" t="str">
        <f t="shared" ca="1" si="1"/>
        <v>--</v>
      </c>
      <c r="N73" s="53" t="str">
        <f t="shared" ca="1" si="2"/>
        <v>--</v>
      </c>
      <c r="O73" s="57" t="str">
        <f t="shared" ca="1" si="7"/>
        <v>--</v>
      </c>
      <c r="P73" s="53" t="str">
        <f t="shared" ca="1" si="0"/>
        <v>--</v>
      </c>
      <c r="Q73" s="53"/>
      <c r="R73" s="53"/>
      <c r="S73" s="58" t="str">
        <f t="shared" ca="1" si="4"/>
        <v>--</v>
      </c>
      <c r="T73" s="59" t="str">
        <f t="shared" ca="1" si="9"/>
        <v>--</v>
      </c>
      <c r="U73" s="53" t="str">
        <f t="shared" ca="1" si="5"/>
        <v>--</v>
      </c>
    </row>
    <row r="74" spans="11:21" x14ac:dyDescent="0.25">
      <c r="K74" s="51">
        <f t="shared" si="10"/>
        <v>51</v>
      </c>
      <c r="L74" s="93" t="str">
        <f t="shared" ca="1" si="6"/>
        <v>--</v>
      </c>
      <c r="M74" s="57" t="str">
        <f t="shared" ca="1" si="1"/>
        <v>--</v>
      </c>
      <c r="N74" s="53" t="str">
        <f t="shared" ca="1" si="2"/>
        <v>--</v>
      </c>
      <c r="O74" s="57" t="str">
        <f t="shared" ca="1" si="7"/>
        <v>--</v>
      </c>
      <c r="P74" s="53" t="str">
        <f t="shared" ca="1" si="0"/>
        <v>--</v>
      </c>
      <c r="Q74" s="53"/>
      <c r="R74" s="53"/>
      <c r="S74" s="58" t="str">
        <f t="shared" ca="1" si="4"/>
        <v>--</v>
      </c>
      <c r="T74" s="59" t="str">
        <f t="shared" ca="1" si="9"/>
        <v>--</v>
      </c>
      <c r="U74" s="53" t="str">
        <f t="shared" ca="1" si="5"/>
        <v>--</v>
      </c>
    </row>
    <row r="75" spans="11:21" x14ac:dyDescent="0.25">
      <c r="K75" s="51">
        <f t="shared" si="10"/>
        <v>52</v>
      </c>
      <c r="L75" s="93" t="str">
        <f t="shared" ca="1" si="6"/>
        <v>--</v>
      </c>
      <c r="M75" s="57" t="str">
        <f t="shared" ca="1" si="1"/>
        <v>--</v>
      </c>
      <c r="N75" s="53" t="str">
        <f t="shared" ca="1" si="2"/>
        <v>--</v>
      </c>
      <c r="O75" s="57" t="str">
        <f t="shared" ca="1" si="7"/>
        <v>--</v>
      </c>
      <c r="P75" s="53" t="str">
        <f t="shared" ca="1" si="0"/>
        <v>--</v>
      </c>
      <c r="Q75" s="53"/>
      <c r="R75" s="53"/>
      <c r="S75" s="58" t="str">
        <f t="shared" ca="1" si="4"/>
        <v>--</v>
      </c>
      <c r="T75" s="59" t="str">
        <f t="shared" ca="1" si="9"/>
        <v>--</v>
      </c>
      <c r="U75" s="53" t="str">
        <f t="shared" ca="1" si="5"/>
        <v>--</v>
      </c>
    </row>
    <row r="76" spans="11:21" x14ac:dyDescent="0.25">
      <c r="K76" s="51">
        <f t="shared" si="10"/>
        <v>53</v>
      </c>
      <c r="L76" s="93" t="str">
        <f t="shared" ca="1" si="6"/>
        <v>--</v>
      </c>
      <c r="M76" s="57" t="str">
        <f t="shared" ca="1" si="1"/>
        <v>--</v>
      </c>
      <c r="N76" s="53" t="str">
        <f t="shared" ca="1" si="2"/>
        <v>--</v>
      </c>
      <c r="O76" s="57" t="str">
        <f t="shared" ca="1" si="7"/>
        <v>--</v>
      </c>
      <c r="P76" s="53" t="str">
        <f t="shared" ca="1" si="0"/>
        <v>--</v>
      </c>
      <c r="Q76" s="53"/>
      <c r="R76" s="53"/>
      <c r="S76" s="58" t="str">
        <f t="shared" ca="1" si="4"/>
        <v>--</v>
      </c>
      <c r="T76" s="59" t="str">
        <f t="shared" ca="1" si="9"/>
        <v>--</v>
      </c>
      <c r="U76" s="53" t="str">
        <f t="shared" ca="1" si="5"/>
        <v>--</v>
      </c>
    </row>
    <row r="77" spans="11:21" x14ac:dyDescent="0.25">
      <c r="K77" s="51">
        <f t="shared" si="10"/>
        <v>54</v>
      </c>
      <c r="L77" s="93" t="str">
        <f t="shared" ca="1" si="6"/>
        <v>--</v>
      </c>
      <c r="M77" s="57" t="str">
        <f t="shared" ca="1" si="1"/>
        <v>--</v>
      </c>
      <c r="N77" s="53" t="str">
        <f t="shared" ca="1" si="2"/>
        <v>--</v>
      </c>
      <c r="O77" s="57" t="str">
        <f t="shared" ca="1" si="7"/>
        <v>--</v>
      </c>
      <c r="P77" s="53" t="str">
        <f t="shared" ca="1" si="0"/>
        <v>--</v>
      </c>
      <c r="Q77" s="53"/>
      <c r="R77" s="53"/>
      <c r="S77" s="58" t="str">
        <f t="shared" ca="1" si="4"/>
        <v>--</v>
      </c>
      <c r="T77" s="59" t="str">
        <f t="shared" ca="1" si="9"/>
        <v>--</v>
      </c>
      <c r="U77" s="53" t="str">
        <f t="shared" ca="1" si="5"/>
        <v>--</v>
      </c>
    </row>
    <row r="78" spans="11:21" x14ac:dyDescent="0.25">
      <c r="K78" s="51">
        <f t="shared" si="10"/>
        <v>55</v>
      </c>
      <c r="L78" s="93" t="str">
        <f t="shared" ca="1" si="6"/>
        <v>--</v>
      </c>
      <c r="M78" s="57" t="str">
        <f t="shared" ca="1" si="1"/>
        <v>--</v>
      </c>
      <c r="N78" s="53" t="str">
        <f t="shared" ca="1" si="2"/>
        <v>--</v>
      </c>
      <c r="O78" s="57" t="str">
        <f t="shared" ca="1" si="7"/>
        <v>--</v>
      </c>
      <c r="P78" s="53" t="str">
        <f t="shared" ca="1" si="0"/>
        <v>--</v>
      </c>
      <c r="Q78" s="53"/>
      <c r="R78" s="53"/>
      <c r="S78" s="58" t="str">
        <f t="shared" ca="1" si="4"/>
        <v>--</v>
      </c>
      <c r="T78" s="59" t="str">
        <f t="shared" ca="1" si="9"/>
        <v>--</v>
      </c>
      <c r="U78" s="53" t="str">
        <f t="shared" ca="1" si="5"/>
        <v>--</v>
      </c>
    </row>
    <row r="79" spans="11:21" x14ac:dyDescent="0.25">
      <c r="K79" s="51">
        <f t="shared" si="10"/>
        <v>56</v>
      </c>
      <c r="L79" s="93" t="str">
        <f t="shared" ca="1" si="6"/>
        <v>--</v>
      </c>
      <c r="M79" s="57" t="str">
        <f t="shared" ca="1" si="1"/>
        <v>--</v>
      </c>
      <c r="N79" s="53" t="str">
        <f t="shared" ca="1" si="2"/>
        <v>--</v>
      </c>
      <c r="O79" s="57" t="str">
        <f t="shared" ca="1" si="7"/>
        <v>--</v>
      </c>
      <c r="P79" s="53" t="str">
        <f t="shared" ca="1" si="0"/>
        <v>--</v>
      </c>
      <c r="Q79" s="53"/>
      <c r="R79" s="53"/>
      <c r="S79" s="58" t="str">
        <f t="shared" ca="1" si="4"/>
        <v>--</v>
      </c>
      <c r="T79" s="59" t="str">
        <f t="shared" ca="1" si="9"/>
        <v>--</v>
      </c>
      <c r="U79" s="53" t="str">
        <f t="shared" ca="1" si="5"/>
        <v>--</v>
      </c>
    </row>
    <row r="80" spans="11:21" x14ac:dyDescent="0.25">
      <c r="K80" s="51">
        <f t="shared" si="10"/>
        <v>57</v>
      </c>
      <c r="L80" s="93" t="str">
        <f t="shared" ca="1" si="6"/>
        <v>--</v>
      </c>
      <c r="M80" s="57" t="str">
        <f t="shared" ca="1" si="1"/>
        <v>--</v>
      </c>
      <c r="N80" s="53" t="str">
        <f t="shared" ca="1" si="2"/>
        <v>--</v>
      </c>
      <c r="O80" s="57" t="str">
        <f t="shared" ca="1" si="7"/>
        <v>--</v>
      </c>
      <c r="P80" s="53" t="str">
        <f t="shared" ca="1" si="0"/>
        <v>--</v>
      </c>
      <c r="Q80" s="53"/>
      <c r="R80" s="53"/>
      <c r="S80" s="58" t="str">
        <f t="shared" ca="1" si="4"/>
        <v>--</v>
      </c>
      <c r="T80" s="59" t="str">
        <f t="shared" ca="1" si="9"/>
        <v>--</v>
      </c>
      <c r="U80" s="53" t="str">
        <f t="shared" ca="1" si="5"/>
        <v>--</v>
      </c>
    </row>
    <row r="81" spans="11:21" x14ac:dyDescent="0.25">
      <c r="K81" s="51">
        <f t="shared" si="10"/>
        <v>58</v>
      </c>
      <c r="L81" s="93" t="str">
        <f t="shared" ca="1" si="6"/>
        <v>--</v>
      </c>
      <c r="M81" s="57" t="str">
        <f t="shared" ca="1" si="1"/>
        <v>--</v>
      </c>
      <c r="N81" s="53" t="str">
        <f t="shared" ca="1" si="2"/>
        <v>--</v>
      </c>
      <c r="O81" s="57" t="str">
        <f t="shared" ca="1" si="7"/>
        <v>--</v>
      </c>
      <c r="P81" s="53" t="str">
        <f t="shared" ca="1" si="0"/>
        <v>--</v>
      </c>
      <c r="Q81" s="53"/>
      <c r="R81" s="53"/>
      <c r="S81" s="58" t="str">
        <f t="shared" ca="1" si="4"/>
        <v>--</v>
      </c>
      <c r="T81" s="59" t="str">
        <f t="shared" ca="1" si="9"/>
        <v>--</v>
      </c>
      <c r="U81" s="53" t="str">
        <f t="shared" ca="1" si="5"/>
        <v>--</v>
      </c>
    </row>
    <row r="82" spans="11:21" x14ac:dyDescent="0.25">
      <c r="K82" s="51">
        <f t="shared" si="10"/>
        <v>59</v>
      </c>
      <c r="L82" s="93" t="str">
        <f t="shared" ca="1" si="6"/>
        <v>--</v>
      </c>
      <c r="M82" s="57" t="str">
        <f t="shared" ca="1" si="1"/>
        <v>--</v>
      </c>
      <c r="N82" s="53" t="str">
        <f t="shared" ca="1" si="2"/>
        <v>--</v>
      </c>
      <c r="O82" s="57" t="str">
        <f t="shared" ca="1" si="7"/>
        <v>--</v>
      </c>
      <c r="P82" s="53" t="str">
        <f t="shared" ca="1" si="0"/>
        <v>--</v>
      </c>
      <c r="Q82" s="53"/>
      <c r="R82" s="53"/>
      <c r="S82" s="58" t="str">
        <f t="shared" ca="1" si="4"/>
        <v>--</v>
      </c>
      <c r="T82" s="59" t="str">
        <f t="shared" ca="1" si="9"/>
        <v>--</v>
      </c>
      <c r="U82" s="53" t="str">
        <f t="shared" ca="1" si="5"/>
        <v>--</v>
      </c>
    </row>
    <row r="83" spans="11:21" x14ac:dyDescent="0.25">
      <c r="K83" s="51">
        <f t="shared" si="10"/>
        <v>60</v>
      </c>
      <c r="L83" s="93" t="str">
        <f t="shared" ca="1" si="6"/>
        <v>--</v>
      </c>
      <c r="M83" s="57" t="str">
        <f t="shared" ca="1" si="1"/>
        <v>--</v>
      </c>
      <c r="N83" s="53" t="str">
        <f t="shared" ca="1" si="2"/>
        <v>--</v>
      </c>
      <c r="O83" s="57" t="str">
        <f t="shared" ca="1" si="7"/>
        <v>--</v>
      </c>
      <c r="P83" s="53" t="str">
        <f t="shared" ca="1" si="0"/>
        <v>--</v>
      </c>
      <c r="Q83" s="53"/>
      <c r="R83" s="53"/>
      <c r="S83" s="58" t="str">
        <f t="shared" ca="1" si="4"/>
        <v>--</v>
      </c>
      <c r="T83" s="59" t="str">
        <f t="shared" ca="1" si="9"/>
        <v>--</v>
      </c>
      <c r="U83" s="53" t="str">
        <f t="shared" ca="1" si="5"/>
        <v>--</v>
      </c>
    </row>
    <row r="84" spans="11:21" x14ac:dyDescent="0.25">
      <c r="K84" s="51">
        <f t="shared" si="10"/>
        <v>61</v>
      </c>
      <c r="L84" s="93" t="str">
        <f t="shared" ca="1" si="6"/>
        <v>--</v>
      </c>
      <c r="M84" s="57" t="str">
        <f t="shared" ca="1" si="1"/>
        <v>--</v>
      </c>
      <c r="N84" s="53" t="str">
        <f t="shared" ca="1" si="2"/>
        <v>--</v>
      </c>
      <c r="O84" s="57" t="str">
        <f t="shared" ca="1" si="7"/>
        <v>--</v>
      </c>
      <c r="P84" s="53" t="str">
        <f t="shared" ca="1" si="0"/>
        <v>--</v>
      </c>
      <c r="Q84" s="53"/>
      <c r="R84" s="53"/>
      <c r="S84" s="58" t="str">
        <f t="shared" ca="1" si="4"/>
        <v>--</v>
      </c>
      <c r="T84" s="59" t="str">
        <f t="shared" ca="1" si="9"/>
        <v>--</v>
      </c>
      <c r="U84" s="53" t="str">
        <f t="shared" ca="1" si="5"/>
        <v>--</v>
      </c>
    </row>
    <row r="85" spans="11:21" x14ac:dyDescent="0.25">
      <c r="K85" s="51">
        <f t="shared" si="10"/>
        <v>62</v>
      </c>
      <c r="L85" s="93" t="str">
        <f t="shared" ca="1" si="6"/>
        <v>--</v>
      </c>
      <c r="M85" s="57" t="str">
        <f t="shared" ca="1" si="1"/>
        <v>--</v>
      </c>
      <c r="N85" s="53" t="str">
        <f t="shared" ca="1" si="2"/>
        <v>--</v>
      </c>
      <c r="O85" s="57" t="str">
        <f t="shared" ca="1" si="7"/>
        <v>--</v>
      </c>
      <c r="P85" s="53" t="str">
        <f t="shared" ca="1" si="0"/>
        <v>--</v>
      </c>
      <c r="Q85" s="53"/>
      <c r="R85" s="53"/>
      <c r="S85" s="58" t="str">
        <f t="shared" ca="1" si="4"/>
        <v>--</v>
      </c>
      <c r="T85" s="59" t="str">
        <f t="shared" ca="1" si="9"/>
        <v>--</v>
      </c>
      <c r="U85" s="53" t="str">
        <f t="shared" ca="1" si="5"/>
        <v>--</v>
      </c>
    </row>
    <row r="86" spans="11:21" x14ac:dyDescent="0.25">
      <c r="K86" s="51">
        <f t="shared" si="10"/>
        <v>63</v>
      </c>
      <c r="L86" s="93" t="str">
        <f t="shared" ca="1" si="6"/>
        <v>--</v>
      </c>
      <c r="M86" s="57" t="str">
        <f t="shared" ca="1" si="1"/>
        <v>--</v>
      </c>
      <c r="N86" s="53" t="str">
        <f t="shared" ca="1" si="2"/>
        <v>--</v>
      </c>
      <c r="O86" s="57" t="str">
        <f t="shared" ca="1" si="7"/>
        <v>--</v>
      </c>
      <c r="P86" s="53" t="str">
        <f t="shared" ca="1" si="0"/>
        <v>--</v>
      </c>
      <c r="Q86" s="53"/>
      <c r="R86" s="53"/>
      <c r="S86" s="58" t="str">
        <f t="shared" ca="1" si="4"/>
        <v>--</v>
      </c>
      <c r="T86" s="59" t="str">
        <f t="shared" ca="1" si="9"/>
        <v>--</v>
      </c>
      <c r="U86" s="53" t="str">
        <f t="shared" ca="1" si="5"/>
        <v>--</v>
      </c>
    </row>
    <row r="87" spans="11:21" x14ac:dyDescent="0.25">
      <c r="K87" s="51">
        <f t="shared" si="10"/>
        <v>64</v>
      </c>
      <c r="L87" s="93" t="str">
        <f t="shared" ca="1" si="6"/>
        <v>--</v>
      </c>
      <c r="M87" s="57" t="str">
        <f t="shared" ca="1" si="1"/>
        <v>--</v>
      </c>
      <c r="N87" s="53" t="str">
        <f t="shared" ca="1" si="2"/>
        <v>--</v>
      </c>
      <c r="O87" s="57" t="str">
        <f t="shared" ca="1" si="7"/>
        <v>--</v>
      </c>
      <c r="P87" s="53" t="str">
        <f t="shared" ca="1" si="0"/>
        <v>--</v>
      </c>
      <c r="Q87" s="53"/>
      <c r="R87" s="53"/>
      <c r="S87" s="58" t="str">
        <f t="shared" ca="1" si="4"/>
        <v>--</v>
      </c>
      <c r="T87" s="59" t="str">
        <f t="shared" ca="1" si="9"/>
        <v>--</v>
      </c>
      <c r="U87" s="53" t="str">
        <f t="shared" ca="1" si="5"/>
        <v>--</v>
      </c>
    </row>
    <row r="88" spans="11:21" x14ac:dyDescent="0.25">
      <c r="K88" s="51">
        <f t="shared" si="10"/>
        <v>65</v>
      </c>
      <c r="L88" s="93" t="str">
        <f t="shared" ca="1" si="6"/>
        <v>--</v>
      </c>
      <c r="M88" s="57" t="str">
        <f t="shared" ca="1" si="1"/>
        <v>--</v>
      </c>
      <c r="N88" s="53" t="str">
        <f t="shared" ca="1" si="2"/>
        <v>--</v>
      </c>
      <c r="O88" s="57" t="str">
        <f t="shared" ca="1" si="7"/>
        <v>--</v>
      </c>
      <c r="P88" s="53" t="str">
        <f t="shared" ref="P88:P135" ca="1" si="11">+IF(L88="--","--",IFERROR(VLOOKUP(L88,$W$41:$X$45,2,FALSE),0))</f>
        <v>--</v>
      </c>
      <c r="Q88" s="53"/>
      <c r="R88" s="53"/>
      <c r="S88" s="58" t="str">
        <f t="shared" ca="1" si="4"/>
        <v>--</v>
      </c>
      <c r="T88" s="59" t="str">
        <f t="shared" ca="1" si="9"/>
        <v>--</v>
      </c>
      <c r="U88" s="53" t="str">
        <f t="shared" ca="1" si="5"/>
        <v>--</v>
      </c>
    </row>
    <row r="89" spans="11:21" x14ac:dyDescent="0.25">
      <c r="K89" s="51">
        <f t="shared" si="10"/>
        <v>66</v>
      </c>
      <c r="L89" s="93" t="str">
        <f t="shared" ca="1" si="6"/>
        <v>--</v>
      </c>
      <c r="M89" s="57" t="str">
        <f t="shared" ref="M89:M135" ca="1" si="12">IF(L89="--","--",IF(AND($C$27="--",K89=1),(L89-$C$26)*$C$24/365,$C$24/$C$25))</f>
        <v>--</v>
      </c>
      <c r="N89" s="53" t="str">
        <f t="shared" ref="N89:N135" ca="1" si="13">+IF(L89=$C$23, 100%, "--")</f>
        <v>--</v>
      </c>
      <c r="O89" s="57" t="str">
        <f t="shared" ca="1" si="7"/>
        <v>--</v>
      </c>
      <c r="P89" s="53" t="str">
        <f t="shared" ca="1" si="11"/>
        <v>--</v>
      </c>
      <c r="Q89" s="53"/>
      <c r="R89" s="53"/>
      <c r="S89" s="58" t="str">
        <f t="shared" ref="S89:S135" ca="1" si="14">IF(L89="--","--",ROUND(IF($C$22="LBA37DA",SUM(O89:P89),SUM(M89:N89)),9))</f>
        <v>--</v>
      </c>
      <c r="T89" s="59" t="str">
        <f t="shared" ca="1" si="9"/>
        <v>--</v>
      </c>
      <c r="U89" s="53" t="str">
        <f t="shared" ref="U89:U135" ca="1" si="15">IFERROR(T89*S89,"--")</f>
        <v>--</v>
      </c>
    </row>
    <row r="90" spans="11:21" x14ac:dyDescent="0.25">
      <c r="K90" s="51">
        <f t="shared" si="10"/>
        <v>67</v>
      </c>
      <c r="L90" s="93" t="str">
        <f t="shared" ref="L90:L135" ca="1" si="16">+IF(L89&lt;$C$23, EDATE(L89,12/$C$25), IF(L89=$C$23, "--", IF(L89="--", "--")))</f>
        <v>--</v>
      </c>
      <c r="M90" s="57" t="str">
        <f t="shared" ca="1" si="12"/>
        <v>--</v>
      </c>
      <c r="N90" s="53" t="str">
        <f t="shared" ca="1" si="13"/>
        <v>--</v>
      </c>
      <c r="O90" s="57" t="str">
        <f t="shared" ref="O90:O135" ca="1" si="17">IFERROR(IF(K90=1,(L90-$C$27)*(Q90/100%)*$C$24/365,(L90-L89)*(Q90/100%)*$C$24/365),"--")</f>
        <v>--</v>
      </c>
      <c r="P90" s="53" t="str">
        <f t="shared" ca="1" si="11"/>
        <v>--</v>
      </c>
      <c r="Q90" s="53"/>
      <c r="R90" s="53"/>
      <c r="S90" s="58" t="str">
        <f t="shared" ca="1" si="14"/>
        <v>--</v>
      </c>
      <c r="T90" s="59" t="str">
        <f t="shared" ref="T90:T135" ca="1" si="18">IF(L90="--","--",1/(1+$C$31/$C$25)^($C$28*$C$25/365+K89))</f>
        <v>--</v>
      </c>
      <c r="U90" s="53" t="str">
        <f t="shared" ca="1" si="15"/>
        <v>--</v>
      </c>
    </row>
    <row r="91" spans="11:21" x14ac:dyDescent="0.25">
      <c r="K91" s="51">
        <f t="shared" si="10"/>
        <v>68</v>
      </c>
      <c r="L91" s="93" t="str">
        <f t="shared" ca="1" si="16"/>
        <v>--</v>
      </c>
      <c r="M91" s="57" t="str">
        <f t="shared" ca="1" si="12"/>
        <v>--</v>
      </c>
      <c r="N91" s="53" t="str">
        <f t="shared" ca="1" si="13"/>
        <v>--</v>
      </c>
      <c r="O91" s="57" t="str">
        <f t="shared" ca="1" si="17"/>
        <v>--</v>
      </c>
      <c r="P91" s="53" t="str">
        <f t="shared" ca="1" si="11"/>
        <v>--</v>
      </c>
      <c r="Q91" s="53"/>
      <c r="R91" s="53"/>
      <c r="S91" s="58" t="str">
        <f t="shared" ca="1" si="14"/>
        <v>--</v>
      </c>
      <c r="T91" s="59" t="str">
        <f t="shared" ca="1" si="18"/>
        <v>--</v>
      </c>
      <c r="U91" s="53" t="str">
        <f t="shared" ca="1" si="15"/>
        <v>--</v>
      </c>
    </row>
    <row r="92" spans="11:21" x14ac:dyDescent="0.25">
      <c r="K92" s="51">
        <f t="shared" ref="K92:K135" si="19">+K91+1</f>
        <v>69</v>
      </c>
      <c r="L92" s="93" t="str">
        <f t="shared" ca="1" si="16"/>
        <v>--</v>
      </c>
      <c r="M92" s="57" t="str">
        <f t="shared" ca="1" si="12"/>
        <v>--</v>
      </c>
      <c r="N92" s="53" t="str">
        <f t="shared" ca="1" si="13"/>
        <v>--</v>
      </c>
      <c r="O92" s="57" t="str">
        <f t="shared" ca="1" si="17"/>
        <v>--</v>
      </c>
      <c r="P92" s="53" t="str">
        <f t="shared" ca="1" si="11"/>
        <v>--</v>
      </c>
      <c r="Q92" s="53"/>
      <c r="R92" s="53"/>
      <c r="S92" s="58" t="str">
        <f t="shared" ca="1" si="14"/>
        <v>--</v>
      </c>
      <c r="T92" s="59" t="str">
        <f t="shared" ca="1" si="18"/>
        <v>--</v>
      </c>
      <c r="U92" s="53" t="str">
        <f t="shared" ca="1" si="15"/>
        <v>--</v>
      </c>
    </row>
    <row r="93" spans="11:21" x14ac:dyDescent="0.25">
      <c r="K93" s="51">
        <f t="shared" si="19"/>
        <v>70</v>
      </c>
      <c r="L93" s="93" t="str">
        <f t="shared" ca="1" si="16"/>
        <v>--</v>
      </c>
      <c r="M93" s="57" t="str">
        <f t="shared" ca="1" si="12"/>
        <v>--</v>
      </c>
      <c r="N93" s="53" t="str">
        <f t="shared" ca="1" si="13"/>
        <v>--</v>
      </c>
      <c r="O93" s="57" t="str">
        <f t="shared" ca="1" si="17"/>
        <v>--</v>
      </c>
      <c r="P93" s="53" t="str">
        <f t="shared" ca="1" si="11"/>
        <v>--</v>
      </c>
      <c r="Q93" s="53"/>
      <c r="R93" s="53"/>
      <c r="S93" s="58" t="str">
        <f t="shared" ca="1" si="14"/>
        <v>--</v>
      </c>
      <c r="T93" s="59" t="str">
        <f t="shared" ca="1" si="18"/>
        <v>--</v>
      </c>
      <c r="U93" s="53" t="str">
        <f t="shared" ca="1" si="15"/>
        <v>--</v>
      </c>
    </row>
    <row r="94" spans="11:21" x14ac:dyDescent="0.25">
      <c r="K94" s="51">
        <f t="shared" si="19"/>
        <v>71</v>
      </c>
      <c r="L94" s="93" t="str">
        <f t="shared" ca="1" si="16"/>
        <v>--</v>
      </c>
      <c r="M94" s="57" t="str">
        <f t="shared" ca="1" si="12"/>
        <v>--</v>
      </c>
      <c r="N94" s="53" t="str">
        <f t="shared" ca="1" si="13"/>
        <v>--</v>
      </c>
      <c r="O94" s="57" t="str">
        <f t="shared" ca="1" si="17"/>
        <v>--</v>
      </c>
      <c r="P94" s="53" t="str">
        <f t="shared" ca="1" si="11"/>
        <v>--</v>
      </c>
      <c r="Q94" s="53"/>
      <c r="R94" s="53"/>
      <c r="S94" s="58" t="str">
        <f t="shared" ca="1" si="14"/>
        <v>--</v>
      </c>
      <c r="T94" s="59" t="str">
        <f t="shared" ca="1" si="18"/>
        <v>--</v>
      </c>
      <c r="U94" s="53" t="str">
        <f t="shared" ca="1" si="15"/>
        <v>--</v>
      </c>
    </row>
    <row r="95" spans="11:21" x14ac:dyDescent="0.25">
      <c r="K95" s="51">
        <f t="shared" si="19"/>
        <v>72</v>
      </c>
      <c r="L95" s="93" t="str">
        <f t="shared" ca="1" si="16"/>
        <v>--</v>
      </c>
      <c r="M95" s="57" t="str">
        <f t="shared" ca="1" si="12"/>
        <v>--</v>
      </c>
      <c r="N95" s="53" t="str">
        <f t="shared" ca="1" si="13"/>
        <v>--</v>
      </c>
      <c r="O95" s="57" t="str">
        <f t="shared" ca="1" si="17"/>
        <v>--</v>
      </c>
      <c r="P95" s="53" t="str">
        <f t="shared" ca="1" si="11"/>
        <v>--</v>
      </c>
      <c r="Q95" s="53"/>
      <c r="R95" s="53"/>
      <c r="S95" s="58" t="str">
        <f t="shared" ca="1" si="14"/>
        <v>--</v>
      </c>
      <c r="T95" s="59" t="str">
        <f t="shared" ca="1" si="18"/>
        <v>--</v>
      </c>
      <c r="U95" s="53" t="str">
        <f t="shared" ca="1" si="15"/>
        <v>--</v>
      </c>
    </row>
    <row r="96" spans="11:21" x14ac:dyDescent="0.25">
      <c r="K96" s="51">
        <f t="shared" si="19"/>
        <v>73</v>
      </c>
      <c r="L96" s="93" t="str">
        <f t="shared" ca="1" si="16"/>
        <v>--</v>
      </c>
      <c r="M96" s="57" t="str">
        <f t="shared" ca="1" si="12"/>
        <v>--</v>
      </c>
      <c r="N96" s="53" t="str">
        <f t="shared" ca="1" si="13"/>
        <v>--</v>
      </c>
      <c r="O96" s="57" t="str">
        <f t="shared" ca="1" si="17"/>
        <v>--</v>
      </c>
      <c r="P96" s="53" t="str">
        <f t="shared" ca="1" si="11"/>
        <v>--</v>
      </c>
      <c r="Q96" s="53"/>
      <c r="R96" s="53"/>
      <c r="S96" s="58" t="str">
        <f t="shared" ca="1" si="14"/>
        <v>--</v>
      </c>
      <c r="T96" s="59" t="str">
        <f t="shared" ca="1" si="18"/>
        <v>--</v>
      </c>
      <c r="U96" s="53" t="str">
        <f t="shared" ca="1" si="15"/>
        <v>--</v>
      </c>
    </row>
    <row r="97" spans="11:21" x14ac:dyDescent="0.25">
      <c r="K97" s="51">
        <f t="shared" si="19"/>
        <v>74</v>
      </c>
      <c r="L97" s="93" t="str">
        <f t="shared" ca="1" si="16"/>
        <v>--</v>
      </c>
      <c r="M97" s="57" t="str">
        <f t="shared" ca="1" si="12"/>
        <v>--</v>
      </c>
      <c r="N97" s="53" t="str">
        <f t="shared" ca="1" si="13"/>
        <v>--</v>
      </c>
      <c r="O97" s="57" t="str">
        <f t="shared" ca="1" si="17"/>
        <v>--</v>
      </c>
      <c r="P97" s="53" t="str">
        <f t="shared" ca="1" si="11"/>
        <v>--</v>
      </c>
      <c r="Q97" s="53"/>
      <c r="R97" s="53"/>
      <c r="S97" s="58" t="str">
        <f t="shared" ca="1" si="14"/>
        <v>--</v>
      </c>
      <c r="T97" s="59" t="str">
        <f t="shared" ca="1" si="18"/>
        <v>--</v>
      </c>
      <c r="U97" s="53" t="str">
        <f t="shared" ca="1" si="15"/>
        <v>--</v>
      </c>
    </row>
    <row r="98" spans="11:21" x14ac:dyDescent="0.25">
      <c r="K98" s="51">
        <f t="shared" si="19"/>
        <v>75</v>
      </c>
      <c r="L98" s="93" t="str">
        <f t="shared" ca="1" si="16"/>
        <v>--</v>
      </c>
      <c r="M98" s="57" t="str">
        <f t="shared" ca="1" si="12"/>
        <v>--</v>
      </c>
      <c r="N98" s="53" t="str">
        <f t="shared" ca="1" si="13"/>
        <v>--</v>
      </c>
      <c r="O98" s="57" t="str">
        <f t="shared" ca="1" si="17"/>
        <v>--</v>
      </c>
      <c r="P98" s="53" t="str">
        <f t="shared" ca="1" si="11"/>
        <v>--</v>
      </c>
      <c r="Q98" s="53"/>
      <c r="R98" s="53"/>
      <c r="S98" s="58" t="str">
        <f t="shared" ca="1" si="14"/>
        <v>--</v>
      </c>
      <c r="T98" s="59" t="str">
        <f t="shared" ca="1" si="18"/>
        <v>--</v>
      </c>
      <c r="U98" s="53" t="str">
        <f t="shared" ca="1" si="15"/>
        <v>--</v>
      </c>
    </row>
    <row r="99" spans="11:21" x14ac:dyDescent="0.25">
      <c r="K99" s="51">
        <f t="shared" si="19"/>
        <v>76</v>
      </c>
      <c r="L99" s="93" t="str">
        <f t="shared" ca="1" si="16"/>
        <v>--</v>
      </c>
      <c r="M99" s="57" t="str">
        <f t="shared" ca="1" si="12"/>
        <v>--</v>
      </c>
      <c r="N99" s="53" t="str">
        <f t="shared" ca="1" si="13"/>
        <v>--</v>
      </c>
      <c r="O99" s="57" t="str">
        <f t="shared" ca="1" si="17"/>
        <v>--</v>
      </c>
      <c r="P99" s="53" t="str">
        <f t="shared" ca="1" si="11"/>
        <v>--</v>
      </c>
      <c r="Q99" s="53"/>
      <c r="R99" s="53"/>
      <c r="S99" s="58" t="str">
        <f t="shared" ca="1" si="14"/>
        <v>--</v>
      </c>
      <c r="T99" s="59" t="str">
        <f t="shared" ca="1" si="18"/>
        <v>--</v>
      </c>
      <c r="U99" s="53" t="str">
        <f t="shared" ca="1" si="15"/>
        <v>--</v>
      </c>
    </row>
    <row r="100" spans="11:21" x14ac:dyDescent="0.25">
      <c r="K100" s="51">
        <f t="shared" si="19"/>
        <v>77</v>
      </c>
      <c r="L100" s="93" t="str">
        <f t="shared" ca="1" si="16"/>
        <v>--</v>
      </c>
      <c r="M100" s="57" t="str">
        <f t="shared" ca="1" si="12"/>
        <v>--</v>
      </c>
      <c r="N100" s="53" t="str">
        <f t="shared" ca="1" si="13"/>
        <v>--</v>
      </c>
      <c r="O100" s="57" t="str">
        <f t="shared" ca="1" si="17"/>
        <v>--</v>
      </c>
      <c r="P100" s="53" t="str">
        <f t="shared" ca="1" si="11"/>
        <v>--</v>
      </c>
      <c r="Q100" s="53"/>
      <c r="R100" s="53"/>
      <c r="S100" s="58" t="str">
        <f t="shared" ca="1" si="14"/>
        <v>--</v>
      </c>
      <c r="T100" s="59" t="str">
        <f t="shared" ca="1" si="18"/>
        <v>--</v>
      </c>
      <c r="U100" s="53" t="str">
        <f t="shared" ca="1" si="15"/>
        <v>--</v>
      </c>
    </row>
    <row r="101" spans="11:21" x14ac:dyDescent="0.25">
      <c r="K101" s="51">
        <f t="shared" si="19"/>
        <v>78</v>
      </c>
      <c r="L101" s="93" t="str">
        <f t="shared" ca="1" si="16"/>
        <v>--</v>
      </c>
      <c r="M101" s="57" t="str">
        <f t="shared" ca="1" si="12"/>
        <v>--</v>
      </c>
      <c r="N101" s="53" t="str">
        <f t="shared" ca="1" si="13"/>
        <v>--</v>
      </c>
      <c r="O101" s="57" t="str">
        <f t="shared" ca="1" si="17"/>
        <v>--</v>
      </c>
      <c r="P101" s="53" t="str">
        <f t="shared" ca="1" si="11"/>
        <v>--</v>
      </c>
      <c r="Q101" s="53"/>
      <c r="R101" s="53"/>
      <c r="S101" s="58" t="str">
        <f t="shared" ca="1" si="14"/>
        <v>--</v>
      </c>
      <c r="T101" s="59" t="str">
        <f t="shared" ca="1" si="18"/>
        <v>--</v>
      </c>
      <c r="U101" s="53" t="str">
        <f t="shared" ca="1" si="15"/>
        <v>--</v>
      </c>
    </row>
    <row r="102" spans="11:21" x14ac:dyDescent="0.25">
      <c r="K102" s="51">
        <f t="shared" si="19"/>
        <v>79</v>
      </c>
      <c r="L102" s="93" t="str">
        <f t="shared" ca="1" si="16"/>
        <v>--</v>
      </c>
      <c r="M102" s="57" t="str">
        <f t="shared" ca="1" si="12"/>
        <v>--</v>
      </c>
      <c r="N102" s="53" t="str">
        <f t="shared" ca="1" si="13"/>
        <v>--</v>
      </c>
      <c r="O102" s="57" t="str">
        <f t="shared" ca="1" si="17"/>
        <v>--</v>
      </c>
      <c r="P102" s="53" t="str">
        <f t="shared" ca="1" si="11"/>
        <v>--</v>
      </c>
      <c r="Q102" s="53"/>
      <c r="R102" s="53"/>
      <c r="S102" s="58" t="str">
        <f t="shared" ca="1" si="14"/>
        <v>--</v>
      </c>
      <c r="T102" s="59" t="str">
        <f t="shared" ca="1" si="18"/>
        <v>--</v>
      </c>
      <c r="U102" s="53" t="str">
        <f t="shared" ca="1" si="15"/>
        <v>--</v>
      </c>
    </row>
    <row r="103" spans="11:21" x14ac:dyDescent="0.25">
      <c r="K103" s="51">
        <f t="shared" si="19"/>
        <v>80</v>
      </c>
      <c r="L103" s="93" t="str">
        <f t="shared" ca="1" si="16"/>
        <v>--</v>
      </c>
      <c r="M103" s="57" t="str">
        <f t="shared" ca="1" si="12"/>
        <v>--</v>
      </c>
      <c r="N103" s="53" t="str">
        <f t="shared" ca="1" si="13"/>
        <v>--</v>
      </c>
      <c r="O103" s="57" t="str">
        <f t="shared" ca="1" si="17"/>
        <v>--</v>
      </c>
      <c r="P103" s="53" t="str">
        <f t="shared" ca="1" si="11"/>
        <v>--</v>
      </c>
      <c r="Q103" s="53"/>
      <c r="R103" s="53"/>
      <c r="S103" s="58" t="str">
        <f t="shared" ca="1" si="14"/>
        <v>--</v>
      </c>
      <c r="T103" s="59" t="str">
        <f t="shared" ca="1" si="18"/>
        <v>--</v>
      </c>
      <c r="U103" s="53" t="str">
        <f t="shared" ca="1" si="15"/>
        <v>--</v>
      </c>
    </row>
    <row r="104" spans="11:21" x14ac:dyDescent="0.25">
      <c r="K104" s="51">
        <f t="shared" si="19"/>
        <v>81</v>
      </c>
      <c r="L104" s="93" t="str">
        <f t="shared" ca="1" si="16"/>
        <v>--</v>
      </c>
      <c r="M104" s="57" t="str">
        <f t="shared" ca="1" si="12"/>
        <v>--</v>
      </c>
      <c r="N104" s="53" t="str">
        <f t="shared" ca="1" si="13"/>
        <v>--</v>
      </c>
      <c r="O104" s="57" t="str">
        <f t="shared" ca="1" si="17"/>
        <v>--</v>
      </c>
      <c r="P104" s="53" t="str">
        <f t="shared" ca="1" si="11"/>
        <v>--</v>
      </c>
      <c r="Q104" s="53"/>
      <c r="R104" s="53"/>
      <c r="S104" s="58" t="str">
        <f t="shared" ca="1" si="14"/>
        <v>--</v>
      </c>
      <c r="T104" s="59" t="str">
        <f t="shared" ca="1" si="18"/>
        <v>--</v>
      </c>
      <c r="U104" s="53" t="str">
        <f t="shared" ca="1" si="15"/>
        <v>--</v>
      </c>
    </row>
    <row r="105" spans="11:21" x14ac:dyDescent="0.25">
      <c r="K105" s="51">
        <f t="shared" si="19"/>
        <v>82</v>
      </c>
      <c r="L105" s="93" t="str">
        <f t="shared" ca="1" si="16"/>
        <v>--</v>
      </c>
      <c r="M105" s="57" t="str">
        <f t="shared" ca="1" si="12"/>
        <v>--</v>
      </c>
      <c r="N105" s="53" t="str">
        <f t="shared" ca="1" si="13"/>
        <v>--</v>
      </c>
      <c r="O105" s="57" t="str">
        <f t="shared" ca="1" si="17"/>
        <v>--</v>
      </c>
      <c r="P105" s="53" t="str">
        <f t="shared" ca="1" si="11"/>
        <v>--</v>
      </c>
      <c r="Q105" s="53"/>
      <c r="R105" s="53"/>
      <c r="S105" s="58" t="str">
        <f t="shared" ca="1" si="14"/>
        <v>--</v>
      </c>
      <c r="T105" s="59" t="str">
        <f t="shared" ca="1" si="18"/>
        <v>--</v>
      </c>
      <c r="U105" s="53" t="str">
        <f t="shared" ca="1" si="15"/>
        <v>--</v>
      </c>
    </row>
    <row r="106" spans="11:21" x14ac:dyDescent="0.25">
      <c r="K106" s="51">
        <f t="shared" si="19"/>
        <v>83</v>
      </c>
      <c r="L106" s="93" t="str">
        <f t="shared" ca="1" si="16"/>
        <v>--</v>
      </c>
      <c r="M106" s="57" t="str">
        <f t="shared" ca="1" si="12"/>
        <v>--</v>
      </c>
      <c r="N106" s="53" t="str">
        <f t="shared" ca="1" si="13"/>
        <v>--</v>
      </c>
      <c r="O106" s="57" t="str">
        <f t="shared" ca="1" si="17"/>
        <v>--</v>
      </c>
      <c r="P106" s="53" t="str">
        <f t="shared" ca="1" si="11"/>
        <v>--</v>
      </c>
      <c r="Q106" s="53"/>
      <c r="R106" s="53"/>
      <c r="S106" s="58" t="str">
        <f t="shared" ca="1" si="14"/>
        <v>--</v>
      </c>
      <c r="T106" s="59" t="str">
        <f t="shared" ca="1" si="18"/>
        <v>--</v>
      </c>
      <c r="U106" s="53" t="str">
        <f t="shared" ca="1" si="15"/>
        <v>--</v>
      </c>
    </row>
    <row r="107" spans="11:21" x14ac:dyDescent="0.25">
      <c r="K107" s="51">
        <f t="shared" si="19"/>
        <v>84</v>
      </c>
      <c r="L107" s="93" t="str">
        <f t="shared" ca="1" si="16"/>
        <v>--</v>
      </c>
      <c r="M107" s="57" t="str">
        <f t="shared" ca="1" si="12"/>
        <v>--</v>
      </c>
      <c r="N107" s="53" t="str">
        <f t="shared" ca="1" si="13"/>
        <v>--</v>
      </c>
      <c r="O107" s="57" t="str">
        <f t="shared" ca="1" si="17"/>
        <v>--</v>
      </c>
      <c r="P107" s="53" t="str">
        <f t="shared" ca="1" si="11"/>
        <v>--</v>
      </c>
      <c r="Q107" s="53"/>
      <c r="R107" s="53"/>
      <c r="S107" s="58" t="str">
        <f t="shared" ca="1" si="14"/>
        <v>--</v>
      </c>
      <c r="T107" s="59" t="str">
        <f t="shared" ca="1" si="18"/>
        <v>--</v>
      </c>
      <c r="U107" s="53" t="str">
        <f t="shared" ca="1" si="15"/>
        <v>--</v>
      </c>
    </row>
    <row r="108" spans="11:21" x14ac:dyDescent="0.25">
      <c r="K108" s="51">
        <f t="shared" si="19"/>
        <v>85</v>
      </c>
      <c r="L108" s="93" t="str">
        <f t="shared" ca="1" si="16"/>
        <v>--</v>
      </c>
      <c r="M108" s="57" t="str">
        <f t="shared" ca="1" si="12"/>
        <v>--</v>
      </c>
      <c r="N108" s="53" t="str">
        <f t="shared" ca="1" si="13"/>
        <v>--</v>
      </c>
      <c r="O108" s="57" t="str">
        <f t="shared" ca="1" si="17"/>
        <v>--</v>
      </c>
      <c r="P108" s="53" t="str">
        <f t="shared" ca="1" si="11"/>
        <v>--</v>
      </c>
      <c r="Q108" s="53"/>
      <c r="R108" s="53"/>
      <c r="S108" s="58" t="str">
        <f t="shared" ca="1" si="14"/>
        <v>--</v>
      </c>
      <c r="T108" s="59" t="str">
        <f t="shared" ca="1" si="18"/>
        <v>--</v>
      </c>
      <c r="U108" s="53" t="str">
        <f t="shared" ca="1" si="15"/>
        <v>--</v>
      </c>
    </row>
    <row r="109" spans="11:21" x14ac:dyDescent="0.25">
      <c r="K109" s="51">
        <f t="shared" si="19"/>
        <v>86</v>
      </c>
      <c r="L109" s="93" t="str">
        <f t="shared" ca="1" si="16"/>
        <v>--</v>
      </c>
      <c r="M109" s="57" t="str">
        <f t="shared" ca="1" si="12"/>
        <v>--</v>
      </c>
      <c r="N109" s="53" t="str">
        <f t="shared" ca="1" si="13"/>
        <v>--</v>
      </c>
      <c r="O109" s="57" t="str">
        <f t="shared" ca="1" si="17"/>
        <v>--</v>
      </c>
      <c r="P109" s="53" t="str">
        <f t="shared" ca="1" si="11"/>
        <v>--</v>
      </c>
      <c r="Q109" s="53"/>
      <c r="R109" s="53"/>
      <c r="S109" s="58" t="str">
        <f t="shared" ca="1" si="14"/>
        <v>--</v>
      </c>
      <c r="T109" s="59" t="str">
        <f t="shared" ca="1" si="18"/>
        <v>--</v>
      </c>
      <c r="U109" s="53" t="str">
        <f t="shared" ca="1" si="15"/>
        <v>--</v>
      </c>
    </row>
    <row r="110" spans="11:21" x14ac:dyDescent="0.25">
      <c r="K110" s="51">
        <f t="shared" si="19"/>
        <v>87</v>
      </c>
      <c r="L110" s="93" t="str">
        <f t="shared" ca="1" si="16"/>
        <v>--</v>
      </c>
      <c r="M110" s="57" t="str">
        <f t="shared" ca="1" si="12"/>
        <v>--</v>
      </c>
      <c r="N110" s="53" t="str">
        <f t="shared" ca="1" si="13"/>
        <v>--</v>
      </c>
      <c r="O110" s="57" t="str">
        <f t="shared" ca="1" si="17"/>
        <v>--</v>
      </c>
      <c r="P110" s="53" t="str">
        <f t="shared" ca="1" si="11"/>
        <v>--</v>
      </c>
      <c r="Q110" s="53"/>
      <c r="R110" s="53"/>
      <c r="S110" s="58" t="str">
        <f t="shared" ca="1" si="14"/>
        <v>--</v>
      </c>
      <c r="T110" s="59" t="str">
        <f t="shared" ca="1" si="18"/>
        <v>--</v>
      </c>
      <c r="U110" s="53" t="str">
        <f t="shared" ca="1" si="15"/>
        <v>--</v>
      </c>
    </row>
    <row r="111" spans="11:21" x14ac:dyDescent="0.25">
      <c r="K111" s="51">
        <f t="shared" si="19"/>
        <v>88</v>
      </c>
      <c r="L111" s="93" t="str">
        <f t="shared" ca="1" si="16"/>
        <v>--</v>
      </c>
      <c r="M111" s="57" t="str">
        <f t="shared" ca="1" si="12"/>
        <v>--</v>
      </c>
      <c r="N111" s="53" t="str">
        <f t="shared" ca="1" si="13"/>
        <v>--</v>
      </c>
      <c r="O111" s="57" t="str">
        <f t="shared" ca="1" si="17"/>
        <v>--</v>
      </c>
      <c r="P111" s="53" t="str">
        <f t="shared" ca="1" si="11"/>
        <v>--</v>
      </c>
      <c r="Q111" s="53"/>
      <c r="R111" s="53"/>
      <c r="S111" s="58" t="str">
        <f t="shared" ca="1" si="14"/>
        <v>--</v>
      </c>
      <c r="T111" s="59" t="str">
        <f t="shared" ca="1" si="18"/>
        <v>--</v>
      </c>
      <c r="U111" s="53" t="str">
        <f t="shared" ca="1" si="15"/>
        <v>--</v>
      </c>
    </row>
    <row r="112" spans="11:21" x14ac:dyDescent="0.25">
      <c r="K112" s="51">
        <f t="shared" si="19"/>
        <v>89</v>
      </c>
      <c r="L112" s="93" t="str">
        <f t="shared" ca="1" si="16"/>
        <v>--</v>
      </c>
      <c r="M112" s="57" t="str">
        <f t="shared" ca="1" si="12"/>
        <v>--</v>
      </c>
      <c r="N112" s="53" t="str">
        <f t="shared" ca="1" si="13"/>
        <v>--</v>
      </c>
      <c r="O112" s="57" t="str">
        <f t="shared" ca="1" si="17"/>
        <v>--</v>
      </c>
      <c r="P112" s="53" t="str">
        <f t="shared" ca="1" si="11"/>
        <v>--</v>
      </c>
      <c r="Q112" s="53"/>
      <c r="R112" s="53"/>
      <c r="S112" s="58" t="str">
        <f t="shared" ca="1" si="14"/>
        <v>--</v>
      </c>
      <c r="T112" s="59" t="str">
        <f t="shared" ca="1" si="18"/>
        <v>--</v>
      </c>
      <c r="U112" s="53" t="str">
        <f t="shared" ca="1" si="15"/>
        <v>--</v>
      </c>
    </row>
    <row r="113" spans="11:21" x14ac:dyDescent="0.25">
      <c r="K113" s="51">
        <f t="shared" si="19"/>
        <v>90</v>
      </c>
      <c r="L113" s="93" t="str">
        <f t="shared" ca="1" si="16"/>
        <v>--</v>
      </c>
      <c r="M113" s="57" t="str">
        <f t="shared" ca="1" si="12"/>
        <v>--</v>
      </c>
      <c r="N113" s="53" t="str">
        <f t="shared" ca="1" si="13"/>
        <v>--</v>
      </c>
      <c r="O113" s="57" t="str">
        <f t="shared" ca="1" si="17"/>
        <v>--</v>
      </c>
      <c r="P113" s="53" t="str">
        <f t="shared" ca="1" si="11"/>
        <v>--</v>
      </c>
      <c r="Q113" s="53"/>
      <c r="R113" s="53"/>
      <c r="S113" s="58" t="str">
        <f t="shared" ca="1" si="14"/>
        <v>--</v>
      </c>
      <c r="T113" s="59" t="str">
        <f t="shared" ca="1" si="18"/>
        <v>--</v>
      </c>
      <c r="U113" s="53" t="str">
        <f t="shared" ca="1" si="15"/>
        <v>--</v>
      </c>
    </row>
    <row r="114" spans="11:21" x14ac:dyDescent="0.25">
      <c r="K114" s="51">
        <f t="shared" si="19"/>
        <v>91</v>
      </c>
      <c r="L114" s="93" t="str">
        <f t="shared" ca="1" si="16"/>
        <v>--</v>
      </c>
      <c r="M114" s="57" t="str">
        <f t="shared" ca="1" si="12"/>
        <v>--</v>
      </c>
      <c r="N114" s="53" t="str">
        <f t="shared" ca="1" si="13"/>
        <v>--</v>
      </c>
      <c r="O114" s="57" t="str">
        <f t="shared" ca="1" si="17"/>
        <v>--</v>
      </c>
      <c r="P114" s="53" t="str">
        <f t="shared" ca="1" si="11"/>
        <v>--</v>
      </c>
      <c r="Q114" s="53"/>
      <c r="R114" s="53"/>
      <c r="S114" s="58" t="str">
        <f t="shared" ca="1" si="14"/>
        <v>--</v>
      </c>
      <c r="T114" s="59" t="str">
        <f t="shared" ca="1" si="18"/>
        <v>--</v>
      </c>
      <c r="U114" s="53" t="str">
        <f t="shared" ca="1" si="15"/>
        <v>--</v>
      </c>
    </row>
    <row r="115" spans="11:21" x14ac:dyDescent="0.25">
      <c r="K115" s="51">
        <f t="shared" si="19"/>
        <v>92</v>
      </c>
      <c r="L115" s="93" t="str">
        <f t="shared" ca="1" si="16"/>
        <v>--</v>
      </c>
      <c r="M115" s="57" t="str">
        <f t="shared" ca="1" si="12"/>
        <v>--</v>
      </c>
      <c r="N115" s="53" t="str">
        <f t="shared" ca="1" si="13"/>
        <v>--</v>
      </c>
      <c r="O115" s="57" t="str">
        <f t="shared" ca="1" si="17"/>
        <v>--</v>
      </c>
      <c r="P115" s="53" t="str">
        <f t="shared" ca="1" si="11"/>
        <v>--</v>
      </c>
      <c r="Q115" s="53"/>
      <c r="R115" s="53"/>
      <c r="S115" s="58" t="str">
        <f t="shared" ca="1" si="14"/>
        <v>--</v>
      </c>
      <c r="T115" s="59" t="str">
        <f t="shared" ca="1" si="18"/>
        <v>--</v>
      </c>
      <c r="U115" s="53" t="str">
        <f t="shared" ca="1" si="15"/>
        <v>--</v>
      </c>
    </row>
    <row r="116" spans="11:21" x14ac:dyDescent="0.25">
      <c r="K116" s="51">
        <f t="shared" si="19"/>
        <v>93</v>
      </c>
      <c r="L116" s="93" t="str">
        <f t="shared" ca="1" si="16"/>
        <v>--</v>
      </c>
      <c r="M116" s="57" t="str">
        <f t="shared" ca="1" si="12"/>
        <v>--</v>
      </c>
      <c r="N116" s="53" t="str">
        <f t="shared" ca="1" si="13"/>
        <v>--</v>
      </c>
      <c r="O116" s="57" t="str">
        <f t="shared" ca="1" si="17"/>
        <v>--</v>
      </c>
      <c r="P116" s="53" t="str">
        <f t="shared" ca="1" si="11"/>
        <v>--</v>
      </c>
      <c r="Q116" s="53"/>
      <c r="R116" s="53"/>
      <c r="S116" s="58" t="str">
        <f t="shared" ca="1" si="14"/>
        <v>--</v>
      </c>
      <c r="T116" s="59" t="str">
        <f t="shared" ca="1" si="18"/>
        <v>--</v>
      </c>
      <c r="U116" s="53" t="str">
        <f t="shared" ca="1" si="15"/>
        <v>--</v>
      </c>
    </row>
    <row r="117" spans="11:21" x14ac:dyDescent="0.25">
      <c r="K117" s="51">
        <f t="shared" si="19"/>
        <v>94</v>
      </c>
      <c r="L117" s="93" t="str">
        <f t="shared" ca="1" si="16"/>
        <v>--</v>
      </c>
      <c r="M117" s="57" t="str">
        <f t="shared" ca="1" si="12"/>
        <v>--</v>
      </c>
      <c r="N117" s="53" t="str">
        <f t="shared" ca="1" si="13"/>
        <v>--</v>
      </c>
      <c r="O117" s="57" t="str">
        <f t="shared" ca="1" si="17"/>
        <v>--</v>
      </c>
      <c r="P117" s="53" t="str">
        <f t="shared" ca="1" si="11"/>
        <v>--</v>
      </c>
      <c r="Q117" s="53"/>
      <c r="R117" s="53"/>
      <c r="S117" s="58" t="str">
        <f t="shared" ca="1" si="14"/>
        <v>--</v>
      </c>
      <c r="T117" s="59" t="str">
        <f t="shared" ca="1" si="18"/>
        <v>--</v>
      </c>
      <c r="U117" s="53" t="str">
        <f t="shared" ca="1" si="15"/>
        <v>--</v>
      </c>
    </row>
    <row r="118" spans="11:21" x14ac:dyDescent="0.25">
      <c r="K118" s="51">
        <f t="shared" si="19"/>
        <v>95</v>
      </c>
      <c r="L118" s="93" t="str">
        <f t="shared" ca="1" si="16"/>
        <v>--</v>
      </c>
      <c r="M118" s="57" t="str">
        <f t="shared" ca="1" si="12"/>
        <v>--</v>
      </c>
      <c r="N118" s="53" t="str">
        <f t="shared" ca="1" si="13"/>
        <v>--</v>
      </c>
      <c r="O118" s="57" t="str">
        <f t="shared" ca="1" si="17"/>
        <v>--</v>
      </c>
      <c r="P118" s="53" t="str">
        <f t="shared" ca="1" si="11"/>
        <v>--</v>
      </c>
      <c r="Q118" s="53"/>
      <c r="R118" s="53"/>
      <c r="S118" s="58" t="str">
        <f t="shared" ca="1" si="14"/>
        <v>--</v>
      </c>
      <c r="T118" s="59" t="str">
        <f t="shared" ca="1" si="18"/>
        <v>--</v>
      </c>
      <c r="U118" s="53" t="str">
        <f t="shared" ca="1" si="15"/>
        <v>--</v>
      </c>
    </row>
    <row r="119" spans="11:21" x14ac:dyDescent="0.25">
      <c r="K119" s="51">
        <f t="shared" si="19"/>
        <v>96</v>
      </c>
      <c r="L119" s="93" t="str">
        <f t="shared" ca="1" si="16"/>
        <v>--</v>
      </c>
      <c r="M119" s="57" t="str">
        <f t="shared" ca="1" si="12"/>
        <v>--</v>
      </c>
      <c r="N119" s="53" t="str">
        <f t="shared" ca="1" si="13"/>
        <v>--</v>
      </c>
      <c r="O119" s="57" t="str">
        <f t="shared" ca="1" si="17"/>
        <v>--</v>
      </c>
      <c r="P119" s="53" t="str">
        <f t="shared" ca="1" si="11"/>
        <v>--</v>
      </c>
      <c r="Q119" s="53"/>
      <c r="R119" s="53"/>
      <c r="S119" s="58" t="str">
        <f t="shared" ca="1" si="14"/>
        <v>--</v>
      </c>
      <c r="T119" s="59" t="str">
        <f t="shared" ca="1" si="18"/>
        <v>--</v>
      </c>
      <c r="U119" s="53" t="str">
        <f t="shared" ca="1" si="15"/>
        <v>--</v>
      </c>
    </row>
    <row r="120" spans="11:21" x14ac:dyDescent="0.25">
      <c r="K120" s="51">
        <f t="shared" si="19"/>
        <v>97</v>
      </c>
      <c r="L120" s="93" t="str">
        <f t="shared" ca="1" si="16"/>
        <v>--</v>
      </c>
      <c r="M120" s="57" t="str">
        <f t="shared" ca="1" si="12"/>
        <v>--</v>
      </c>
      <c r="N120" s="53" t="str">
        <f t="shared" ca="1" si="13"/>
        <v>--</v>
      </c>
      <c r="O120" s="57" t="str">
        <f t="shared" ca="1" si="17"/>
        <v>--</v>
      </c>
      <c r="P120" s="53" t="str">
        <f t="shared" ca="1" si="11"/>
        <v>--</v>
      </c>
      <c r="Q120" s="53"/>
      <c r="R120" s="53"/>
      <c r="S120" s="58" t="str">
        <f t="shared" ca="1" si="14"/>
        <v>--</v>
      </c>
      <c r="T120" s="59" t="str">
        <f t="shared" ca="1" si="18"/>
        <v>--</v>
      </c>
      <c r="U120" s="53" t="str">
        <f t="shared" ca="1" si="15"/>
        <v>--</v>
      </c>
    </row>
    <row r="121" spans="11:21" x14ac:dyDescent="0.25">
      <c r="K121" s="51">
        <f t="shared" si="19"/>
        <v>98</v>
      </c>
      <c r="L121" s="93" t="str">
        <f t="shared" ca="1" si="16"/>
        <v>--</v>
      </c>
      <c r="M121" s="57" t="str">
        <f t="shared" ca="1" si="12"/>
        <v>--</v>
      </c>
      <c r="N121" s="53" t="str">
        <f t="shared" ca="1" si="13"/>
        <v>--</v>
      </c>
      <c r="O121" s="57" t="str">
        <f t="shared" ca="1" si="17"/>
        <v>--</v>
      </c>
      <c r="P121" s="53" t="str">
        <f t="shared" ca="1" si="11"/>
        <v>--</v>
      </c>
      <c r="Q121" s="53"/>
      <c r="R121" s="53"/>
      <c r="S121" s="58" t="str">
        <f t="shared" ca="1" si="14"/>
        <v>--</v>
      </c>
      <c r="T121" s="59" t="str">
        <f t="shared" ca="1" si="18"/>
        <v>--</v>
      </c>
      <c r="U121" s="53" t="str">
        <f t="shared" ca="1" si="15"/>
        <v>--</v>
      </c>
    </row>
    <row r="122" spans="11:21" x14ac:dyDescent="0.25">
      <c r="K122" s="51">
        <f t="shared" si="19"/>
        <v>99</v>
      </c>
      <c r="L122" s="93" t="str">
        <f t="shared" ca="1" si="16"/>
        <v>--</v>
      </c>
      <c r="M122" s="57" t="str">
        <f t="shared" ca="1" si="12"/>
        <v>--</v>
      </c>
      <c r="N122" s="53" t="str">
        <f t="shared" ca="1" si="13"/>
        <v>--</v>
      </c>
      <c r="O122" s="57" t="str">
        <f t="shared" ca="1" si="17"/>
        <v>--</v>
      </c>
      <c r="P122" s="53" t="str">
        <f t="shared" ca="1" si="11"/>
        <v>--</v>
      </c>
      <c r="Q122" s="53"/>
      <c r="R122" s="53"/>
      <c r="S122" s="58" t="str">
        <f t="shared" ca="1" si="14"/>
        <v>--</v>
      </c>
      <c r="T122" s="59" t="str">
        <f t="shared" ca="1" si="18"/>
        <v>--</v>
      </c>
      <c r="U122" s="53" t="str">
        <f t="shared" ca="1" si="15"/>
        <v>--</v>
      </c>
    </row>
    <row r="123" spans="11:21" x14ac:dyDescent="0.25">
      <c r="K123" s="51">
        <f t="shared" si="19"/>
        <v>100</v>
      </c>
      <c r="L123" s="93" t="str">
        <f t="shared" ca="1" si="16"/>
        <v>--</v>
      </c>
      <c r="M123" s="57" t="str">
        <f t="shared" ca="1" si="12"/>
        <v>--</v>
      </c>
      <c r="N123" s="53" t="str">
        <f t="shared" ca="1" si="13"/>
        <v>--</v>
      </c>
      <c r="O123" s="57" t="str">
        <f t="shared" ca="1" si="17"/>
        <v>--</v>
      </c>
      <c r="P123" s="53" t="str">
        <f t="shared" ca="1" si="11"/>
        <v>--</v>
      </c>
      <c r="Q123" s="53"/>
      <c r="R123" s="53"/>
      <c r="S123" s="58" t="str">
        <f t="shared" ca="1" si="14"/>
        <v>--</v>
      </c>
      <c r="T123" s="59" t="str">
        <f t="shared" ca="1" si="18"/>
        <v>--</v>
      </c>
      <c r="U123" s="53" t="str">
        <f t="shared" ca="1" si="15"/>
        <v>--</v>
      </c>
    </row>
    <row r="124" spans="11:21" x14ac:dyDescent="0.25">
      <c r="K124" s="51">
        <f t="shared" si="19"/>
        <v>101</v>
      </c>
      <c r="L124" s="93" t="str">
        <f t="shared" ca="1" si="16"/>
        <v>--</v>
      </c>
      <c r="M124" s="57" t="str">
        <f t="shared" ca="1" si="12"/>
        <v>--</v>
      </c>
      <c r="N124" s="53" t="str">
        <f t="shared" ca="1" si="13"/>
        <v>--</v>
      </c>
      <c r="O124" s="57" t="str">
        <f t="shared" ca="1" si="17"/>
        <v>--</v>
      </c>
      <c r="P124" s="53" t="str">
        <f t="shared" ca="1" si="11"/>
        <v>--</v>
      </c>
      <c r="Q124" s="53"/>
      <c r="R124" s="53"/>
      <c r="S124" s="58" t="str">
        <f t="shared" ca="1" si="14"/>
        <v>--</v>
      </c>
      <c r="T124" s="59" t="str">
        <f t="shared" ca="1" si="18"/>
        <v>--</v>
      </c>
      <c r="U124" s="53" t="str">
        <f t="shared" ca="1" si="15"/>
        <v>--</v>
      </c>
    </row>
    <row r="125" spans="11:21" x14ac:dyDescent="0.25">
      <c r="K125" s="51">
        <f t="shared" si="19"/>
        <v>102</v>
      </c>
      <c r="L125" s="93" t="str">
        <f t="shared" ca="1" si="16"/>
        <v>--</v>
      </c>
      <c r="M125" s="57" t="str">
        <f t="shared" ca="1" si="12"/>
        <v>--</v>
      </c>
      <c r="N125" s="53" t="str">
        <f t="shared" ca="1" si="13"/>
        <v>--</v>
      </c>
      <c r="O125" s="57" t="str">
        <f t="shared" ca="1" si="17"/>
        <v>--</v>
      </c>
      <c r="P125" s="53" t="str">
        <f t="shared" ca="1" si="11"/>
        <v>--</v>
      </c>
      <c r="Q125" s="53"/>
      <c r="R125" s="53"/>
      <c r="S125" s="58" t="str">
        <f t="shared" ca="1" si="14"/>
        <v>--</v>
      </c>
      <c r="T125" s="59" t="str">
        <f t="shared" ca="1" si="18"/>
        <v>--</v>
      </c>
      <c r="U125" s="53" t="str">
        <f t="shared" ca="1" si="15"/>
        <v>--</v>
      </c>
    </row>
    <row r="126" spans="11:21" x14ac:dyDescent="0.25">
      <c r="K126" s="51">
        <f t="shared" si="19"/>
        <v>103</v>
      </c>
      <c r="L126" s="93" t="str">
        <f t="shared" ca="1" si="16"/>
        <v>--</v>
      </c>
      <c r="M126" s="57" t="str">
        <f t="shared" ca="1" si="12"/>
        <v>--</v>
      </c>
      <c r="N126" s="53" t="str">
        <f t="shared" ca="1" si="13"/>
        <v>--</v>
      </c>
      <c r="O126" s="57" t="str">
        <f t="shared" ca="1" si="17"/>
        <v>--</v>
      </c>
      <c r="P126" s="53" t="str">
        <f t="shared" ca="1" si="11"/>
        <v>--</v>
      </c>
      <c r="Q126" s="53"/>
      <c r="R126" s="53"/>
      <c r="S126" s="58" t="str">
        <f t="shared" ca="1" si="14"/>
        <v>--</v>
      </c>
      <c r="T126" s="59" t="str">
        <f t="shared" ca="1" si="18"/>
        <v>--</v>
      </c>
      <c r="U126" s="53" t="str">
        <f t="shared" ca="1" si="15"/>
        <v>--</v>
      </c>
    </row>
    <row r="127" spans="11:21" x14ac:dyDescent="0.25">
      <c r="K127" s="51">
        <f t="shared" si="19"/>
        <v>104</v>
      </c>
      <c r="L127" s="93" t="str">
        <f t="shared" ca="1" si="16"/>
        <v>--</v>
      </c>
      <c r="M127" s="57" t="str">
        <f t="shared" ca="1" si="12"/>
        <v>--</v>
      </c>
      <c r="N127" s="53" t="str">
        <f t="shared" ca="1" si="13"/>
        <v>--</v>
      </c>
      <c r="O127" s="57" t="str">
        <f t="shared" ca="1" si="17"/>
        <v>--</v>
      </c>
      <c r="P127" s="53" t="str">
        <f t="shared" ca="1" si="11"/>
        <v>--</v>
      </c>
      <c r="Q127" s="53"/>
      <c r="R127" s="53"/>
      <c r="S127" s="58" t="str">
        <f t="shared" ca="1" si="14"/>
        <v>--</v>
      </c>
      <c r="T127" s="59" t="str">
        <f t="shared" ca="1" si="18"/>
        <v>--</v>
      </c>
      <c r="U127" s="53" t="str">
        <f t="shared" ca="1" si="15"/>
        <v>--</v>
      </c>
    </row>
    <row r="128" spans="11:21" x14ac:dyDescent="0.25">
      <c r="K128" s="51">
        <f t="shared" si="19"/>
        <v>105</v>
      </c>
      <c r="L128" s="93" t="str">
        <f t="shared" ca="1" si="16"/>
        <v>--</v>
      </c>
      <c r="M128" s="57" t="str">
        <f t="shared" ca="1" si="12"/>
        <v>--</v>
      </c>
      <c r="N128" s="53" t="str">
        <f t="shared" ca="1" si="13"/>
        <v>--</v>
      </c>
      <c r="O128" s="57" t="str">
        <f t="shared" ca="1" si="17"/>
        <v>--</v>
      </c>
      <c r="P128" s="53" t="str">
        <f t="shared" ca="1" si="11"/>
        <v>--</v>
      </c>
      <c r="Q128" s="53"/>
      <c r="R128" s="53"/>
      <c r="S128" s="58" t="str">
        <f t="shared" ca="1" si="14"/>
        <v>--</v>
      </c>
      <c r="T128" s="59" t="str">
        <f t="shared" ca="1" si="18"/>
        <v>--</v>
      </c>
      <c r="U128" s="53" t="str">
        <f t="shared" ca="1" si="15"/>
        <v>--</v>
      </c>
    </row>
    <row r="129" spans="11:21" x14ac:dyDescent="0.25">
      <c r="K129" s="51">
        <f t="shared" si="19"/>
        <v>106</v>
      </c>
      <c r="L129" s="93" t="str">
        <f t="shared" ca="1" si="16"/>
        <v>--</v>
      </c>
      <c r="M129" s="57" t="str">
        <f t="shared" ca="1" si="12"/>
        <v>--</v>
      </c>
      <c r="N129" s="53" t="str">
        <f t="shared" ca="1" si="13"/>
        <v>--</v>
      </c>
      <c r="O129" s="57" t="str">
        <f t="shared" ca="1" si="17"/>
        <v>--</v>
      </c>
      <c r="P129" s="53" t="str">
        <f t="shared" ca="1" si="11"/>
        <v>--</v>
      </c>
      <c r="Q129" s="53"/>
      <c r="R129" s="53"/>
      <c r="S129" s="58" t="str">
        <f t="shared" ca="1" si="14"/>
        <v>--</v>
      </c>
      <c r="T129" s="59" t="str">
        <f t="shared" ca="1" si="18"/>
        <v>--</v>
      </c>
      <c r="U129" s="53" t="str">
        <f t="shared" ca="1" si="15"/>
        <v>--</v>
      </c>
    </row>
    <row r="130" spans="11:21" x14ac:dyDescent="0.25">
      <c r="K130" s="51">
        <f t="shared" si="19"/>
        <v>107</v>
      </c>
      <c r="L130" s="93" t="str">
        <f t="shared" ca="1" si="16"/>
        <v>--</v>
      </c>
      <c r="M130" s="57" t="str">
        <f t="shared" ca="1" si="12"/>
        <v>--</v>
      </c>
      <c r="N130" s="53" t="str">
        <f t="shared" ca="1" si="13"/>
        <v>--</v>
      </c>
      <c r="O130" s="57" t="str">
        <f t="shared" ca="1" si="17"/>
        <v>--</v>
      </c>
      <c r="P130" s="53" t="str">
        <f t="shared" ca="1" si="11"/>
        <v>--</v>
      </c>
      <c r="Q130" s="53"/>
      <c r="R130" s="53"/>
      <c r="S130" s="58" t="str">
        <f t="shared" ca="1" si="14"/>
        <v>--</v>
      </c>
      <c r="T130" s="59" t="str">
        <f t="shared" ca="1" si="18"/>
        <v>--</v>
      </c>
      <c r="U130" s="53" t="str">
        <f t="shared" ca="1" si="15"/>
        <v>--</v>
      </c>
    </row>
    <row r="131" spans="11:21" x14ac:dyDescent="0.25">
      <c r="K131" s="51">
        <f t="shared" si="19"/>
        <v>108</v>
      </c>
      <c r="L131" s="93" t="str">
        <f t="shared" ca="1" si="16"/>
        <v>--</v>
      </c>
      <c r="M131" s="57" t="str">
        <f t="shared" ca="1" si="12"/>
        <v>--</v>
      </c>
      <c r="N131" s="53" t="str">
        <f t="shared" ca="1" si="13"/>
        <v>--</v>
      </c>
      <c r="O131" s="57" t="str">
        <f t="shared" ca="1" si="17"/>
        <v>--</v>
      </c>
      <c r="P131" s="53" t="str">
        <f t="shared" ca="1" si="11"/>
        <v>--</v>
      </c>
      <c r="Q131" s="53"/>
      <c r="R131" s="53"/>
      <c r="S131" s="58" t="str">
        <f t="shared" ca="1" si="14"/>
        <v>--</v>
      </c>
      <c r="T131" s="59" t="str">
        <f t="shared" ca="1" si="18"/>
        <v>--</v>
      </c>
      <c r="U131" s="53" t="str">
        <f t="shared" ca="1" si="15"/>
        <v>--</v>
      </c>
    </row>
    <row r="132" spans="11:21" x14ac:dyDescent="0.25">
      <c r="K132" s="51">
        <f t="shared" si="19"/>
        <v>109</v>
      </c>
      <c r="L132" s="93" t="str">
        <f t="shared" ca="1" si="16"/>
        <v>--</v>
      </c>
      <c r="M132" s="57" t="str">
        <f t="shared" ca="1" si="12"/>
        <v>--</v>
      </c>
      <c r="N132" s="53" t="str">
        <f t="shared" ca="1" si="13"/>
        <v>--</v>
      </c>
      <c r="O132" s="57" t="str">
        <f t="shared" ca="1" si="17"/>
        <v>--</v>
      </c>
      <c r="P132" s="53" t="str">
        <f t="shared" ca="1" si="11"/>
        <v>--</v>
      </c>
      <c r="Q132" s="53"/>
      <c r="R132" s="53"/>
      <c r="S132" s="58" t="str">
        <f t="shared" ca="1" si="14"/>
        <v>--</v>
      </c>
      <c r="T132" s="59" t="str">
        <f t="shared" ca="1" si="18"/>
        <v>--</v>
      </c>
      <c r="U132" s="53" t="str">
        <f t="shared" ca="1" si="15"/>
        <v>--</v>
      </c>
    </row>
    <row r="133" spans="11:21" x14ac:dyDescent="0.25">
      <c r="K133" s="51">
        <f t="shared" si="19"/>
        <v>110</v>
      </c>
      <c r="L133" s="93" t="str">
        <f t="shared" ca="1" si="16"/>
        <v>--</v>
      </c>
      <c r="M133" s="57" t="str">
        <f t="shared" ca="1" si="12"/>
        <v>--</v>
      </c>
      <c r="N133" s="53" t="str">
        <f t="shared" ca="1" si="13"/>
        <v>--</v>
      </c>
      <c r="O133" s="57" t="str">
        <f t="shared" ca="1" si="17"/>
        <v>--</v>
      </c>
      <c r="P133" s="53" t="str">
        <f t="shared" ca="1" si="11"/>
        <v>--</v>
      </c>
      <c r="Q133" s="53"/>
      <c r="R133" s="53"/>
      <c r="S133" s="58" t="str">
        <f t="shared" ca="1" si="14"/>
        <v>--</v>
      </c>
      <c r="T133" s="59" t="str">
        <f t="shared" ca="1" si="18"/>
        <v>--</v>
      </c>
      <c r="U133" s="53" t="str">
        <f t="shared" ca="1" si="15"/>
        <v>--</v>
      </c>
    </row>
    <row r="134" spans="11:21" x14ac:dyDescent="0.25">
      <c r="K134" s="51">
        <f t="shared" si="19"/>
        <v>111</v>
      </c>
      <c r="L134" s="93" t="str">
        <f t="shared" ca="1" si="16"/>
        <v>--</v>
      </c>
      <c r="M134" s="57" t="str">
        <f t="shared" ca="1" si="12"/>
        <v>--</v>
      </c>
      <c r="N134" s="53" t="str">
        <f t="shared" ca="1" si="13"/>
        <v>--</v>
      </c>
      <c r="O134" s="57" t="str">
        <f t="shared" ca="1" si="17"/>
        <v>--</v>
      </c>
      <c r="P134" s="53" t="str">
        <f t="shared" ca="1" si="11"/>
        <v>--</v>
      </c>
      <c r="Q134" s="53"/>
      <c r="R134" s="53"/>
      <c r="S134" s="58" t="str">
        <f t="shared" ca="1" si="14"/>
        <v>--</v>
      </c>
      <c r="T134" s="59" t="str">
        <f t="shared" ca="1" si="18"/>
        <v>--</v>
      </c>
      <c r="U134" s="53" t="str">
        <f t="shared" ca="1" si="15"/>
        <v>--</v>
      </c>
    </row>
    <row r="135" spans="11:21" x14ac:dyDescent="0.25">
      <c r="K135" s="51">
        <f t="shared" si="19"/>
        <v>112</v>
      </c>
      <c r="L135" s="93" t="str">
        <f t="shared" ca="1" si="16"/>
        <v>--</v>
      </c>
      <c r="M135" s="57" t="str">
        <f t="shared" ca="1" si="12"/>
        <v>--</v>
      </c>
      <c r="N135" s="53" t="str">
        <f t="shared" ca="1" si="13"/>
        <v>--</v>
      </c>
      <c r="O135" s="57" t="str">
        <f t="shared" ca="1" si="17"/>
        <v>--</v>
      </c>
      <c r="P135" s="53" t="str">
        <f t="shared" ca="1" si="11"/>
        <v>--</v>
      </c>
      <c r="Q135" s="53"/>
      <c r="R135" s="53"/>
      <c r="S135" s="58" t="str">
        <f t="shared" ca="1" si="14"/>
        <v>--</v>
      </c>
      <c r="T135" s="59" t="str">
        <f t="shared" ca="1" si="18"/>
        <v>--</v>
      </c>
      <c r="U135" s="53" t="str">
        <f t="shared" ca="1" si="15"/>
        <v>--</v>
      </c>
    </row>
    <row r="136" spans="11:21" x14ac:dyDescent="0.25">
      <c r="K136" s="51"/>
    </row>
    <row r="137" spans="11:21" x14ac:dyDescent="0.25">
      <c r="K137" s="51"/>
    </row>
    <row r="138" spans="11:21" x14ac:dyDescent="0.25">
      <c r="K138" s="51"/>
    </row>
    <row r="139" spans="11:21" x14ac:dyDescent="0.25">
      <c r="K139" s="51"/>
    </row>
    <row r="140" spans="11:21" x14ac:dyDescent="0.25">
      <c r="K140" s="51"/>
    </row>
    <row r="141" spans="11:21" x14ac:dyDescent="0.25">
      <c r="K141" s="51"/>
    </row>
    <row r="142" spans="11:21" x14ac:dyDescent="0.25">
      <c r="K142" s="51"/>
    </row>
    <row r="143" spans="11:21" x14ac:dyDescent="0.25">
      <c r="K143" s="51"/>
    </row>
    <row r="144" spans="11:21" x14ac:dyDescent="0.25">
      <c r="K144" s="51"/>
    </row>
    <row r="145" spans="11:11" x14ac:dyDescent="0.25">
      <c r="K145" s="51"/>
    </row>
    <row r="146" spans="11:11" x14ac:dyDescent="0.25">
      <c r="K146" s="51"/>
    </row>
    <row r="147" spans="11:11" x14ac:dyDescent="0.25">
      <c r="K147" s="51"/>
    </row>
    <row r="148" spans="11:11" x14ac:dyDescent="0.25">
      <c r="K148" s="51"/>
    </row>
    <row r="149" spans="11:11" x14ac:dyDescent="0.25">
      <c r="K149" s="51"/>
    </row>
    <row r="150" spans="11:11" x14ac:dyDescent="0.25">
      <c r="K150" s="51"/>
    </row>
    <row r="151" spans="11:11" x14ac:dyDescent="0.25">
      <c r="K151" s="51"/>
    </row>
    <row r="152" spans="11:11" x14ac:dyDescent="0.25">
      <c r="K152" s="51"/>
    </row>
    <row r="153" spans="11:11" x14ac:dyDescent="0.25">
      <c r="K153" s="51"/>
    </row>
    <row r="154" spans="11:11" x14ac:dyDescent="0.25">
      <c r="K154" s="51"/>
    </row>
    <row r="155" spans="11:11" x14ac:dyDescent="0.25">
      <c r="K155" s="51"/>
    </row>
    <row r="156" spans="11:11" x14ac:dyDescent="0.25">
      <c r="K156" s="51"/>
    </row>
    <row r="157" spans="11:11" x14ac:dyDescent="0.25">
      <c r="K157" s="51"/>
    </row>
    <row r="158" spans="11:11" x14ac:dyDescent="0.25">
      <c r="K158" s="51"/>
    </row>
    <row r="159" spans="11:11" x14ac:dyDescent="0.25">
      <c r="K159" s="51"/>
    </row>
    <row r="160" spans="11:11" x14ac:dyDescent="0.25">
      <c r="K160" s="51"/>
    </row>
    <row r="161" spans="11:11" x14ac:dyDescent="0.25">
      <c r="K161" s="51"/>
    </row>
    <row r="162" spans="11:11" x14ac:dyDescent="0.25">
      <c r="K162" s="51"/>
    </row>
    <row r="163" spans="11:11" x14ac:dyDescent="0.25">
      <c r="K163" s="51"/>
    </row>
    <row r="164" spans="11:11" x14ac:dyDescent="0.25">
      <c r="K164" s="51"/>
    </row>
    <row r="165" spans="11:11" x14ac:dyDescent="0.25">
      <c r="K165" s="51"/>
    </row>
    <row r="166" spans="11:11" x14ac:dyDescent="0.25">
      <c r="K166" s="51"/>
    </row>
  </sheetData>
  <sheetProtection selectLockedCells="1"/>
  <pageMargins left="0.75" right="0.75" top="1" bottom="1" header="0.3" footer="0.3"/>
  <pageSetup orientation="portrait" r:id="rId1"/>
  <headerFooter>
    <oddHeader>&amp;L&amp;"Arial"&amp;9&amp;KA80000CONFIDENTIAL&amp;1#</oddHeader>
    <oddFooter>&amp;LPUBLIC</oddFooter>
    <evenFooter>&amp;LPUBLIC</evenFooter>
    <firstFooter>&amp;LPUBLIC</firstFooter>
  </headerFooter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1">
    <tabColor rgb="FF92D050"/>
  </sheetPr>
  <dimension ref="B12:AB166"/>
  <sheetViews>
    <sheetView showGridLines="0" zoomScale="115" zoomScaleNormal="115" workbookViewId="0"/>
  </sheetViews>
  <sheetFormatPr defaultColWidth="11.42578125" defaultRowHeight="15" x14ac:dyDescent="0.25"/>
  <cols>
    <col min="1" max="1" width="4.140625" style="5" customWidth="1"/>
    <col min="2" max="2" width="35.5703125" style="5" customWidth="1"/>
    <col min="3" max="3" width="18.42578125" style="5" bestFit="1" customWidth="1"/>
    <col min="4" max="7" width="10.42578125" style="5" customWidth="1"/>
    <col min="8" max="8" width="12.85546875" style="4" bestFit="1" customWidth="1"/>
    <col min="9" max="9" width="20.42578125" style="5" bestFit="1" customWidth="1"/>
    <col min="10" max="11" width="11.42578125" style="5" customWidth="1"/>
    <col min="12" max="12" width="10.42578125" style="5" bestFit="1" customWidth="1"/>
    <col min="13" max="13" width="11.42578125" style="5" bestFit="1" customWidth="1"/>
    <col min="14" max="14" width="18.85546875" style="5" customWidth="1"/>
    <col min="15" max="15" width="18.85546875" style="5" bestFit="1" customWidth="1"/>
    <col min="16" max="16" width="20.42578125" style="5" bestFit="1" customWidth="1"/>
    <col min="17" max="18" width="20.42578125" style="5" hidden="1" customWidth="1"/>
    <col min="19" max="19" width="15.42578125" style="5" bestFit="1" customWidth="1"/>
    <col min="20" max="20" width="28.42578125" style="5" bestFit="1" customWidth="1"/>
    <col min="21" max="21" width="13.5703125" style="5" bestFit="1" customWidth="1"/>
    <col min="22" max="22" width="11.42578125" style="5" customWidth="1"/>
    <col min="23" max="23" width="13.5703125" style="5" hidden="1" customWidth="1"/>
    <col min="24" max="24" width="18.42578125" style="5" hidden="1" customWidth="1"/>
    <col min="25" max="27" width="11.42578125" style="5" customWidth="1"/>
    <col min="28" max="28" width="13.140625" style="5" bestFit="1" customWidth="1"/>
    <col min="29" max="256" width="11.42578125" style="5"/>
    <col min="257" max="257" width="4.140625" style="5" customWidth="1"/>
    <col min="258" max="258" width="35.5703125" style="5" customWidth="1"/>
    <col min="259" max="259" width="18.42578125" style="5" bestFit="1" customWidth="1"/>
    <col min="260" max="263" width="10.42578125" style="5" customWidth="1"/>
    <col min="264" max="264" width="12.85546875" style="5" bestFit="1" customWidth="1"/>
    <col min="265" max="265" width="20.42578125" style="5" bestFit="1" customWidth="1"/>
    <col min="266" max="267" width="11.42578125" style="5" customWidth="1"/>
    <col min="268" max="268" width="10.42578125" style="5" bestFit="1" customWidth="1"/>
    <col min="269" max="269" width="11.42578125" style="5" bestFit="1" customWidth="1"/>
    <col min="270" max="270" width="18.85546875" style="5" customWidth="1"/>
    <col min="271" max="271" width="18.85546875" style="5" bestFit="1" customWidth="1"/>
    <col min="272" max="272" width="20.42578125" style="5" bestFit="1" customWidth="1"/>
    <col min="273" max="274" width="0" style="5" hidden="1" customWidth="1"/>
    <col min="275" max="275" width="15.42578125" style="5" bestFit="1" customWidth="1"/>
    <col min="276" max="276" width="28.42578125" style="5" bestFit="1" customWidth="1"/>
    <col min="277" max="277" width="13.5703125" style="5" bestFit="1" customWidth="1"/>
    <col min="278" max="278" width="11.42578125" style="5" customWidth="1"/>
    <col min="279" max="280" width="0" style="5" hidden="1" customWidth="1"/>
    <col min="281" max="283" width="11.42578125" style="5" customWidth="1"/>
    <col min="284" max="284" width="13.140625" style="5" bestFit="1" customWidth="1"/>
    <col min="285" max="512" width="11.42578125" style="5"/>
    <col min="513" max="513" width="4.140625" style="5" customWidth="1"/>
    <col min="514" max="514" width="35.5703125" style="5" customWidth="1"/>
    <col min="515" max="515" width="18.42578125" style="5" bestFit="1" customWidth="1"/>
    <col min="516" max="519" width="10.42578125" style="5" customWidth="1"/>
    <col min="520" max="520" width="12.85546875" style="5" bestFit="1" customWidth="1"/>
    <col min="521" max="521" width="20.42578125" style="5" bestFit="1" customWidth="1"/>
    <col min="522" max="523" width="11.42578125" style="5" customWidth="1"/>
    <col min="524" max="524" width="10.42578125" style="5" bestFit="1" customWidth="1"/>
    <col min="525" max="525" width="11.42578125" style="5" bestFit="1" customWidth="1"/>
    <col min="526" max="526" width="18.85546875" style="5" customWidth="1"/>
    <col min="527" max="527" width="18.85546875" style="5" bestFit="1" customWidth="1"/>
    <col min="528" max="528" width="20.42578125" style="5" bestFit="1" customWidth="1"/>
    <col min="529" max="530" width="0" style="5" hidden="1" customWidth="1"/>
    <col min="531" max="531" width="15.42578125" style="5" bestFit="1" customWidth="1"/>
    <col min="532" max="532" width="28.42578125" style="5" bestFit="1" customWidth="1"/>
    <col min="533" max="533" width="13.5703125" style="5" bestFit="1" customWidth="1"/>
    <col min="534" max="534" width="11.42578125" style="5" customWidth="1"/>
    <col min="535" max="536" width="0" style="5" hidden="1" customWidth="1"/>
    <col min="537" max="539" width="11.42578125" style="5" customWidth="1"/>
    <col min="540" max="540" width="13.140625" style="5" bestFit="1" customWidth="1"/>
    <col min="541" max="768" width="11.42578125" style="5"/>
    <col min="769" max="769" width="4.140625" style="5" customWidth="1"/>
    <col min="770" max="770" width="35.5703125" style="5" customWidth="1"/>
    <col min="771" max="771" width="18.42578125" style="5" bestFit="1" customWidth="1"/>
    <col min="772" max="775" width="10.42578125" style="5" customWidth="1"/>
    <col min="776" max="776" width="12.85546875" style="5" bestFit="1" customWidth="1"/>
    <col min="777" max="777" width="20.42578125" style="5" bestFit="1" customWidth="1"/>
    <col min="778" max="779" width="11.42578125" style="5" customWidth="1"/>
    <col min="780" max="780" width="10.42578125" style="5" bestFit="1" customWidth="1"/>
    <col min="781" max="781" width="11.42578125" style="5" bestFit="1" customWidth="1"/>
    <col min="782" max="782" width="18.85546875" style="5" customWidth="1"/>
    <col min="783" max="783" width="18.85546875" style="5" bestFit="1" customWidth="1"/>
    <col min="784" max="784" width="20.42578125" style="5" bestFit="1" customWidth="1"/>
    <col min="785" max="786" width="0" style="5" hidden="1" customWidth="1"/>
    <col min="787" max="787" width="15.42578125" style="5" bestFit="1" customWidth="1"/>
    <col min="788" max="788" width="28.42578125" style="5" bestFit="1" customWidth="1"/>
    <col min="789" max="789" width="13.5703125" style="5" bestFit="1" customWidth="1"/>
    <col min="790" max="790" width="11.42578125" style="5" customWidth="1"/>
    <col min="791" max="792" width="0" style="5" hidden="1" customWidth="1"/>
    <col min="793" max="795" width="11.42578125" style="5" customWidth="1"/>
    <col min="796" max="796" width="13.140625" style="5" bestFit="1" customWidth="1"/>
    <col min="797" max="1024" width="11.42578125" style="5"/>
    <col min="1025" max="1025" width="4.140625" style="5" customWidth="1"/>
    <col min="1026" max="1026" width="35.5703125" style="5" customWidth="1"/>
    <col min="1027" max="1027" width="18.42578125" style="5" bestFit="1" customWidth="1"/>
    <col min="1028" max="1031" width="10.42578125" style="5" customWidth="1"/>
    <col min="1032" max="1032" width="12.85546875" style="5" bestFit="1" customWidth="1"/>
    <col min="1033" max="1033" width="20.42578125" style="5" bestFit="1" customWidth="1"/>
    <col min="1034" max="1035" width="11.42578125" style="5" customWidth="1"/>
    <col min="1036" max="1036" width="10.42578125" style="5" bestFit="1" customWidth="1"/>
    <col min="1037" max="1037" width="11.42578125" style="5" bestFit="1" customWidth="1"/>
    <col min="1038" max="1038" width="18.85546875" style="5" customWidth="1"/>
    <col min="1039" max="1039" width="18.85546875" style="5" bestFit="1" customWidth="1"/>
    <col min="1040" max="1040" width="20.42578125" style="5" bestFit="1" customWidth="1"/>
    <col min="1041" max="1042" width="0" style="5" hidden="1" customWidth="1"/>
    <col min="1043" max="1043" width="15.42578125" style="5" bestFit="1" customWidth="1"/>
    <col min="1044" max="1044" width="28.42578125" style="5" bestFit="1" customWidth="1"/>
    <col min="1045" max="1045" width="13.5703125" style="5" bestFit="1" customWidth="1"/>
    <col min="1046" max="1046" width="11.42578125" style="5" customWidth="1"/>
    <col min="1047" max="1048" width="0" style="5" hidden="1" customWidth="1"/>
    <col min="1049" max="1051" width="11.42578125" style="5" customWidth="1"/>
    <col min="1052" max="1052" width="13.140625" style="5" bestFit="1" customWidth="1"/>
    <col min="1053" max="1280" width="11.42578125" style="5"/>
    <col min="1281" max="1281" width="4.140625" style="5" customWidth="1"/>
    <col min="1282" max="1282" width="35.5703125" style="5" customWidth="1"/>
    <col min="1283" max="1283" width="18.42578125" style="5" bestFit="1" customWidth="1"/>
    <col min="1284" max="1287" width="10.42578125" style="5" customWidth="1"/>
    <col min="1288" max="1288" width="12.85546875" style="5" bestFit="1" customWidth="1"/>
    <col min="1289" max="1289" width="20.42578125" style="5" bestFit="1" customWidth="1"/>
    <col min="1290" max="1291" width="11.42578125" style="5" customWidth="1"/>
    <col min="1292" max="1292" width="10.42578125" style="5" bestFit="1" customWidth="1"/>
    <col min="1293" max="1293" width="11.42578125" style="5" bestFit="1" customWidth="1"/>
    <col min="1294" max="1294" width="18.85546875" style="5" customWidth="1"/>
    <col min="1295" max="1295" width="18.85546875" style="5" bestFit="1" customWidth="1"/>
    <col min="1296" max="1296" width="20.42578125" style="5" bestFit="1" customWidth="1"/>
    <col min="1297" max="1298" width="0" style="5" hidden="1" customWidth="1"/>
    <col min="1299" max="1299" width="15.42578125" style="5" bestFit="1" customWidth="1"/>
    <col min="1300" max="1300" width="28.42578125" style="5" bestFit="1" customWidth="1"/>
    <col min="1301" max="1301" width="13.5703125" style="5" bestFit="1" customWidth="1"/>
    <col min="1302" max="1302" width="11.42578125" style="5" customWidth="1"/>
    <col min="1303" max="1304" width="0" style="5" hidden="1" customWidth="1"/>
    <col min="1305" max="1307" width="11.42578125" style="5" customWidth="1"/>
    <col min="1308" max="1308" width="13.140625" style="5" bestFit="1" customWidth="1"/>
    <col min="1309" max="1536" width="11.42578125" style="5"/>
    <col min="1537" max="1537" width="4.140625" style="5" customWidth="1"/>
    <col min="1538" max="1538" width="35.5703125" style="5" customWidth="1"/>
    <col min="1539" max="1539" width="18.42578125" style="5" bestFit="1" customWidth="1"/>
    <col min="1540" max="1543" width="10.42578125" style="5" customWidth="1"/>
    <col min="1544" max="1544" width="12.85546875" style="5" bestFit="1" customWidth="1"/>
    <col min="1545" max="1545" width="20.42578125" style="5" bestFit="1" customWidth="1"/>
    <col min="1546" max="1547" width="11.42578125" style="5" customWidth="1"/>
    <col min="1548" max="1548" width="10.42578125" style="5" bestFit="1" customWidth="1"/>
    <col min="1549" max="1549" width="11.42578125" style="5" bestFit="1" customWidth="1"/>
    <col min="1550" max="1550" width="18.85546875" style="5" customWidth="1"/>
    <col min="1551" max="1551" width="18.85546875" style="5" bestFit="1" customWidth="1"/>
    <col min="1552" max="1552" width="20.42578125" style="5" bestFit="1" customWidth="1"/>
    <col min="1553" max="1554" width="0" style="5" hidden="1" customWidth="1"/>
    <col min="1555" max="1555" width="15.42578125" style="5" bestFit="1" customWidth="1"/>
    <col min="1556" max="1556" width="28.42578125" style="5" bestFit="1" customWidth="1"/>
    <col min="1557" max="1557" width="13.5703125" style="5" bestFit="1" customWidth="1"/>
    <col min="1558" max="1558" width="11.42578125" style="5" customWidth="1"/>
    <col min="1559" max="1560" width="0" style="5" hidden="1" customWidth="1"/>
    <col min="1561" max="1563" width="11.42578125" style="5" customWidth="1"/>
    <col min="1564" max="1564" width="13.140625" style="5" bestFit="1" customWidth="1"/>
    <col min="1565" max="1792" width="11.42578125" style="5"/>
    <col min="1793" max="1793" width="4.140625" style="5" customWidth="1"/>
    <col min="1794" max="1794" width="35.5703125" style="5" customWidth="1"/>
    <col min="1795" max="1795" width="18.42578125" style="5" bestFit="1" customWidth="1"/>
    <col min="1796" max="1799" width="10.42578125" style="5" customWidth="1"/>
    <col min="1800" max="1800" width="12.85546875" style="5" bestFit="1" customWidth="1"/>
    <col min="1801" max="1801" width="20.42578125" style="5" bestFit="1" customWidth="1"/>
    <col min="1802" max="1803" width="11.42578125" style="5" customWidth="1"/>
    <col min="1804" max="1804" width="10.42578125" style="5" bestFit="1" customWidth="1"/>
    <col min="1805" max="1805" width="11.42578125" style="5" bestFit="1" customWidth="1"/>
    <col min="1806" max="1806" width="18.85546875" style="5" customWidth="1"/>
    <col min="1807" max="1807" width="18.85546875" style="5" bestFit="1" customWidth="1"/>
    <col min="1808" max="1808" width="20.42578125" style="5" bestFit="1" customWidth="1"/>
    <col min="1809" max="1810" width="0" style="5" hidden="1" customWidth="1"/>
    <col min="1811" max="1811" width="15.42578125" style="5" bestFit="1" customWidth="1"/>
    <col min="1812" max="1812" width="28.42578125" style="5" bestFit="1" customWidth="1"/>
    <col min="1813" max="1813" width="13.5703125" style="5" bestFit="1" customWidth="1"/>
    <col min="1814" max="1814" width="11.42578125" style="5" customWidth="1"/>
    <col min="1815" max="1816" width="0" style="5" hidden="1" customWidth="1"/>
    <col min="1817" max="1819" width="11.42578125" style="5" customWidth="1"/>
    <col min="1820" max="1820" width="13.140625" style="5" bestFit="1" customWidth="1"/>
    <col min="1821" max="2048" width="11.42578125" style="5"/>
    <col min="2049" max="2049" width="4.140625" style="5" customWidth="1"/>
    <col min="2050" max="2050" width="35.5703125" style="5" customWidth="1"/>
    <col min="2051" max="2051" width="18.42578125" style="5" bestFit="1" customWidth="1"/>
    <col min="2052" max="2055" width="10.42578125" style="5" customWidth="1"/>
    <col min="2056" max="2056" width="12.85546875" style="5" bestFit="1" customWidth="1"/>
    <col min="2057" max="2057" width="20.42578125" style="5" bestFit="1" customWidth="1"/>
    <col min="2058" max="2059" width="11.42578125" style="5" customWidth="1"/>
    <col min="2060" max="2060" width="10.42578125" style="5" bestFit="1" customWidth="1"/>
    <col min="2061" max="2061" width="11.42578125" style="5" bestFit="1" customWidth="1"/>
    <col min="2062" max="2062" width="18.85546875" style="5" customWidth="1"/>
    <col min="2063" max="2063" width="18.85546875" style="5" bestFit="1" customWidth="1"/>
    <col min="2064" max="2064" width="20.42578125" style="5" bestFit="1" customWidth="1"/>
    <col min="2065" max="2066" width="0" style="5" hidden="1" customWidth="1"/>
    <col min="2067" max="2067" width="15.42578125" style="5" bestFit="1" customWidth="1"/>
    <col min="2068" max="2068" width="28.42578125" style="5" bestFit="1" customWidth="1"/>
    <col min="2069" max="2069" width="13.5703125" style="5" bestFit="1" customWidth="1"/>
    <col min="2070" max="2070" width="11.42578125" style="5" customWidth="1"/>
    <col min="2071" max="2072" width="0" style="5" hidden="1" customWidth="1"/>
    <col min="2073" max="2075" width="11.42578125" style="5" customWidth="1"/>
    <col min="2076" max="2076" width="13.140625" style="5" bestFit="1" customWidth="1"/>
    <col min="2077" max="2304" width="11.42578125" style="5"/>
    <col min="2305" max="2305" width="4.140625" style="5" customWidth="1"/>
    <col min="2306" max="2306" width="35.5703125" style="5" customWidth="1"/>
    <col min="2307" max="2307" width="18.42578125" style="5" bestFit="1" customWidth="1"/>
    <col min="2308" max="2311" width="10.42578125" style="5" customWidth="1"/>
    <col min="2312" max="2312" width="12.85546875" style="5" bestFit="1" customWidth="1"/>
    <col min="2313" max="2313" width="20.42578125" style="5" bestFit="1" customWidth="1"/>
    <col min="2314" max="2315" width="11.42578125" style="5" customWidth="1"/>
    <col min="2316" max="2316" width="10.42578125" style="5" bestFit="1" customWidth="1"/>
    <col min="2317" max="2317" width="11.42578125" style="5" bestFit="1" customWidth="1"/>
    <col min="2318" max="2318" width="18.85546875" style="5" customWidth="1"/>
    <col min="2319" max="2319" width="18.85546875" style="5" bestFit="1" customWidth="1"/>
    <col min="2320" max="2320" width="20.42578125" style="5" bestFit="1" customWidth="1"/>
    <col min="2321" max="2322" width="0" style="5" hidden="1" customWidth="1"/>
    <col min="2323" max="2323" width="15.42578125" style="5" bestFit="1" customWidth="1"/>
    <col min="2324" max="2324" width="28.42578125" style="5" bestFit="1" customWidth="1"/>
    <col min="2325" max="2325" width="13.5703125" style="5" bestFit="1" customWidth="1"/>
    <col min="2326" max="2326" width="11.42578125" style="5" customWidth="1"/>
    <col min="2327" max="2328" width="0" style="5" hidden="1" customWidth="1"/>
    <col min="2329" max="2331" width="11.42578125" style="5" customWidth="1"/>
    <col min="2332" max="2332" width="13.140625" style="5" bestFit="1" customWidth="1"/>
    <col min="2333" max="2560" width="11.42578125" style="5"/>
    <col min="2561" max="2561" width="4.140625" style="5" customWidth="1"/>
    <col min="2562" max="2562" width="35.5703125" style="5" customWidth="1"/>
    <col min="2563" max="2563" width="18.42578125" style="5" bestFit="1" customWidth="1"/>
    <col min="2564" max="2567" width="10.42578125" style="5" customWidth="1"/>
    <col min="2568" max="2568" width="12.85546875" style="5" bestFit="1" customWidth="1"/>
    <col min="2569" max="2569" width="20.42578125" style="5" bestFit="1" customWidth="1"/>
    <col min="2570" max="2571" width="11.42578125" style="5" customWidth="1"/>
    <col min="2572" max="2572" width="10.42578125" style="5" bestFit="1" customWidth="1"/>
    <col min="2573" max="2573" width="11.42578125" style="5" bestFit="1" customWidth="1"/>
    <col min="2574" max="2574" width="18.85546875" style="5" customWidth="1"/>
    <col min="2575" max="2575" width="18.85546875" style="5" bestFit="1" customWidth="1"/>
    <col min="2576" max="2576" width="20.42578125" style="5" bestFit="1" customWidth="1"/>
    <col min="2577" max="2578" width="0" style="5" hidden="1" customWidth="1"/>
    <col min="2579" max="2579" width="15.42578125" style="5" bestFit="1" customWidth="1"/>
    <col min="2580" max="2580" width="28.42578125" style="5" bestFit="1" customWidth="1"/>
    <col min="2581" max="2581" width="13.5703125" style="5" bestFit="1" customWidth="1"/>
    <col min="2582" max="2582" width="11.42578125" style="5" customWidth="1"/>
    <col min="2583" max="2584" width="0" style="5" hidden="1" customWidth="1"/>
    <col min="2585" max="2587" width="11.42578125" style="5" customWidth="1"/>
    <col min="2588" max="2588" width="13.140625" style="5" bestFit="1" customWidth="1"/>
    <col min="2589" max="2816" width="11.42578125" style="5"/>
    <col min="2817" max="2817" width="4.140625" style="5" customWidth="1"/>
    <col min="2818" max="2818" width="35.5703125" style="5" customWidth="1"/>
    <col min="2819" max="2819" width="18.42578125" style="5" bestFit="1" customWidth="1"/>
    <col min="2820" max="2823" width="10.42578125" style="5" customWidth="1"/>
    <col min="2824" max="2824" width="12.85546875" style="5" bestFit="1" customWidth="1"/>
    <col min="2825" max="2825" width="20.42578125" style="5" bestFit="1" customWidth="1"/>
    <col min="2826" max="2827" width="11.42578125" style="5" customWidth="1"/>
    <col min="2828" max="2828" width="10.42578125" style="5" bestFit="1" customWidth="1"/>
    <col min="2829" max="2829" width="11.42578125" style="5" bestFit="1" customWidth="1"/>
    <col min="2830" max="2830" width="18.85546875" style="5" customWidth="1"/>
    <col min="2831" max="2831" width="18.85546875" style="5" bestFit="1" customWidth="1"/>
    <col min="2832" max="2832" width="20.42578125" style="5" bestFit="1" customWidth="1"/>
    <col min="2833" max="2834" width="0" style="5" hidden="1" customWidth="1"/>
    <col min="2835" max="2835" width="15.42578125" style="5" bestFit="1" customWidth="1"/>
    <col min="2836" max="2836" width="28.42578125" style="5" bestFit="1" customWidth="1"/>
    <col min="2837" max="2837" width="13.5703125" style="5" bestFit="1" customWidth="1"/>
    <col min="2838" max="2838" width="11.42578125" style="5" customWidth="1"/>
    <col min="2839" max="2840" width="0" style="5" hidden="1" customWidth="1"/>
    <col min="2841" max="2843" width="11.42578125" style="5" customWidth="1"/>
    <col min="2844" max="2844" width="13.140625" style="5" bestFit="1" customWidth="1"/>
    <col min="2845" max="3072" width="11.42578125" style="5"/>
    <col min="3073" max="3073" width="4.140625" style="5" customWidth="1"/>
    <col min="3074" max="3074" width="35.5703125" style="5" customWidth="1"/>
    <col min="3075" max="3075" width="18.42578125" style="5" bestFit="1" customWidth="1"/>
    <col min="3076" max="3079" width="10.42578125" style="5" customWidth="1"/>
    <col min="3080" max="3080" width="12.85546875" style="5" bestFit="1" customWidth="1"/>
    <col min="3081" max="3081" width="20.42578125" style="5" bestFit="1" customWidth="1"/>
    <col min="3082" max="3083" width="11.42578125" style="5" customWidth="1"/>
    <col min="3084" max="3084" width="10.42578125" style="5" bestFit="1" customWidth="1"/>
    <col min="3085" max="3085" width="11.42578125" style="5" bestFit="1" customWidth="1"/>
    <col min="3086" max="3086" width="18.85546875" style="5" customWidth="1"/>
    <col min="3087" max="3087" width="18.85546875" style="5" bestFit="1" customWidth="1"/>
    <col min="3088" max="3088" width="20.42578125" style="5" bestFit="1" customWidth="1"/>
    <col min="3089" max="3090" width="0" style="5" hidden="1" customWidth="1"/>
    <col min="3091" max="3091" width="15.42578125" style="5" bestFit="1" customWidth="1"/>
    <col min="3092" max="3092" width="28.42578125" style="5" bestFit="1" customWidth="1"/>
    <col min="3093" max="3093" width="13.5703125" style="5" bestFit="1" customWidth="1"/>
    <col min="3094" max="3094" width="11.42578125" style="5" customWidth="1"/>
    <col min="3095" max="3096" width="0" style="5" hidden="1" customWidth="1"/>
    <col min="3097" max="3099" width="11.42578125" style="5" customWidth="1"/>
    <col min="3100" max="3100" width="13.140625" style="5" bestFit="1" customWidth="1"/>
    <col min="3101" max="3328" width="11.42578125" style="5"/>
    <col min="3329" max="3329" width="4.140625" style="5" customWidth="1"/>
    <col min="3330" max="3330" width="35.5703125" style="5" customWidth="1"/>
    <col min="3331" max="3331" width="18.42578125" style="5" bestFit="1" customWidth="1"/>
    <col min="3332" max="3335" width="10.42578125" style="5" customWidth="1"/>
    <col min="3336" max="3336" width="12.85546875" style="5" bestFit="1" customWidth="1"/>
    <col min="3337" max="3337" width="20.42578125" style="5" bestFit="1" customWidth="1"/>
    <col min="3338" max="3339" width="11.42578125" style="5" customWidth="1"/>
    <col min="3340" max="3340" width="10.42578125" style="5" bestFit="1" customWidth="1"/>
    <col min="3341" max="3341" width="11.42578125" style="5" bestFit="1" customWidth="1"/>
    <col min="3342" max="3342" width="18.85546875" style="5" customWidth="1"/>
    <col min="3343" max="3343" width="18.85546875" style="5" bestFit="1" customWidth="1"/>
    <col min="3344" max="3344" width="20.42578125" style="5" bestFit="1" customWidth="1"/>
    <col min="3345" max="3346" width="0" style="5" hidden="1" customWidth="1"/>
    <col min="3347" max="3347" width="15.42578125" style="5" bestFit="1" customWidth="1"/>
    <col min="3348" max="3348" width="28.42578125" style="5" bestFit="1" customWidth="1"/>
    <col min="3349" max="3349" width="13.5703125" style="5" bestFit="1" customWidth="1"/>
    <col min="3350" max="3350" width="11.42578125" style="5" customWidth="1"/>
    <col min="3351" max="3352" width="0" style="5" hidden="1" customWidth="1"/>
    <col min="3353" max="3355" width="11.42578125" style="5" customWidth="1"/>
    <col min="3356" max="3356" width="13.140625" style="5" bestFit="1" customWidth="1"/>
    <col min="3357" max="3584" width="11.42578125" style="5"/>
    <col min="3585" max="3585" width="4.140625" style="5" customWidth="1"/>
    <col min="3586" max="3586" width="35.5703125" style="5" customWidth="1"/>
    <col min="3587" max="3587" width="18.42578125" style="5" bestFit="1" customWidth="1"/>
    <col min="3588" max="3591" width="10.42578125" style="5" customWidth="1"/>
    <col min="3592" max="3592" width="12.85546875" style="5" bestFit="1" customWidth="1"/>
    <col min="3593" max="3593" width="20.42578125" style="5" bestFit="1" customWidth="1"/>
    <col min="3594" max="3595" width="11.42578125" style="5" customWidth="1"/>
    <col min="3596" max="3596" width="10.42578125" style="5" bestFit="1" customWidth="1"/>
    <col min="3597" max="3597" width="11.42578125" style="5" bestFit="1" customWidth="1"/>
    <col min="3598" max="3598" width="18.85546875" style="5" customWidth="1"/>
    <col min="3599" max="3599" width="18.85546875" style="5" bestFit="1" customWidth="1"/>
    <col min="3600" max="3600" width="20.42578125" style="5" bestFit="1" customWidth="1"/>
    <col min="3601" max="3602" width="0" style="5" hidden="1" customWidth="1"/>
    <col min="3603" max="3603" width="15.42578125" style="5" bestFit="1" customWidth="1"/>
    <col min="3604" max="3604" width="28.42578125" style="5" bestFit="1" customWidth="1"/>
    <col min="3605" max="3605" width="13.5703125" style="5" bestFit="1" customWidth="1"/>
    <col min="3606" max="3606" width="11.42578125" style="5" customWidth="1"/>
    <col min="3607" max="3608" width="0" style="5" hidden="1" customWidth="1"/>
    <col min="3609" max="3611" width="11.42578125" style="5" customWidth="1"/>
    <col min="3612" max="3612" width="13.140625" style="5" bestFit="1" customWidth="1"/>
    <col min="3613" max="3840" width="11.42578125" style="5"/>
    <col min="3841" max="3841" width="4.140625" style="5" customWidth="1"/>
    <col min="3842" max="3842" width="35.5703125" style="5" customWidth="1"/>
    <col min="3843" max="3843" width="18.42578125" style="5" bestFit="1" customWidth="1"/>
    <col min="3844" max="3847" width="10.42578125" style="5" customWidth="1"/>
    <col min="3848" max="3848" width="12.85546875" style="5" bestFit="1" customWidth="1"/>
    <col min="3849" max="3849" width="20.42578125" style="5" bestFit="1" customWidth="1"/>
    <col min="3850" max="3851" width="11.42578125" style="5" customWidth="1"/>
    <col min="3852" max="3852" width="10.42578125" style="5" bestFit="1" customWidth="1"/>
    <col min="3853" max="3853" width="11.42578125" style="5" bestFit="1" customWidth="1"/>
    <col min="3854" max="3854" width="18.85546875" style="5" customWidth="1"/>
    <col min="3855" max="3855" width="18.85546875" style="5" bestFit="1" customWidth="1"/>
    <col min="3856" max="3856" width="20.42578125" style="5" bestFit="1" customWidth="1"/>
    <col min="3857" max="3858" width="0" style="5" hidden="1" customWidth="1"/>
    <col min="3859" max="3859" width="15.42578125" style="5" bestFit="1" customWidth="1"/>
    <col min="3860" max="3860" width="28.42578125" style="5" bestFit="1" customWidth="1"/>
    <col min="3861" max="3861" width="13.5703125" style="5" bestFit="1" customWidth="1"/>
    <col min="3862" max="3862" width="11.42578125" style="5" customWidth="1"/>
    <col min="3863" max="3864" width="0" style="5" hidden="1" customWidth="1"/>
    <col min="3865" max="3867" width="11.42578125" style="5" customWidth="1"/>
    <col min="3868" max="3868" width="13.140625" style="5" bestFit="1" customWidth="1"/>
    <col min="3869" max="4096" width="11.42578125" style="5"/>
    <col min="4097" max="4097" width="4.140625" style="5" customWidth="1"/>
    <col min="4098" max="4098" width="35.5703125" style="5" customWidth="1"/>
    <col min="4099" max="4099" width="18.42578125" style="5" bestFit="1" customWidth="1"/>
    <col min="4100" max="4103" width="10.42578125" style="5" customWidth="1"/>
    <col min="4104" max="4104" width="12.85546875" style="5" bestFit="1" customWidth="1"/>
    <col min="4105" max="4105" width="20.42578125" style="5" bestFit="1" customWidth="1"/>
    <col min="4106" max="4107" width="11.42578125" style="5" customWidth="1"/>
    <col min="4108" max="4108" width="10.42578125" style="5" bestFit="1" customWidth="1"/>
    <col min="4109" max="4109" width="11.42578125" style="5" bestFit="1" customWidth="1"/>
    <col min="4110" max="4110" width="18.85546875" style="5" customWidth="1"/>
    <col min="4111" max="4111" width="18.85546875" style="5" bestFit="1" customWidth="1"/>
    <col min="4112" max="4112" width="20.42578125" style="5" bestFit="1" customWidth="1"/>
    <col min="4113" max="4114" width="0" style="5" hidden="1" customWidth="1"/>
    <col min="4115" max="4115" width="15.42578125" style="5" bestFit="1" customWidth="1"/>
    <col min="4116" max="4116" width="28.42578125" style="5" bestFit="1" customWidth="1"/>
    <col min="4117" max="4117" width="13.5703125" style="5" bestFit="1" customWidth="1"/>
    <col min="4118" max="4118" width="11.42578125" style="5" customWidth="1"/>
    <col min="4119" max="4120" width="0" style="5" hidden="1" customWidth="1"/>
    <col min="4121" max="4123" width="11.42578125" style="5" customWidth="1"/>
    <col min="4124" max="4124" width="13.140625" style="5" bestFit="1" customWidth="1"/>
    <col min="4125" max="4352" width="11.42578125" style="5"/>
    <col min="4353" max="4353" width="4.140625" style="5" customWidth="1"/>
    <col min="4354" max="4354" width="35.5703125" style="5" customWidth="1"/>
    <col min="4355" max="4355" width="18.42578125" style="5" bestFit="1" customWidth="1"/>
    <col min="4356" max="4359" width="10.42578125" style="5" customWidth="1"/>
    <col min="4360" max="4360" width="12.85546875" style="5" bestFit="1" customWidth="1"/>
    <col min="4361" max="4361" width="20.42578125" style="5" bestFit="1" customWidth="1"/>
    <col min="4362" max="4363" width="11.42578125" style="5" customWidth="1"/>
    <col min="4364" max="4364" width="10.42578125" style="5" bestFit="1" customWidth="1"/>
    <col min="4365" max="4365" width="11.42578125" style="5" bestFit="1" customWidth="1"/>
    <col min="4366" max="4366" width="18.85546875" style="5" customWidth="1"/>
    <col min="4367" max="4367" width="18.85546875" style="5" bestFit="1" customWidth="1"/>
    <col min="4368" max="4368" width="20.42578125" style="5" bestFit="1" customWidth="1"/>
    <col min="4369" max="4370" width="0" style="5" hidden="1" customWidth="1"/>
    <col min="4371" max="4371" width="15.42578125" style="5" bestFit="1" customWidth="1"/>
    <col min="4372" max="4372" width="28.42578125" style="5" bestFit="1" customWidth="1"/>
    <col min="4373" max="4373" width="13.5703125" style="5" bestFit="1" customWidth="1"/>
    <col min="4374" max="4374" width="11.42578125" style="5" customWidth="1"/>
    <col min="4375" max="4376" width="0" style="5" hidden="1" customWidth="1"/>
    <col min="4377" max="4379" width="11.42578125" style="5" customWidth="1"/>
    <col min="4380" max="4380" width="13.140625" style="5" bestFit="1" customWidth="1"/>
    <col min="4381" max="4608" width="11.42578125" style="5"/>
    <col min="4609" max="4609" width="4.140625" style="5" customWidth="1"/>
    <col min="4610" max="4610" width="35.5703125" style="5" customWidth="1"/>
    <col min="4611" max="4611" width="18.42578125" style="5" bestFit="1" customWidth="1"/>
    <col min="4612" max="4615" width="10.42578125" style="5" customWidth="1"/>
    <col min="4616" max="4616" width="12.85546875" style="5" bestFit="1" customWidth="1"/>
    <col min="4617" max="4617" width="20.42578125" style="5" bestFit="1" customWidth="1"/>
    <col min="4618" max="4619" width="11.42578125" style="5" customWidth="1"/>
    <col min="4620" max="4620" width="10.42578125" style="5" bestFit="1" customWidth="1"/>
    <col min="4621" max="4621" width="11.42578125" style="5" bestFit="1" customWidth="1"/>
    <col min="4622" max="4622" width="18.85546875" style="5" customWidth="1"/>
    <col min="4623" max="4623" width="18.85546875" style="5" bestFit="1" customWidth="1"/>
    <col min="4624" max="4624" width="20.42578125" style="5" bestFit="1" customWidth="1"/>
    <col min="4625" max="4626" width="0" style="5" hidden="1" customWidth="1"/>
    <col min="4627" max="4627" width="15.42578125" style="5" bestFit="1" customWidth="1"/>
    <col min="4628" max="4628" width="28.42578125" style="5" bestFit="1" customWidth="1"/>
    <col min="4629" max="4629" width="13.5703125" style="5" bestFit="1" customWidth="1"/>
    <col min="4630" max="4630" width="11.42578125" style="5" customWidth="1"/>
    <col min="4631" max="4632" width="0" style="5" hidden="1" customWidth="1"/>
    <col min="4633" max="4635" width="11.42578125" style="5" customWidth="1"/>
    <col min="4636" max="4636" width="13.140625" style="5" bestFit="1" customWidth="1"/>
    <col min="4637" max="4864" width="11.42578125" style="5"/>
    <col min="4865" max="4865" width="4.140625" style="5" customWidth="1"/>
    <col min="4866" max="4866" width="35.5703125" style="5" customWidth="1"/>
    <col min="4867" max="4867" width="18.42578125" style="5" bestFit="1" customWidth="1"/>
    <col min="4868" max="4871" width="10.42578125" style="5" customWidth="1"/>
    <col min="4872" max="4872" width="12.85546875" style="5" bestFit="1" customWidth="1"/>
    <col min="4873" max="4873" width="20.42578125" style="5" bestFit="1" customWidth="1"/>
    <col min="4874" max="4875" width="11.42578125" style="5" customWidth="1"/>
    <col min="4876" max="4876" width="10.42578125" style="5" bestFit="1" customWidth="1"/>
    <col min="4877" max="4877" width="11.42578125" style="5" bestFit="1" customWidth="1"/>
    <col min="4878" max="4878" width="18.85546875" style="5" customWidth="1"/>
    <col min="4879" max="4879" width="18.85546875" style="5" bestFit="1" customWidth="1"/>
    <col min="4880" max="4880" width="20.42578125" style="5" bestFit="1" customWidth="1"/>
    <col min="4881" max="4882" width="0" style="5" hidden="1" customWidth="1"/>
    <col min="4883" max="4883" width="15.42578125" style="5" bestFit="1" customWidth="1"/>
    <col min="4884" max="4884" width="28.42578125" style="5" bestFit="1" customWidth="1"/>
    <col min="4885" max="4885" width="13.5703125" style="5" bestFit="1" customWidth="1"/>
    <col min="4886" max="4886" width="11.42578125" style="5" customWidth="1"/>
    <col min="4887" max="4888" width="0" style="5" hidden="1" customWidth="1"/>
    <col min="4889" max="4891" width="11.42578125" style="5" customWidth="1"/>
    <col min="4892" max="4892" width="13.140625" style="5" bestFit="1" customWidth="1"/>
    <col min="4893" max="5120" width="11.42578125" style="5"/>
    <col min="5121" max="5121" width="4.140625" style="5" customWidth="1"/>
    <col min="5122" max="5122" width="35.5703125" style="5" customWidth="1"/>
    <col min="5123" max="5123" width="18.42578125" style="5" bestFit="1" customWidth="1"/>
    <col min="5124" max="5127" width="10.42578125" style="5" customWidth="1"/>
    <col min="5128" max="5128" width="12.85546875" style="5" bestFit="1" customWidth="1"/>
    <col min="5129" max="5129" width="20.42578125" style="5" bestFit="1" customWidth="1"/>
    <col min="5130" max="5131" width="11.42578125" style="5" customWidth="1"/>
    <col min="5132" max="5132" width="10.42578125" style="5" bestFit="1" customWidth="1"/>
    <col min="5133" max="5133" width="11.42578125" style="5" bestFit="1" customWidth="1"/>
    <col min="5134" max="5134" width="18.85546875" style="5" customWidth="1"/>
    <col min="5135" max="5135" width="18.85546875" style="5" bestFit="1" customWidth="1"/>
    <col min="5136" max="5136" width="20.42578125" style="5" bestFit="1" customWidth="1"/>
    <col min="5137" max="5138" width="0" style="5" hidden="1" customWidth="1"/>
    <col min="5139" max="5139" width="15.42578125" style="5" bestFit="1" customWidth="1"/>
    <col min="5140" max="5140" width="28.42578125" style="5" bestFit="1" customWidth="1"/>
    <col min="5141" max="5141" width="13.5703125" style="5" bestFit="1" customWidth="1"/>
    <col min="5142" max="5142" width="11.42578125" style="5" customWidth="1"/>
    <col min="5143" max="5144" width="0" style="5" hidden="1" customWidth="1"/>
    <col min="5145" max="5147" width="11.42578125" style="5" customWidth="1"/>
    <col min="5148" max="5148" width="13.140625" style="5" bestFit="1" customWidth="1"/>
    <col min="5149" max="5376" width="11.42578125" style="5"/>
    <col min="5377" max="5377" width="4.140625" style="5" customWidth="1"/>
    <col min="5378" max="5378" width="35.5703125" style="5" customWidth="1"/>
    <col min="5379" max="5379" width="18.42578125" style="5" bestFit="1" customWidth="1"/>
    <col min="5380" max="5383" width="10.42578125" style="5" customWidth="1"/>
    <col min="5384" max="5384" width="12.85546875" style="5" bestFit="1" customWidth="1"/>
    <col min="5385" max="5385" width="20.42578125" style="5" bestFit="1" customWidth="1"/>
    <col min="5386" max="5387" width="11.42578125" style="5" customWidth="1"/>
    <col min="5388" max="5388" width="10.42578125" style="5" bestFit="1" customWidth="1"/>
    <col min="5389" max="5389" width="11.42578125" style="5" bestFit="1" customWidth="1"/>
    <col min="5390" max="5390" width="18.85546875" style="5" customWidth="1"/>
    <col min="5391" max="5391" width="18.85546875" style="5" bestFit="1" customWidth="1"/>
    <col min="5392" max="5392" width="20.42578125" style="5" bestFit="1" customWidth="1"/>
    <col min="5393" max="5394" width="0" style="5" hidden="1" customWidth="1"/>
    <col min="5395" max="5395" width="15.42578125" style="5" bestFit="1" customWidth="1"/>
    <col min="5396" max="5396" width="28.42578125" style="5" bestFit="1" customWidth="1"/>
    <col min="5397" max="5397" width="13.5703125" style="5" bestFit="1" customWidth="1"/>
    <col min="5398" max="5398" width="11.42578125" style="5" customWidth="1"/>
    <col min="5399" max="5400" width="0" style="5" hidden="1" customWidth="1"/>
    <col min="5401" max="5403" width="11.42578125" style="5" customWidth="1"/>
    <col min="5404" max="5404" width="13.140625" style="5" bestFit="1" customWidth="1"/>
    <col min="5405" max="5632" width="11.42578125" style="5"/>
    <col min="5633" max="5633" width="4.140625" style="5" customWidth="1"/>
    <col min="5634" max="5634" width="35.5703125" style="5" customWidth="1"/>
    <col min="5635" max="5635" width="18.42578125" style="5" bestFit="1" customWidth="1"/>
    <col min="5636" max="5639" width="10.42578125" style="5" customWidth="1"/>
    <col min="5640" max="5640" width="12.85546875" style="5" bestFit="1" customWidth="1"/>
    <col min="5641" max="5641" width="20.42578125" style="5" bestFit="1" customWidth="1"/>
    <col min="5642" max="5643" width="11.42578125" style="5" customWidth="1"/>
    <col min="5644" max="5644" width="10.42578125" style="5" bestFit="1" customWidth="1"/>
    <col min="5645" max="5645" width="11.42578125" style="5" bestFit="1" customWidth="1"/>
    <col min="5646" max="5646" width="18.85546875" style="5" customWidth="1"/>
    <col min="5647" max="5647" width="18.85546875" style="5" bestFit="1" customWidth="1"/>
    <col min="5648" max="5648" width="20.42578125" style="5" bestFit="1" customWidth="1"/>
    <col min="5649" max="5650" width="0" style="5" hidden="1" customWidth="1"/>
    <col min="5651" max="5651" width="15.42578125" style="5" bestFit="1" customWidth="1"/>
    <col min="5652" max="5652" width="28.42578125" style="5" bestFit="1" customWidth="1"/>
    <col min="5653" max="5653" width="13.5703125" style="5" bestFit="1" customWidth="1"/>
    <col min="5654" max="5654" width="11.42578125" style="5" customWidth="1"/>
    <col min="5655" max="5656" width="0" style="5" hidden="1" customWidth="1"/>
    <col min="5657" max="5659" width="11.42578125" style="5" customWidth="1"/>
    <col min="5660" max="5660" width="13.140625" style="5" bestFit="1" customWidth="1"/>
    <col min="5661" max="5888" width="11.42578125" style="5"/>
    <col min="5889" max="5889" width="4.140625" style="5" customWidth="1"/>
    <col min="5890" max="5890" width="35.5703125" style="5" customWidth="1"/>
    <col min="5891" max="5891" width="18.42578125" style="5" bestFit="1" customWidth="1"/>
    <col min="5892" max="5895" width="10.42578125" style="5" customWidth="1"/>
    <col min="5896" max="5896" width="12.85546875" style="5" bestFit="1" customWidth="1"/>
    <col min="5897" max="5897" width="20.42578125" style="5" bestFit="1" customWidth="1"/>
    <col min="5898" max="5899" width="11.42578125" style="5" customWidth="1"/>
    <col min="5900" max="5900" width="10.42578125" style="5" bestFit="1" customWidth="1"/>
    <col min="5901" max="5901" width="11.42578125" style="5" bestFit="1" customWidth="1"/>
    <col min="5902" max="5902" width="18.85546875" style="5" customWidth="1"/>
    <col min="5903" max="5903" width="18.85546875" style="5" bestFit="1" customWidth="1"/>
    <col min="5904" max="5904" width="20.42578125" style="5" bestFit="1" customWidth="1"/>
    <col min="5905" max="5906" width="0" style="5" hidden="1" customWidth="1"/>
    <col min="5907" max="5907" width="15.42578125" style="5" bestFit="1" customWidth="1"/>
    <col min="5908" max="5908" width="28.42578125" style="5" bestFit="1" customWidth="1"/>
    <col min="5909" max="5909" width="13.5703125" style="5" bestFit="1" customWidth="1"/>
    <col min="5910" max="5910" width="11.42578125" style="5" customWidth="1"/>
    <col min="5911" max="5912" width="0" style="5" hidden="1" customWidth="1"/>
    <col min="5913" max="5915" width="11.42578125" style="5" customWidth="1"/>
    <col min="5916" max="5916" width="13.140625" style="5" bestFit="1" customWidth="1"/>
    <col min="5917" max="6144" width="11.42578125" style="5"/>
    <col min="6145" max="6145" width="4.140625" style="5" customWidth="1"/>
    <col min="6146" max="6146" width="35.5703125" style="5" customWidth="1"/>
    <col min="6147" max="6147" width="18.42578125" style="5" bestFit="1" customWidth="1"/>
    <col min="6148" max="6151" width="10.42578125" style="5" customWidth="1"/>
    <col min="6152" max="6152" width="12.85546875" style="5" bestFit="1" customWidth="1"/>
    <col min="6153" max="6153" width="20.42578125" style="5" bestFit="1" customWidth="1"/>
    <col min="6154" max="6155" width="11.42578125" style="5" customWidth="1"/>
    <col min="6156" max="6156" width="10.42578125" style="5" bestFit="1" customWidth="1"/>
    <col min="6157" max="6157" width="11.42578125" style="5" bestFit="1" customWidth="1"/>
    <col min="6158" max="6158" width="18.85546875" style="5" customWidth="1"/>
    <col min="6159" max="6159" width="18.85546875" style="5" bestFit="1" customWidth="1"/>
    <col min="6160" max="6160" width="20.42578125" style="5" bestFit="1" customWidth="1"/>
    <col min="6161" max="6162" width="0" style="5" hidden="1" customWidth="1"/>
    <col min="6163" max="6163" width="15.42578125" style="5" bestFit="1" customWidth="1"/>
    <col min="6164" max="6164" width="28.42578125" style="5" bestFit="1" customWidth="1"/>
    <col min="6165" max="6165" width="13.5703125" style="5" bestFit="1" customWidth="1"/>
    <col min="6166" max="6166" width="11.42578125" style="5" customWidth="1"/>
    <col min="6167" max="6168" width="0" style="5" hidden="1" customWidth="1"/>
    <col min="6169" max="6171" width="11.42578125" style="5" customWidth="1"/>
    <col min="6172" max="6172" width="13.140625" style="5" bestFit="1" customWidth="1"/>
    <col min="6173" max="6400" width="11.42578125" style="5"/>
    <col min="6401" max="6401" width="4.140625" style="5" customWidth="1"/>
    <col min="6402" max="6402" width="35.5703125" style="5" customWidth="1"/>
    <col min="6403" max="6403" width="18.42578125" style="5" bestFit="1" customWidth="1"/>
    <col min="6404" max="6407" width="10.42578125" style="5" customWidth="1"/>
    <col min="6408" max="6408" width="12.85546875" style="5" bestFit="1" customWidth="1"/>
    <col min="6409" max="6409" width="20.42578125" style="5" bestFit="1" customWidth="1"/>
    <col min="6410" max="6411" width="11.42578125" style="5" customWidth="1"/>
    <col min="6412" max="6412" width="10.42578125" style="5" bestFit="1" customWidth="1"/>
    <col min="6413" max="6413" width="11.42578125" style="5" bestFit="1" customWidth="1"/>
    <col min="6414" max="6414" width="18.85546875" style="5" customWidth="1"/>
    <col min="6415" max="6415" width="18.85546875" style="5" bestFit="1" customWidth="1"/>
    <col min="6416" max="6416" width="20.42578125" style="5" bestFit="1" customWidth="1"/>
    <col min="6417" max="6418" width="0" style="5" hidden="1" customWidth="1"/>
    <col min="6419" max="6419" width="15.42578125" style="5" bestFit="1" customWidth="1"/>
    <col min="6420" max="6420" width="28.42578125" style="5" bestFit="1" customWidth="1"/>
    <col min="6421" max="6421" width="13.5703125" style="5" bestFit="1" customWidth="1"/>
    <col min="6422" max="6422" width="11.42578125" style="5" customWidth="1"/>
    <col min="6423" max="6424" width="0" style="5" hidden="1" customWidth="1"/>
    <col min="6425" max="6427" width="11.42578125" style="5" customWidth="1"/>
    <col min="6428" max="6428" width="13.140625" style="5" bestFit="1" customWidth="1"/>
    <col min="6429" max="6656" width="11.42578125" style="5"/>
    <col min="6657" max="6657" width="4.140625" style="5" customWidth="1"/>
    <col min="6658" max="6658" width="35.5703125" style="5" customWidth="1"/>
    <col min="6659" max="6659" width="18.42578125" style="5" bestFit="1" customWidth="1"/>
    <col min="6660" max="6663" width="10.42578125" style="5" customWidth="1"/>
    <col min="6664" max="6664" width="12.85546875" style="5" bestFit="1" customWidth="1"/>
    <col min="6665" max="6665" width="20.42578125" style="5" bestFit="1" customWidth="1"/>
    <col min="6666" max="6667" width="11.42578125" style="5" customWidth="1"/>
    <col min="6668" max="6668" width="10.42578125" style="5" bestFit="1" customWidth="1"/>
    <col min="6669" max="6669" width="11.42578125" style="5" bestFit="1" customWidth="1"/>
    <col min="6670" max="6670" width="18.85546875" style="5" customWidth="1"/>
    <col min="6671" max="6671" width="18.85546875" style="5" bestFit="1" customWidth="1"/>
    <col min="6672" max="6672" width="20.42578125" style="5" bestFit="1" customWidth="1"/>
    <col min="6673" max="6674" width="0" style="5" hidden="1" customWidth="1"/>
    <col min="6675" max="6675" width="15.42578125" style="5" bestFit="1" customWidth="1"/>
    <col min="6676" max="6676" width="28.42578125" style="5" bestFit="1" customWidth="1"/>
    <col min="6677" max="6677" width="13.5703125" style="5" bestFit="1" customWidth="1"/>
    <col min="6678" max="6678" width="11.42578125" style="5" customWidth="1"/>
    <col min="6679" max="6680" width="0" style="5" hidden="1" customWidth="1"/>
    <col min="6681" max="6683" width="11.42578125" style="5" customWidth="1"/>
    <col min="6684" max="6684" width="13.140625" style="5" bestFit="1" customWidth="1"/>
    <col min="6685" max="6912" width="11.42578125" style="5"/>
    <col min="6913" max="6913" width="4.140625" style="5" customWidth="1"/>
    <col min="6914" max="6914" width="35.5703125" style="5" customWidth="1"/>
    <col min="6915" max="6915" width="18.42578125" style="5" bestFit="1" customWidth="1"/>
    <col min="6916" max="6919" width="10.42578125" style="5" customWidth="1"/>
    <col min="6920" max="6920" width="12.85546875" style="5" bestFit="1" customWidth="1"/>
    <col min="6921" max="6921" width="20.42578125" style="5" bestFit="1" customWidth="1"/>
    <col min="6922" max="6923" width="11.42578125" style="5" customWidth="1"/>
    <col min="6924" max="6924" width="10.42578125" style="5" bestFit="1" customWidth="1"/>
    <col min="6925" max="6925" width="11.42578125" style="5" bestFit="1" customWidth="1"/>
    <col min="6926" max="6926" width="18.85546875" style="5" customWidth="1"/>
    <col min="6927" max="6927" width="18.85546875" style="5" bestFit="1" customWidth="1"/>
    <col min="6928" max="6928" width="20.42578125" style="5" bestFit="1" customWidth="1"/>
    <col min="6929" max="6930" width="0" style="5" hidden="1" customWidth="1"/>
    <col min="6931" max="6931" width="15.42578125" style="5" bestFit="1" customWidth="1"/>
    <col min="6932" max="6932" width="28.42578125" style="5" bestFit="1" customWidth="1"/>
    <col min="6933" max="6933" width="13.5703125" style="5" bestFit="1" customWidth="1"/>
    <col min="6934" max="6934" width="11.42578125" style="5" customWidth="1"/>
    <col min="6935" max="6936" width="0" style="5" hidden="1" customWidth="1"/>
    <col min="6937" max="6939" width="11.42578125" style="5" customWidth="1"/>
    <col min="6940" max="6940" width="13.140625" style="5" bestFit="1" customWidth="1"/>
    <col min="6941" max="7168" width="11.42578125" style="5"/>
    <col min="7169" max="7169" width="4.140625" style="5" customWidth="1"/>
    <col min="7170" max="7170" width="35.5703125" style="5" customWidth="1"/>
    <col min="7171" max="7171" width="18.42578125" style="5" bestFit="1" customWidth="1"/>
    <col min="7172" max="7175" width="10.42578125" style="5" customWidth="1"/>
    <col min="7176" max="7176" width="12.85546875" style="5" bestFit="1" customWidth="1"/>
    <col min="7177" max="7177" width="20.42578125" style="5" bestFit="1" customWidth="1"/>
    <col min="7178" max="7179" width="11.42578125" style="5" customWidth="1"/>
    <col min="7180" max="7180" width="10.42578125" style="5" bestFit="1" customWidth="1"/>
    <col min="7181" max="7181" width="11.42578125" style="5" bestFit="1" customWidth="1"/>
    <col min="7182" max="7182" width="18.85546875" style="5" customWidth="1"/>
    <col min="7183" max="7183" width="18.85546875" style="5" bestFit="1" customWidth="1"/>
    <col min="7184" max="7184" width="20.42578125" style="5" bestFit="1" customWidth="1"/>
    <col min="7185" max="7186" width="0" style="5" hidden="1" customWidth="1"/>
    <col min="7187" max="7187" width="15.42578125" style="5" bestFit="1" customWidth="1"/>
    <col min="7188" max="7188" width="28.42578125" style="5" bestFit="1" customWidth="1"/>
    <col min="7189" max="7189" width="13.5703125" style="5" bestFit="1" customWidth="1"/>
    <col min="7190" max="7190" width="11.42578125" style="5" customWidth="1"/>
    <col min="7191" max="7192" width="0" style="5" hidden="1" customWidth="1"/>
    <col min="7193" max="7195" width="11.42578125" style="5" customWidth="1"/>
    <col min="7196" max="7196" width="13.140625" style="5" bestFit="1" customWidth="1"/>
    <col min="7197" max="7424" width="11.42578125" style="5"/>
    <col min="7425" max="7425" width="4.140625" style="5" customWidth="1"/>
    <col min="7426" max="7426" width="35.5703125" style="5" customWidth="1"/>
    <col min="7427" max="7427" width="18.42578125" style="5" bestFit="1" customWidth="1"/>
    <col min="7428" max="7431" width="10.42578125" style="5" customWidth="1"/>
    <col min="7432" max="7432" width="12.85546875" style="5" bestFit="1" customWidth="1"/>
    <col min="7433" max="7433" width="20.42578125" style="5" bestFit="1" customWidth="1"/>
    <col min="7434" max="7435" width="11.42578125" style="5" customWidth="1"/>
    <col min="7436" max="7436" width="10.42578125" style="5" bestFit="1" customWidth="1"/>
    <col min="7437" max="7437" width="11.42578125" style="5" bestFit="1" customWidth="1"/>
    <col min="7438" max="7438" width="18.85546875" style="5" customWidth="1"/>
    <col min="7439" max="7439" width="18.85546875" style="5" bestFit="1" customWidth="1"/>
    <col min="7440" max="7440" width="20.42578125" style="5" bestFit="1" customWidth="1"/>
    <col min="7441" max="7442" width="0" style="5" hidden="1" customWidth="1"/>
    <col min="7443" max="7443" width="15.42578125" style="5" bestFit="1" customWidth="1"/>
    <col min="7444" max="7444" width="28.42578125" style="5" bestFit="1" customWidth="1"/>
    <col min="7445" max="7445" width="13.5703125" style="5" bestFit="1" customWidth="1"/>
    <col min="7446" max="7446" width="11.42578125" style="5" customWidth="1"/>
    <col min="7447" max="7448" width="0" style="5" hidden="1" customWidth="1"/>
    <col min="7449" max="7451" width="11.42578125" style="5" customWidth="1"/>
    <col min="7452" max="7452" width="13.140625" style="5" bestFit="1" customWidth="1"/>
    <col min="7453" max="7680" width="11.42578125" style="5"/>
    <col min="7681" max="7681" width="4.140625" style="5" customWidth="1"/>
    <col min="7682" max="7682" width="35.5703125" style="5" customWidth="1"/>
    <col min="7683" max="7683" width="18.42578125" style="5" bestFit="1" customWidth="1"/>
    <col min="7684" max="7687" width="10.42578125" style="5" customWidth="1"/>
    <col min="7688" max="7688" width="12.85546875" style="5" bestFit="1" customWidth="1"/>
    <col min="7689" max="7689" width="20.42578125" style="5" bestFit="1" customWidth="1"/>
    <col min="7690" max="7691" width="11.42578125" style="5" customWidth="1"/>
    <col min="7692" max="7692" width="10.42578125" style="5" bestFit="1" customWidth="1"/>
    <col min="7693" max="7693" width="11.42578125" style="5" bestFit="1" customWidth="1"/>
    <col min="7694" max="7694" width="18.85546875" style="5" customWidth="1"/>
    <col min="7695" max="7695" width="18.85546875" style="5" bestFit="1" customWidth="1"/>
    <col min="7696" max="7696" width="20.42578125" style="5" bestFit="1" customWidth="1"/>
    <col min="7697" max="7698" width="0" style="5" hidden="1" customWidth="1"/>
    <col min="7699" max="7699" width="15.42578125" style="5" bestFit="1" customWidth="1"/>
    <col min="7700" max="7700" width="28.42578125" style="5" bestFit="1" customWidth="1"/>
    <col min="7701" max="7701" width="13.5703125" style="5" bestFit="1" customWidth="1"/>
    <col min="7702" max="7702" width="11.42578125" style="5" customWidth="1"/>
    <col min="7703" max="7704" width="0" style="5" hidden="1" customWidth="1"/>
    <col min="7705" max="7707" width="11.42578125" style="5" customWidth="1"/>
    <col min="7708" max="7708" width="13.140625" style="5" bestFit="1" customWidth="1"/>
    <col min="7709" max="7936" width="11.42578125" style="5"/>
    <col min="7937" max="7937" width="4.140625" style="5" customWidth="1"/>
    <col min="7938" max="7938" width="35.5703125" style="5" customWidth="1"/>
    <col min="7939" max="7939" width="18.42578125" style="5" bestFit="1" customWidth="1"/>
    <col min="7940" max="7943" width="10.42578125" style="5" customWidth="1"/>
    <col min="7944" max="7944" width="12.85546875" style="5" bestFit="1" customWidth="1"/>
    <col min="7945" max="7945" width="20.42578125" style="5" bestFit="1" customWidth="1"/>
    <col min="7946" max="7947" width="11.42578125" style="5" customWidth="1"/>
    <col min="7948" max="7948" width="10.42578125" style="5" bestFit="1" customWidth="1"/>
    <col min="7949" max="7949" width="11.42578125" style="5" bestFit="1" customWidth="1"/>
    <col min="7950" max="7950" width="18.85546875" style="5" customWidth="1"/>
    <col min="7951" max="7951" width="18.85546875" style="5" bestFit="1" customWidth="1"/>
    <col min="7952" max="7952" width="20.42578125" style="5" bestFit="1" customWidth="1"/>
    <col min="7953" max="7954" width="0" style="5" hidden="1" customWidth="1"/>
    <col min="7955" max="7955" width="15.42578125" style="5" bestFit="1" customWidth="1"/>
    <col min="7956" max="7956" width="28.42578125" style="5" bestFit="1" customWidth="1"/>
    <col min="7957" max="7957" width="13.5703125" style="5" bestFit="1" customWidth="1"/>
    <col min="7958" max="7958" width="11.42578125" style="5" customWidth="1"/>
    <col min="7959" max="7960" width="0" style="5" hidden="1" customWidth="1"/>
    <col min="7961" max="7963" width="11.42578125" style="5" customWidth="1"/>
    <col min="7964" max="7964" width="13.140625" style="5" bestFit="1" customWidth="1"/>
    <col min="7965" max="8192" width="11.42578125" style="5"/>
    <col min="8193" max="8193" width="4.140625" style="5" customWidth="1"/>
    <col min="8194" max="8194" width="35.5703125" style="5" customWidth="1"/>
    <col min="8195" max="8195" width="18.42578125" style="5" bestFit="1" customWidth="1"/>
    <col min="8196" max="8199" width="10.42578125" style="5" customWidth="1"/>
    <col min="8200" max="8200" width="12.85546875" style="5" bestFit="1" customWidth="1"/>
    <col min="8201" max="8201" width="20.42578125" style="5" bestFit="1" customWidth="1"/>
    <col min="8202" max="8203" width="11.42578125" style="5" customWidth="1"/>
    <col min="8204" max="8204" width="10.42578125" style="5" bestFit="1" customWidth="1"/>
    <col min="8205" max="8205" width="11.42578125" style="5" bestFit="1" customWidth="1"/>
    <col min="8206" max="8206" width="18.85546875" style="5" customWidth="1"/>
    <col min="8207" max="8207" width="18.85546875" style="5" bestFit="1" customWidth="1"/>
    <col min="8208" max="8208" width="20.42578125" style="5" bestFit="1" customWidth="1"/>
    <col min="8209" max="8210" width="0" style="5" hidden="1" customWidth="1"/>
    <col min="8211" max="8211" width="15.42578125" style="5" bestFit="1" customWidth="1"/>
    <col min="8212" max="8212" width="28.42578125" style="5" bestFit="1" customWidth="1"/>
    <col min="8213" max="8213" width="13.5703125" style="5" bestFit="1" customWidth="1"/>
    <col min="8214" max="8214" width="11.42578125" style="5" customWidth="1"/>
    <col min="8215" max="8216" width="0" style="5" hidden="1" customWidth="1"/>
    <col min="8217" max="8219" width="11.42578125" style="5" customWidth="1"/>
    <col min="8220" max="8220" width="13.140625" style="5" bestFit="1" customWidth="1"/>
    <col min="8221" max="8448" width="11.42578125" style="5"/>
    <col min="8449" max="8449" width="4.140625" style="5" customWidth="1"/>
    <col min="8450" max="8450" width="35.5703125" style="5" customWidth="1"/>
    <col min="8451" max="8451" width="18.42578125" style="5" bestFit="1" customWidth="1"/>
    <col min="8452" max="8455" width="10.42578125" style="5" customWidth="1"/>
    <col min="8456" max="8456" width="12.85546875" style="5" bestFit="1" customWidth="1"/>
    <col min="8457" max="8457" width="20.42578125" style="5" bestFit="1" customWidth="1"/>
    <col min="8458" max="8459" width="11.42578125" style="5" customWidth="1"/>
    <col min="8460" max="8460" width="10.42578125" style="5" bestFit="1" customWidth="1"/>
    <col min="8461" max="8461" width="11.42578125" style="5" bestFit="1" customWidth="1"/>
    <col min="8462" max="8462" width="18.85546875" style="5" customWidth="1"/>
    <col min="8463" max="8463" width="18.85546875" style="5" bestFit="1" customWidth="1"/>
    <col min="8464" max="8464" width="20.42578125" style="5" bestFit="1" customWidth="1"/>
    <col min="8465" max="8466" width="0" style="5" hidden="1" customWidth="1"/>
    <col min="8467" max="8467" width="15.42578125" style="5" bestFit="1" customWidth="1"/>
    <col min="8468" max="8468" width="28.42578125" style="5" bestFit="1" customWidth="1"/>
    <col min="8469" max="8469" width="13.5703125" style="5" bestFit="1" customWidth="1"/>
    <col min="8470" max="8470" width="11.42578125" style="5" customWidth="1"/>
    <col min="8471" max="8472" width="0" style="5" hidden="1" customWidth="1"/>
    <col min="8473" max="8475" width="11.42578125" style="5" customWidth="1"/>
    <col min="8476" max="8476" width="13.140625" style="5" bestFit="1" customWidth="1"/>
    <col min="8477" max="8704" width="11.42578125" style="5"/>
    <col min="8705" max="8705" width="4.140625" style="5" customWidth="1"/>
    <col min="8706" max="8706" width="35.5703125" style="5" customWidth="1"/>
    <col min="8707" max="8707" width="18.42578125" style="5" bestFit="1" customWidth="1"/>
    <col min="8708" max="8711" width="10.42578125" style="5" customWidth="1"/>
    <col min="8712" max="8712" width="12.85546875" style="5" bestFit="1" customWidth="1"/>
    <col min="8713" max="8713" width="20.42578125" style="5" bestFit="1" customWidth="1"/>
    <col min="8714" max="8715" width="11.42578125" style="5" customWidth="1"/>
    <col min="8716" max="8716" width="10.42578125" style="5" bestFit="1" customWidth="1"/>
    <col min="8717" max="8717" width="11.42578125" style="5" bestFit="1" customWidth="1"/>
    <col min="8718" max="8718" width="18.85546875" style="5" customWidth="1"/>
    <col min="8719" max="8719" width="18.85546875" style="5" bestFit="1" customWidth="1"/>
    <col min="8720" max="8720" width="20.42578125" style="5" bestFit="1" customWidth="1"/>
    <col min="8721" max="8722" width="0" style="5" hidden="1" customWidth="1"/>
    <col min="8723" max="8723" width="15.42578125" style="5" bestFit="1" customWidth="1"/>
    <col min="8724" max="8724" width="28.42578125" style="5" bestFit="1" customWidth="1"/>
    <col min="8725" max="8725" width="13.5703125" style="5" bestFit="1" customWidth="1"/>
    <col min="8726" max="8726" width="11.42578125" style="5" customWidth="1"/>
    <col min="8727" max="8728" width="0" style="5" hidden="1" customWidth="1"/>
    <col min="8729" max="8731" width="11.42578125" style="5" customWidth="1"/>
    <col min="8732" max="8732" width="13.140625" style="5" bestFit="1" customWidth="1"/>
    <col min="8733" max="8960" width="11.42578125" style="5"/>
    <col min="8961" max="8961" width="4.140625" style="5" customWidth="1"/>
    <col min="8962" max="8962" width="35.5703125" style="5" customWidth="1"/>
    <col min="8963" max="8963" width="18.42578125" style="5" bestFit="1" customWidth="1"/>
    <col min="8964" max="8967" width="10.42578125" style="5" customWidth="1"/>
    <col min="8968" max="8968" width="12.85546875" style="5" bestFit="1" customWidth="1"/>
    <col min="8969" max="8969" width="20.42578125" style="5" bestFit="1" customWidth="1"/>
    <col min="8970" max="8971" width="11.42578125" style="5" customWidth="1"/>
    <col min="8972" max="8972" width="10.42578125" style="5" bestFit="1" customWidth="1"/>
    <col min="8973" max="8973" width="11.42578125" style="5" bestFit="1" customWidth="1"/>
    <col min="8974" max="8974" width="18.85546875" style="5" customWidth="1"/>
    <col min="8975" max="8975" width="18.85546875" style="5" bestFit="1" customWidth="1"/>
    <col min="8976" max="8976" width="20.42578125" style="5" bestFit="1" customWidth="1"/>
    <col min="8977" max="8978" width="0" style="5" hidden="1" customWidth="1"/>
    <col min="8979" max="8979" width="15.42578125" style="5" bestFit="1" customWidth="1"/>
    <col min="8980" max="8980" width="28.42578125" style="5" bestFit="1" customWidth="1"/>
    <col min="8981" max="8981" width="13.5703125" style="5" bestFit="1" customWidth="1"/>
    <col min="8982" max="8982" width="11.42578125" style="5" customWidth="1"/>
    <col min="8983" max="8984" width="0" style="5" hidden="1" customWidth="1"/>
    <col min="8985" max="8987" width="11.42578125" style="5" customWidth="1"/>
    <col min="8988" max="8988" width="13.140625" style="5" bestFit="1" customWidth="1"/>
    <col min="8989" max="9216" width="11.42578125" style="5"/>
    <col min="9217" max="9217" width="4.140625" style="5" customWidth="1"/>
    <col min="9218" max="9218" width="35.5703125" style="5" customWidth="1"/>
    <col min="9219" max="9219" width="18.42578125" style="5" bestFit="1" customWidth="1"/>
    <col min="9220" max="9223" width="10.42578125" style="5" customWidth="1"/>
    <col min="9224" max="9224" width="12.85546875" style="5" bestFit="1" customWidth="1"/>
    <col min="9225" max="9225" width="20.42578125" style="5" bestFit="1" customWidth="1"/>
    <col min="9226" max="9227" width="11.42578125" style="5" customWidth="1"/>
    <col min="9228" max="9228" width="10.42578125" style="5" bestFit="1" customWidth="1"/>
    <col min="9229" max="9229" width="11.42578125" style="5" bestFit="1" customWidth="1"/>
    <col min="9230" max="9230" width="18.85546875" style="5" customWidth="1"/>
    <col min="9231" max="9231" width="18.85546875" style="5" bestFit="1" customWidth="1"/>
    <col min="9232" max="9232" width="20.42578125" style="5" bestFit="1" customWidth="1"/>
    <col min="9233" max="9234" width="0" style="5" hidden="1" customWidth="1"/>
    <col min="9235" max="9235" width="15.42578125" style="5" bestFit="1" customWidth="1"/>
    <col min="9236" max="9236" width="28.42578125" style="5" bestFit="1" customWidth="1"/>
    <col min="9237" max="9237" width="13.5703125" style="5" bestFit="1" customWidth="1"/>
    <col min="9238" max="9238" width="11.42578125" style="5" customWidth="1"/>
    <col min="9239" max="9240" width="0" style="5" hidden="1" customWidth="1"/>
    <col min="9241" max="9243" width="11.42578125" style="5" customWidth="1"/>
    <col min="9244" max="9244" width="13.140625" style="5" bestFit="1" customWidth="1"/>
    <col min="9245" max="9472" width="11.42578125" style="5"/>
    <col min="9473" max="9473" width="4.140625" style="5" customWidth="1"/>
    <col min="9474" max="9474" width="35.5703125" style="5" customWidth="1"/>
    <col min="9475" max="9475" width="18.42578125" style="5" bestFit="1" customWidth="1"/>
    <col min="9476" max="9479" width="10.42578125" style="5" customWidth="1"/>
    <col min="9480" max="9480" width="12.85546875" style="5" bestFit="1" customWidth="1"/>
    <col min="9481" max="9481" width="20.42578125" style="5" bestFit="1" customWidth="1"/>
    <col min="9482" max="9483" width="11.42578125" style="5" customWidth="1"/>
    <col min="9484" max="9484" width="10.42578125" style="5" bestFit="1" customWidth="1"/>
    <col min="9485" max="9485" width="11.42578125" style="5" bestFit="1" customWidth="1"/>
    <col min="9486" max="9486" width="18.85546875" style="5" customWidth="1"/>
    <col min="9487" max="9487" width="18.85546875" style="5" bestFit="1" customWidth="1"/>
    <col min="9488" max="9488" width="20.42578125" style="5" bestFit="1" customWidth="1"/>
    <col min="9489" max="9490" width="0" style="5" hidden="1" customWidth="1"/>
    <col min="9491" max="9491" width="15.42578125" style="5" bestFit="1" customWidth="1"/>
    <col min="9492" max="9492" width="28.42578125" style="5" bestFit="1" customWidth="1"/>
    <col min="9493" max="9493" width="13.5703125" style="5" bestFit="1" customWidth="1"/>
    <col min="9494" max="9494" width="11.42578125" style="5" customWidth="1"/>
    <col min="9495" max="9496" width="0" style="5" hidden="1" customWidth="1"/>
    <col min="9497" max="9499" width="11.42578125" style="5" customWidth="1"/>
    <col min="9500" max="9500" width="13.140625" style="5" bestFit="1" customWidth="1"/>
    <col min="9501" max="9728" width="11.42578125" style="5"/>
    <col min="9729" max="9729" width="4.140625" style="5" customWidth="1"/>
    <col min="9730" max="9730" width="35.5703125" style="5" customWidth="1"/>
    <col min="9731" max="9731" width="18.42578125" style="5" bestFit="1" customWidth="1"/>
    <col min="9732" max="9735" width="10.42578125" style="5" customWidth="1"/>
    <col min="9736" max="9736" width="12.85546875" style="5" bestFit="1" customWidth="1"/>
    <col min="9737" max="9737" width="20.42578125" style="5" bestFit="1" customWidth="1"/>
    <col min="9738" max="9739" width="11.42578125" style="5" customWidth="1"/>
    <col min="9740" max="9740" width="10.42578125" style="5" bestFit="1" customWidth="1"/>
    <col min="9741" max="9741" width="11.42578125" style="5" bestFit="1" customWidth="1"/>
    <col min="9742" max="9742" width="18.85546875" style="5" customWidth="1"/>
    <col min="9743" max="9743" width="18.85546875" style="5" bestFit="1" customWidth="1"/>
    <col min="9744" max="9744" width="20.42578125" style="5" bestFit="1" customWidth="1"/>
    <col min="9745" max="9746" width="0" style="5" hidden="1" customWidth="1"/>
    <col min="9747" max="9747" width="15.42578125" style="5" bestFit="1" customWidth="1"/>
    <col min="9748" max="9748" width="28.42578125" style="5" bestFit="1" customWidth="1"/>
    <col min="9749" max="9749" width="13.5703125" style="5" bestFit="1" customWidth="1"/>
    <col min="9750" max="9750" width="11.42578125" style="5" customWidth="1"/>
    <col min="9751" max="9752" width="0" style="5" hidden="1" customWidth="1"/>
    <col min="9753" max="9755" width="11.42578125" style="5" customWidth="1"/>
    <col min="9756" max="9756" width="13.140625" style="5" bestFit="1" customWidth="1"/>
    <col min="9757" max="9984" width="11.42578125" style="5"/>
    <col min="9985" max="9985" width="4.140625" style="5" customWidth="1"/>
    <col min="9986" max="9986" width="35.5703125" style="5" customWidth="1"/>
    <col min="9987" max="9987" width="18.42578125" style="5" bestFit="1" customWidth="1"/>
    <col min="9988" max="9991" width="10.42578125" style="5" customWidth="1"/>
    <col min="9992" max="9992" width="12.85546875" style="5" bestFit="1" customWidth="1"/>
    <col min="9993" max="9993" width="20.42578125" style="5" bestFit="1" customWidth="1"/>
    <col min="9994" max="9995" width="11.42578125" style="5" customWidth="1"/>
    <col min="9996" max="9996" width="10.42578125" style="5" bestFit="1" customWidth="1"/>
    <col min="9997" max="9997" width="11.42578125" style="5" bestFit="1" customWidth="1"/>
    <col min="9998" max="9998" width="18.85546875" style="5" customWidth="1"/>
    <col min="9999" max="9999" width="18.85546875" style="5" bestFit="1" customWidth="1"/>
    <col min="10000" max="10000" width="20.42578125" style="5" bestFit="1" customWidth="1"/>
    <col min="10001" max="10002" width="0" style="5" hidden="1" customWidth="1"/>
    <col min="10003" max="10003" width="15.42578125" style="5" bestFit="1" customWidth="1"/>
    <col min="10004" max="10004" width="28.42578125" style="5" bestFit="1" customWidth="1"/>
    <col min="10005" max="10005" width="13.5703125" style="5" bestFit="1" customWidth="1"/>
    <col min="10006" max="10006" width="11.42578125" style="5" customWidth="1"/>
    <col min="10007" max="10008" width="0" style="5" hidden="1" customWidth="1"/>
    <col min="10009" max="10011" width="11.42578125" style="5" customWidth="1"/>
    <col min="10012" max="10012" width="13.140625" style="5" bestFit="1" customWidth="1"/>
    <col min="10013" max="10240" width="11.42578125" style="5"/>
    <col min="10241" max="10241" width="4.140625" style="5" customWidth="1"/>
    <col min="10242" max="10242" width="35.5703125" style="5" customWidth="1"/>
    <col min="10243" max="10243" width="18.42578125" style="5" bestFit="1" customWidth="1"/>
    <col min="10244" max="10247" width="10.42578125" style="5" customWidth="1"/>
    <col min="10248" max="10248" width="12.85546875" style="5" bestFit="1" customWidth="1"/>
    <col min="10249" max="10249" width="20.42578125" style="5" bestFit="1" customWidth="1"/>
    <col min="10250" max="10251" width="11.42578125" style="5" customWidth="1"/>
    <col min="10252" max="10252" width="10.42578125" style="5" bestFit="1" customWidth="1"/>
    <col min="10253" max="10253" width="11.42578125" style="5" bestFit="1" customWidth="1"/>
    <col min="10254" max="10254" width="18.85546875" style="5" customWidth="1"/>
    <col min="10255" max="10255" width="18.85546875" style="5" bestFit="1" customWidth="1"/>
    <col min="10256" max="10256" width="20.42578125" style="5" bestFit="1" customWidth="1"/>
    <col min="10257" max="10258" width="0" style="5" hidden="1" customWidth="1"/>
    <col min="10259" max="10259" width="15.42578125" style="5" bestFit="1" customWidth="1"/>
    <col min="10260" max="10260" width="28.42578125" style="5" bestFit="1" customWidth="1"/>
    <col min="10261" max="10261" width="13.5703125" style="5" bestFit="1" customWidth="1"/>
    <col min="10262" max="10262" width="11.42578125" style="5" customWidth="1"/>
    <col min="10263" max="10264" width="0" style="5" hidden="1" customWidth="1"/>
    <col min="10265" max="10267" width="11.42578125" style="5" customWidth="1"/>
    <col min="10268" max="10268" width="13.140625" style="5" bestFit="1" customWidth="1"/>
    <col min="10269" max="10496" width="11.42578125" style="5"/>
    <col min="10497" max="10497" width="4.140625" style="5" customWidth="1"/>
    <col min="10498" max="10498" width="35.5703125" style="5" customWidth="1"/>
    <col min="10499" max="10499" width="18.42578125" style="5" bestFit="1" customWidth="1"/>
    <col min="10500" max="10503" width="10.42578125" style="5" customWidth="1"/>
    <col min="10504" max="10504" width="12.85546875" style="5" bestFit="1" customWidth="1"/>
    <col min="10505" max="10505" width="20.42578125" style="5" bestFit="1" customWidth="1"/>
    <col min="10506" max="10507" width="11.42578125" style="5" customWidth="1"/>
    <col min="10508" max="10508" width="10.42578125" style="5" bestFit="1" customWidth="1"/>
    <col min="10509" max="10509" width="11.42578125" style="5" bestFit="1" customWidth="1"/>
    <col min="10510" max="10510" width="18.85546875" style="5" customWidth="1"/>
    <col min="10511" max="10511" width="18.85546875" style="5" bestFit="1" customWidth="1"/>
    <col min="10512" max="10512" width="20.42578125" style="5" bestFit="1" customWidth="1"/>
    <col min="10513" max="10514" width="0" style="5" hidden="1" customWidth="1"/>
    <col min="10515" max="10515" width="15.42578125" style="5" bestFit="1" customWidth="1"/>
    <col min="10516" max="10516" width="28.42578125" style="5" bestFit="1" customWidth="1"/>
    <col min="10517" max="10517" width="13.5703125" style="5" bestFit="1" customWidth="1"/>
    <col min="10518" max="10518" width="11.42578125" style="5" customWidth="1"/>
    <col min="10519" max="10520" width="0" style="5" hidden="1" customWidth="1"/>
    <col min="10521" max="10523" width="11.42578125" style="5" customWidth="1"/>
    <col min="10524" max="10524" width="13.140625" style="5" bestFit="1" customWidth="1"/>
    <col min="10525" max="10752" width="11.42578125" style="5"/>
    <col min="10753" max="10753" width="4.140625" style="5" customWidth="1"/>
    <col min="10754" max="10754" width="35.5703125" style="5" customWidth="1"/>
    <col min="10755" max="10755" width="18.42578125" style="5" bestFit="1" customWidth="1"/>
    <col min="10756" max="10759" width="10.42578125" style="5" customWidth="1"/>
    <col min="10760" max="10760" width="12.85546875" style="5" bestFit="1" customWidth="1"/>
    <col min="10761" max="10761" width="20.42578125" style="5" bestFit="1" customWidth="1"/>
    <col min="10762" max="10763" width="11.42578125" style="5" customWidth="1"/>
    <col min="10764" max="10764" width="10.42578125" style="5" bestFit="1" customWidth="1"/>
    <col min="10765" max="10765" width="11.42578125" style="5" bestFit="1" customWidth="1"/>
    <col min="10766" max="10766" width="18.85546875" style="5" customWidth="1"/>
    <col min="10767" max="10767" width="18.85546875" style="5" bestFit="1" customWidth="1"/>
    <col min="10768" max="10768" width="20.42578125" style="5" bestFit="1" customWidth="1"/>
    <col min="10769" max="10770" width="0" style="5" hidden="1" customWidth="1"/>
    <col min="10771" max="10771" width="15.42578125" style="5" bestFit="1" customWidth="1"/>
    <col min="10772" max="10772" width="28.42578125" style="5" bestFit="1" customWidth="1"/>
    <col min="10773" max="10773" width="13.5703125" style="5" bestFit="1" customWidth="1"/>
    <col min="10774" max="10774" width="11.42578125" style="5" customWidth="1"/>
    <col min="10775" max="10776" width="0" style="5" hidden="1" customWidth="1"/>
    <col min="10777" max="10779" width="11.42578125" style="5" customWidth="1"/>
    <col min="10780" max="10780" width="13.140625" style="5" bestFit="1" customWidth="1"/>
    <col min="10781" max="11008" width="11.42578125" style="5"/>
    <col min="11009" max="11009" width="4.140625" style="5" customWidth="1"/>
    <col min="11010" max="11010" width="35.5703125" style="5" customWidth="1"/>
    <col min="11011" max="11011" width="18.42578125" style="5" bestFit="1" customWidth="1"/>
    <col min="11012" max="11015" width="10.42578125" style="5" customWidth="1"/>
    <col min="11016" max="11016" width="12.85546875" style="5" bestFit="1" customWidth="1"/>
    <col min="11017" max="11017" width="20.42578125" style="5" bestFit="1" customWidth="1"/>
    <col min="11018" max="11019" width="11.42578125" style="5" customWidth="1"/>
    <col min="11020" max="11020" width="10.42578125" style="5" bestFit="1" customWidth="1"/>
    <col min="11021" max="11021" width="11.42578125" style="5" bestFit="1" customWidth="1"/>
    <col min="11022" max="11022" width="18.85546875" style="5" customWidth="1"/>
    <col min="11023" max="11023" width="18.85546875" style="5" bestFit="1" customWidth="1"/>
    <col min="11024" max="11024" width="20.42578125" style="5" bestFit="1" customWidth="1"/>
    <col min="11025" max="11026" width="0" style="5" hidden="1" customWidth="1"/>
    <col min="11027" max="11027" width="15.42578125" style="5" bestFit="1" customWidth="1"/>
    <col min="11028" max="11028" width="28.42578125" style="5" bestFit="1" customWidth="1"/>
    <col min="11029" max="11029" width="13.5703125" style="5" bestFit="1" customWidth="1"/>
    <col min="11030" max="11030" width="11.42578125" style="5" customWidth="1"/>
    <col min="11031" max="11032" width="0" style="5" hidden="1" customWidth="1"/>
    <col min="11033" max="11035" width="11.42578125" style="5" customWidth="1"/>
    <col min="11036" max="11036" width="13.140625" style="5" bestFit="1" customWidth="1"/>
    <col min="11037" max="11264" width="11.42578125" style="5"/>
    <col min="11265" max="11265" width="4.140625" style="5" customWidth="1"/>
    <col min="11266" max="11266" width="35.5703125" style="5" customWidth="1"/>
    <col min="11267" max="11267" width="18.42578125" style="5" bestFit="1" customWidth="1"/>
    <col min="11268" max="11271" width="10.42578125" style="5" customWidth="1"/>
    <col min="11272" max="11272" width="12.85546875" style="5" bestFit="1" customWidth="1"/>
    <col min="11273" max="11273" width="20.42578125" style="5" bestFit="1" customWidth="1"/>
    <col min="11274" max="11275" width="11.42578125" style="5" customWidth="1"/>
    <col min="11276" max="11276" width="10.42578125" style="5" bestFit="1" customWidth="1"/>
    <col min="11277" max="11277" width="11.42578125" style="5" bestFit="1" customWidth="1"/>
    <col min="11278" max="11278" width="18.85546875" style="5" customWidth="1"/>
    <col min="11279" max="11279" width="18.85546875" style="5" bestFit="1" customWidth="1"/>
    <col min="11280" max="11280" width="20.42578125" style="5" bestFit="1" customWidth="1"/>
    <col min="11281" max="11282" width="0" style="5" hidden="1" customWidth="1"/>
    <col min="11283" max="11283" width="15.42578125" style="5" bestFit="1" customWidth="1"/>
    <col min="11284" max="11284" width="28.42578125" style="5" bestFit="1" customWidth="1"/>
    <col min="11285" max="11285" width="13.5703125" style="5" bestFit="1" customWidth="1"/>
    <col min="11286" max="11286" width="11.42578125" style="5" customWidth="1"/>
    <col min="11287" max="11288" width="0" style="5" hidden="1" customWidth="1"/>
    <col min="11289" max="11291" width="11.42578125" style="5" customWidth="1"/>
    <col min="11292" max="11292" width="13.140625" style="5" bestFit="1" customWidth="1"/>
    <col min="11293" max="11520" width="11.42578125" style="5"/>
    <col min="11521" max="11521" width="4.140625" style="5" customWidth="1"/>
    <col min="11522" max="11522" width="35.5703125" style="5" customWidth="1"/>
    <col min="11523" max="11523" width="18.42578125" style="5" bestFit="1" customWidth="1"/>
    <col min="11524" max="11527" width="10.42578125" style="5" customWidth="1"/>
    <col min="11528" max="11528" width="12.85546875" style="5" bestFit="1" customWidth="1"/>
    <col min="11529" max="11529" width="20.42578125" style="5" bestFit="1" customWidth="1"/>
    <col min="11530" max="11531" width="11.42578125" style="5" customWidth="1"/>
    <col min="11532" max="11532" width="10.42578125" style="5" bestFit="1" customWidth="1"/>
    <col min="11533" max="11533" width="11.42578125" style="5" bestFit="1" customWidth="1"/>
    <col min="11534" max="11534" width="18.85546875" style="5" customWidth="1"/>
    <col min="11535" max="11535" width="18.85546875" style="5" bestFit="1" customWidth="1"/>
    <col min="11536" max="11536" width="20.42578125" style="5" bestFit="1" customWidth="1"/>
    <col min="11537" max="11538" width="0" style="5" hidden="1" customWidth="1"/>
    <col min="11539" max="11539" width="15.42578125" style="5" bestFit="1" customWidth="1"/>
    <col min="11540" max="11540" width="28.42578125" style="5" bestFit="1" customWidth="1"/>
    <col min="11541" max="11541" width="13.5703125" style="5" bestFit="1" customWidth="1"/>
    <col min="11542" max="11542" width="11.42578125" style="5" customWidth="1"/>
    <col min="11543" max="11544" width="0" style="5" hidden="1" customWidth="1"/>
    <col min="11545" max="11547" width="11.42578125" style="5" customWidth="1"/>
    <col min="11548" max="11548" width="13.140625" style="5" bestFit="1" customWidth="1"/>
    <col min="11549" max="11776" width="11.42578125" style="5"/>
    <col min="11777" max="11777" width="4.140625" style="5" customWidth="1"/>
    <col min="11778" max="11778" width="35.5703125" style="5" customWidth="1"/>
    <col min="11779" max="11779" width="18.42578125" style="5" bestFit="1" customWidth="1"/>
    <col min="11780" max="11783" width="10.42578125" style="5" customWidth="1"/>
    <col min="11784" max="11784" width="12.85546875" style="5" bestFit="1" customWidth="1"/>
    <col min="11785" max="11785" width="20.42578125" style="5" bestFit="1" customWidth="1"/>
    <col min="11786" max="11787" width="11.42578125" style="5" customWidth="1"/>
    <col min="11788" max="11788" width="10.42578125" style="5" bestFit="1" customWidth="1"/>
    <col min="11789" max="11789" width="11.42578125" style="5" bestFit="1" customWidth="1"/>
    <col min="11790" max="11790" width="18.85546875" style="5" customWidth="1"/>
    <col min="11791" max="11791" width="18.85546875" style="5" bestFit="1" customWidth="1"/>
    <col min="11792" max="11792" width="20.42578125" style="5" bestFit="1" customWidth="1"/>
    <col min="11793" max="11794" width="0" style="5" hidden="1" customWidth="1"/>
    <col min="11795" max="11795" width="15.42578125" style="5" bestFit="1" customWidth="1"/>
    <col min="11796" max="11796" width="28.42578125" style="5" bestFit="1" customWidth="1"/>
    <col min="11797" max="11797" width="13.5703125" style="5" bestFit="1" customWidth="1"/>
    <col min="11798" max="11798" width="11.42578125" style="5" customWidth="1"/>
    <col min="11799" max="11800" width="0" style="5" hidden="1" customWidth="1"/>
    <col min="11801" max="11803" width="11.42578125" style="5" customWidth="1"/>
    <col min="11804" max="11804" width="13.140625" style="5" bestFit="1" customWidth="1"/>
    <col min="11805" max="12032" width="11.42578125" style="5"/>
    <col min="12033" max="12033" width="4.140625" style="5" customWidth="1"/>
    <col min="12034" max="12034" width="35.5703125" style="5" customWidth="1"/>
    <col min="12035" max="12035" width="18.42578125" style="5" bestFit="1" customWidth="1"/>
    <col min="12036" max="12039" width="10.42578125" style="5" customWidth="1"/>
    <col min="12040" max="12040" width="12.85546875" style="5" bestFit="1" customWidth="1"/>
    <col min="12041" max="12041" width="20.42578125" style="5" bestFit="1" customWidth="1"/>
    <col min="12042" max="12043" width="11.42578125" style="5" customWidth="1"/>
    <col min="12044" max="12044" width="10.42578125" style="5" bestFit="1" customWidth="1"/>
    <col min="12045" max="12045" width="11.42578125" style="5" bestFit="1" customWidth="1"/>
    <col min="12046" max="12046" width="18.85546875" style="5" customWidth="1"/>
    <col min="12047" max="12047" width="18.85546875" style="5" bestFit="1" customWidth="1"/>
    <col min="12048" max="12048" width="20.42578125" style="5" bestFit="1" customWidth="1"/>
    <col min="12049" max="12050" width="0" style="5" hidden="1" customWidth="1"/>
    <col min="12051" max="12051" width="15.42578125" style="5" bestFit="1" customWidth="1"/>
    <col min="12052" max="12052" width="28.42578125" style="5" bestFit="1" customWidth="1"/>
    <col min="12053" max="12053" width="13.5703125" style="5" bestFit="1" customWidth="1"/>
    <col min="12054" max="12054" width="11.42578125" style="5" customWidth="1"/>
    <col min="12055" max="12056" width="0" style="5" hidden="1" customWidth="1"/>
    <col min="12057" max="12059" width="11.42578125" style="5" customWidth="1"/>
    <col min="12060" max="12060" width="13.140625" style="5" bestFit="1" customWidth="1"/>
    <col min="12061" max="12288" width="11.42578125" style="5"/>
    <col min="12289" max="12289" width="4.140625" style="5" customWidth="1"/>
    <col min="12290" max="12290" width="35.5703125" style="5" customWidth="1"/>
    <col min="12291" max="12291" width="18.42578125" style="5" bestFit="1" customWidth="1"/>
    <col min="12292" max="12295" width="10.42578125" style="5" customWidth="1"/>
    <col min="12296" max="12296" width="12.85546875" style="5" bestFit="1" customWidth="1"/>
    <col min="12297" max="12297" width="20.42578125" style="5" bestFit="1" customWidth="1"/>
    <col min="12298" max="12299" width="11.42578125" style="5" customWidth="1"/>
    <col min="12300" max="12300" width="10.42578125" style="5" bestFit="1" customWidth="1"/>
    <col min="12301" max="12301" width="11.42578125" style="5" bestFit="1" customWidth="1"/>
    <col min="12302" max="12302" width="18.85546875" style="5" customWidth="1"/>
    <col min="12303" max="12303" width="18.85546875" style="5" bestFit="1" customWidth="1"/>
    <col min="12304" max="12304" width="20.42578125" style="5" bestFit="1" customWidth="1"/>
    <col min="12305" max="12306" width="0" style="5" hidden="1" customWidth="1"/>
    <col min="12307" max="12307" width="15.42578125" style="5" bestFit="1" customWidth="1"/>
    <col min="12308" max="12308" width="28.42578125" style="5" bestFit="1" customWidth="1"/>
    <col min="12309" max="12309" width="13.5703125" style="5" bestFit="1" customWidth="1"/>
    <col min="12310" max="12310" width="11.42578125" style="5" customWidth="1"/>
    <col min="12311" max="12312" width="0" style="5" hidden="1" customWidth="1"/>
    <col min="12313" max="12315" width="11.42578125" style="5" customWidth="1"/>
    <col min="12316" max="12316" width="13.140625" style="5" bestFit="1" customWidth="1"/>
    <col min="12317" max="12544" width="11.42578125" style="5"/>
    <col min="12545" max="12545" width="4.140625" style="5" customWidth="1"/>
    <col min="12546" max="12546" width="35.5703125" style="5" customWidth="1"/>
    <col min="12547" max="12547" width="18.42578125" style="5" bestFit="1" customWidth="1"/>
    <col min="12548" max="12551" width="10.42578125" style="5" customWidth="1"/>
    <col min="12552" max="12552" width="12.85546875" style="5" bestFit="1" customWidth="1"/>
    <col min="12553" max="12553" width="20.42578125" style="5" bestFit="1" customWidth="1"/>
    <col min="12554" max="12555" width="11.42578125" style="5" customWidth="1"/>
    <col min="12556" max="12556" width="10.42578125" style="5" bestFit="1" customWidth="1"/>
    <col min="12557" max="12557" width="11.42578125" style="5" bestFit="1" customWidth="1"/>
    <col min="12558" max="12558" width="18.85546875" style="5" customWidth="1"/>
    <col min="12559" max="12559" width="18.85546875" style="5" bestFit="1" customWidth="1"/>
    <col min="12560" max="12560" width="20.42578125" style="5" bestFit="1" customWidth="1"/>
    <col min="12561" max="12562" width="0" style="5" hidden="1" customWidth="1"/>
    <col min="12563" max="12563" width="15.42578125" style="5" bestFit="1" customWidth="1"/>
    <col min="12564" max="12564" width="28.42578125" style="5" bestFit="1" customWidth="1"/>
    <col min="12565" max="12565" width="13.5703125" style="5" bestFit="1" customWidth="1"/>
    <col min="12566" max="12566" width="11.42578125" style="5" customWidth="1"/>
    <col min="12567" max="12568" width="0" style="5" hidden="1" customWidth="1"/>
    <col min="12569" max="12571" width="11.42578125" style="5" customWidth="1"/>
    <col min="12572" max="12572" width="13.140625" style="5" bestFit="1" customWidth="1"/>
    <col min="12573" max="12800" width="11.42578125" style="5"/>
    <col min="12801" max="12801" width="4.140625" style="5" customWidth="1"/>
    <col min="12802" max="12802" width="35.5703125" style="5" customWidth="1"/>
    <col min="12803" max="12803" width="18.42578125" style="5" bestFit="1" customWidth="1"/>
    <col min="12804" max="12807" width="10.42578125" style="5" customWidth="1"/>
    <col min="12808" max="12808" width="12.85546875" style="5" bestFit="1" customWidth="1"/>
    <col min="12809" max="12809" width="20.42578125" style="5" bestFit="1" customWidth="1"/>
    <col min="12810" max="12811" width="11.42578125" style="5" customWidth="1"/>
    <col min="12812" max="12812" width="10.42578125" style="5" bestFit="1" customWidth="1"/>
    <col min="12813" max="12813" width="11.42578125" style="5" bestFit="1" customWidth="1"/>
    <col min="12814" max="12814" width="18.85546875" style="5" customWidth="1"/>
    <col min="12815" max="12815" width="18.85546875" style="5" bestFit="1" customWidth="1"/>
    <col min="12816" max="12816" width="20.42578125" style="5" bestFit="1" customWidth="1"/>
    <col min="12817" max="12818" width="0" style="5" hidden="1" customWidth="1"/>
    <col min="12819" max="12819" width="15.42578125" style="5" bestFit="1" customWidth="1"/>
    <col min="12820" max="12820" width="28.42578125" style="5" bestFit="1" customWidth="1"/>
    <col min="12821" max="12821" width="13.5703125" style="5" bestFit="1" customWidth="1"/>
    <col min="12822" max="12822" width="11.42578125" style="5" customWidth="1"/>
    <col min="12823" max="12824" width="0" style="5" hidden="1" customWidth="1"/>
    <col min="12825" max="12827" width="11.42578125" style="5" customWidth="1"/>
    <col min="12828" max="12828" width="13.140625" style="5" bestFit="1" customWidth="1"/>
    <col min="12829" max="13056" width="11.42578125" style="5"/>
    <col min="13057" max="13057" width="4.140625" style="5" customWidth="1"/>
    <col min="13058" max="13058" width="35.5703125" style="5" customWidth="1"/>
    <col min="13059" max="13059" width="18.42578125" style="5" bestFit="1" customWidth="1"/>
    <col min="13060" max="13063" width="10.42578125" style="5" customWidth="1"/>
    <col min="13064" max="13064" width="12.85546875" style="5" bestFit="1" customWidth="1"/>
    <col min="13065" max="13065" width="20.42578125" style="5" bestFit="1" customWidth="1"/>
    <col min="13066" max="13067" width="11.42578125" style="5" customWidth="1"/>
    <col min="13068" max="13068" width="10.42578125" style="5" bestFit="1" customWidth="1"/>
    <col min="13069" max="13069" width="11.42578125" style="5" bestFit="1" customWidth="1"/>
    <col min="13070" max="13070" width="18.85546875" style="5" customWidth="1"/>
    <col min="13071" max="13071" width="18.85546875" style="5" bestFit="1" customWidth="1"/>
    <col min="13072" max="13072" width="20.42578125" style="5" bestFit="1" customWidth="1"/>
    <col min="13073" max="13074" width="0" style="5" hidden="1" customWidth="1"/>
    <col min="13075" max="13075" width="15.42578125" style="5" bestFit="1" customWidth="1"/>
    <col min="13076" max="13076" width="28.42578125" style="5" bestFit="1" customWidth="1"/>
    <col min="13077" max="13077" width="13.5703125" style="5" bestFit="1" customWidth="1"/>
    <col min="13078" max="13078" width="11.42578125" style="5" customWidth="1"/>
    <col min="13079" max="13080" width="0" style="5" hidden="1" customWidth="1"/>
    <col min="13081" max="13083" width="11.42578125" style="5" customWidth="1"/>
    <col min="13084" max="13084" width="13.140625" style="5" bestFit="1" customWidth="1"/>
    <col min="13085" max="13312" width="11.42578125" style="5"/>
    <col min="13313" max="13313" width="4.140625" style="5" customWidth="1"/>
    <col min="13314" max="13314" width="35.5703125" style="5" customWidth="1"/>
    <col min="13315" max="13315" width="18.42578125" style="5" bestFit="1" customWidth="1"/>
    <col min="13316" max="13319" width="10.42578125" style="5" customWidth="1"/>
    <col min="13320" max="13320" width="12.85546875" style="5" bestFit="1" customWidth="1"/>
    <col min="13321" max="13321" width="20.42578125" style="5" bestFit="1" customWidth="1"/>
    <col min="13322" max="13323" width="11.42578125" style="5" customWidth="1"/>
    <col min="13324" max="13324" width="10.42578125" style="5" bestFit="1" customWidth="1"/>
    <col min="13325" max="13325" width="11.42578125" style="5" bestFit="1" customWidth="1"/>
    <col min="13326" max="13326" width="18.85546875" style="5" customWidth="1"/>
    <col min="13327" max="13327" width="18.85546875" style="5" bestFit="1" customWidth="1"/>
    <col min="13328" max="13328" width="20.42578125" style="5" bestFit="1" customWidth="1"/>
    <col min="13329" max="13330" width="0" style="5" hidden="1" customWidth="1"/>
    <col min="13331" max="13331" width="15.42578125" style="5" bestFit="1" customWidth="1"/>
    <col min="13332" max="13332" width="28.42578125" style="5" bestFit="1" customWidth="1"/>
    <col min="13333" max="13333" width="13.5703125" style="5" bestFit="1" customWidth="1"/>
    <col min="13334" max="13334" width="11.42578125" style="5" customWidth="1"/>
    <col min="13335" max="13336" width="0" style="5" hidden="1" customWidth="1"/>
    <col min="13337" max="13339" width="11.42578125" style="5" customWidth="1"/>
    <col min="13340" max="13340" width="13.140625" style="5" bestFit="1" customWidth="1"/>
    <col min="13341" max="13568" width="11.42578125" style="5"/>
    <col min="13569" max="13569" width="4.140625" style="5" customWidth="1"/>
    <col min="13570" max="13570" width="35.5703125" style="5" customWidth="1"/>
    <col min="13571" max="13571" width="18.42578125" style="5" bestFit="1" customWidth="1"/>
    <col min="13572" max="13575" width="10.42578125" style="5" customWidth="1"/>
    <col min="13576" max="13576" width="12.85546875" style="5" bestFit="1" customWidth="1"/>
    <col min="13577" max="13577" width="20.42578125" style="5" bestFit="1" customWidth="1"/>
    <col min="13578" max="13579" width="11.42578125" style="5" customWidth="1"/>
    <col min="13580" max="13580" width="10.42578125" style="5" bestFit="1" customWidth="1"/>
    <col min="13581" max="13581" width="11.42578125" style="5" bestFit="1" customWidth="1"/>
    <col min="13582" max="13582" width="18.85546875" style="5" customWidth="1"/>
    <col min="13583" max="13583" width="18.85546875" style="5" bestFit="1" customWidth="1"/>
    <col min="13584" max="13584" width="20.42578125" style="5" bestFit="1" customWidth="1"/>
    <col min="13585" max="13586" width="0" style="5" hidden="1" customWidth="1"/>
    <col min="13587" max="13587" width="15.42578125" style="5" bestFit="1" customWidth="1"/>
    <col min="13588" max="13588" width="28.42578125" style="5" bestFit="1" customWidth="1"/>
    <col min="13589" max="13589" width="13.5703125" style="5" bestFit="1" customWidth="1"/>
    <col min="13590" max="13590" width="11.42578125" style="5" customWidth="1"/>
    <col min="13591" max="13592" width="0" style="5" hidden="1" customWidth="1"/>
    <col min="13593" max="13595" width="11.42578125" style="5" customWidth="1"/>
    <col min="13596" max="13596" width="13.140625" style="5" bestFit="1" customWidth="1"/>
    <col min="13597" max="13824" width="11.42578125" style="5"/>
    <col min="13825" max="13825" width="4.140625" style="5" customWidth="1"/>
    <col min="13826" max="13826" width="35.5703125" style="5" customWidth="1"/>
    <col min="13827" max="13827" width="18.42578125" style="5" bestFit="1" customWidth="1"/>
    <col min="13828" max="13831" width="10.42578125" style="5" customWidth="1"/>
    <col min="13832" max="13832" width="12.85546875" style="5" bestFit="1" customWidth="1"/>
    <col min="13833" max="13833" width="20.42578125" style="5" bestFit="1" customWidth="1"/>
    <col min="13834" max="13835" width="11.42578125" style="5" customWidth="1"/>
    <col min="13836" max="13836" width="10.42578125" style="5" bestFit="1" customWidth="1"/>
    <col min="13837" max="13837" width="11.42578125" style="5" bestFit="1" customWidth="1"/>
    <col min="13838" max="13838" width="18.85546875" style="5" customWidth="1"/>
    <col min="13839" max="13839" width="18.85546875" style="5" bestFit="1" customWidth="1"/>
    <col min="13840" max="13840" width="20.42578125" style="5" bestFit="1" customWidth="1"/>
    <col min="13841" max="13842" width="0" style="5" hidden="1" customWidth="1"/>
    <col min="13843" max="13843" width="15.42578125" style="5" bestFit="1" customWidth="1"/>
    <col min="13844" max="13844" width="28.42578125" style="5" bestFit="1" customWidth="1"/>
    <col min="13845" max="13845" width="13.5703125" style="5" bestFit="1" customWidth="1"/>
    <col min="13846" max="13846" width="11.42578125" style="5" customWidth="1"/>
    <col min="13847" max="13848" width="0" style="5" hidden="1" customWidth="1"/>
    <col min="13849" max="13851" width="11.42578125" style="5" customWidth="1"/>
    <col min="13852" max="13852" width="13.140625" style="5" bestFit="1" customWidth="1"/>
    <col min="13853" max="14080" width="11.42578125" style="5"/>
    <col min="14081" max="14081" width="4.140625" style="5" customWidth="1"/>
    <col min="14082" max="14082" width="35.5703125" style="5" customWidth="1"/>
    <col min="14083" max="14083" width="18.42578125" style="5" bestFit="1" customWidth="1"/>
    <col min="14084" max="14087" width="10.42578125" style="5" customWidth="1"/>
    <col min="14088" max="14088" width="12.85546875" style="5" bestFit="1" customWidth="1"/>
    <col min="14089" max="14089" width="20.42578125" style="5" bestFit="1" customWidth="1"/>
    <col min="14090" max="14091" width="11.42578125" style="5" customWidth="1"/>
    <col min="14092" max="14092" width="10.42578125" style="5" bestFit="1" customWidth="1"/>
    <col min="14093" max="14093" width="11.42578125" style="5" bestFit="1" customWidth="1"/>
    <col min="14094" max="14094" width="18.85546875" style="5" customWidth="1"/>
    <col min="14095" max="14095" width="18.85546875" style="5" bestFit="1" customWidth="1"/>
    <col min="14096" max="14096" width="20.42578125" style="5" bestFit="1" customWidth="1"/>
    <col min="14097" max="14098" width="0" style="5" hidden="1" customWidth="1"/>
    <col min="14099" max="14099" width="15.42578125" style="5" bestFit="1" customWidth="1"/>
    <col min="14100" max="14100" width="28.42578125" style="5" bestFit="1" customWidth="1"/>
    <col min="14101" max="14101" width="13.5703125" style="5" bestFit="1" customWidth="1"/>
    <col min="14102" max="14102" width="11.42578125" style="5" customWidth="1"/>
    <col min="14103" max="14104" width="0" style="5" hidden="1" customWidth="1"/>
    <col min="14105" max="14107" width="11.42578125" style="5" customWidth="1"/>
    <col min="14108" max="14108" width="13.140625" style="5" bestFit="1" customWidth="1"/>
    <col min="14109" max="14336" width="11.42578125" style="5"/>
    <col min="14337" max="14337" width="4.140625" style="5" customWidth="1"/>
    <col min="14338" max="14338" width="35.5703125" style="5" customWidth="1"/>
    <col min="14339" max="14339" width="18.42578125" style="5" bestFit="1" customWidth="1"/>
    <col min="14340" max="14343" width="10.42578125" style="5" customWidth="1"/>
    <col min="14344" max="14344" width="12.85546875" style="5" bestFit="1" customWidth="1"/>
    <col min="14345" max="14345" width="20.42578125" style="5" bestFit="1" customWidth="1"/>
    <col min="14346" max="14347" width="11.42578125" style="5" customWidth="1"/>
    <col min="14348" max="14348" width="10.42578125" style="5" bestFit="1" customWidth="1"/>
    <col min="14349" max="14349" width="11.42578125" style="5" bestFit="1" customWidth="1"/>
    <col min="14350" max="14350" width="18.85546875" style="5" customWidth="1"/>
    <col min="14351" max="14351" width="18.85546875" style="5" bestFit="1" customWidth="1"/>
    <col min="14352" max="14352" width="20.42578125" style="5" bestFit="1" customWidth="1"/>
    <col min="14353" max="14354" width="0" style="5" hidden="1" customWidth="1"/>
    <col min="14355" max="14355" width="15.42578125" style="5" bestFit="1" customWidth="1"/>
    <col min="14356" max="14356" width="28.42578125" style="5" bestFit="1" customWidth="1"/>
    <col min="14357" max="14357" width="13.5703125" style="5" bestFit="1" customWidth="1"/>
    <col min="14358" max="14358" width="11.42578125" style="5" customWidth="1"/>
    <col min="14359" max="14360" width="0" style="5" hidden="1" customWidth="1"/>
    <col min="14361" max="14363" width="11.42578125" style="5" customWidth="1"/>
    <col min="14364" max="14364" width="13.140625" style="5" bestFit="1" customWidth="1"/>
    <col min="14365" max="14592" width="11.42578125" style="5"/>
    <col min="14593" max="14593" width="4.140625" style="5" customWidth="1"/>
    <col min="14594" max="14594" width="35.5703125" style="5" customWidth="1"/>
    <col min="14595" max="14595" width="18.42578125" style="5" bestFit="1" customWidth="1"/>
    <col min="14596" max="14599" width="10.42578125" style="5" customWidth="1"/>
    <col min="14600" max="14600" width="12.85546875" style="5" bestFit="1" customWidth="1"/>
    <col min="14601" max="14601" width="20.42578125" style="5" bestFit="1" customWidth="1"/>
    <col min="14602" max="14603" width="11.42578125" style="5" customWidth="1"/>
    <col min="14604" max="14604" width="10.42578125" style="5" bestFit="1" customWidth="1"/>
    <col min="14605" max="14605" width="11.42578125" style="5" bestFit="1" customWidth="1"/>
    <col min="14606" max="14606" width="18.85546875" style="5" customWidth="1"/>
    <col min="14607" max="14607" width="18.85546875" style="5" bestFit="1" customWidth="1"/>
    <col min="14608" max="14608" width="20.42578125" style="5" bestFit="1" customWidth="1"/>
    <col min="14609" max="14610" width="0" style="5" hidden="1" customWidth="1"/>
    <col min="14611" max="14611" width="15.42578125" style="5" bestFit="1" customWidth="1"/>
    <col min="14612" max="14612" width="28.42578125" style="5" bestFit="1" customWidth="1"/>
    <col min="14613" max="14613" width="13.5703125" style="5" bestFit="1" customWidth="1"/>
    <col min="14614" max="14614" width="11.42578125" style="5" customWidth="1"/>
    <col min="14615" max="14616" width="0" style="5" hidden="1" customWidth="1"/>
    <col min="14617" max="14619" width="11.42578125" style="5" customWidth="1"/>
    <col min="14620" max="14620" width="13.140625" style="5" bestFit="1" customWidth="1"/>
    <col min="14621" max="14848" width="11.42578125" style="5"/>
    <col min="14849" max="14849" width="4.140625" style="5" customWidth="1"/>
    <col min="14850" max="14850" width="35.5703125" style="5" customWidth="1"/>
    <col min="14851" max="14851" width="18.42578125" style="5" bestFit="1" customWidth="1"/>
    <col min="14852" max="14855" width="10.42578125" style="5" customWidth="1"/>
    <col min="14856" max="14856" width="12.85546875" style="5" bestFit="1" customWidth="1"/>
    <col min="14857" max="14857" width="20.42578125" style="5" bestFit="1" customWidth="1"/>
    <col min="14858" max="14859" width="11.42578125" style="5" customWidth="1"/>
    <col min="14860" max="14860" width="10.42578125" style="5" bestFit="1" customWidth="1"/>
    <col min="14861" max="14861" width="11.42578125" style="5" bestFit="1" customWidth="1"/>
    <col min="14862" max="14862" width="18.85546875" style="5" customWidth="1"/>
    <col min="14863" max="14863" width="18.85546875" style="5" bestFit="1" customWidth="1"/>
    <col min="14864" max="14864" width="20.42578125" style="5" bestFit="1" customWidth="1"/>
    <col min="14865" max="14866" width="0" style="5" hidden="1" customWidth="1"/>
    <col min="14867" max="14867" width="15.42578125" style="5" bestFit="1" customWidth="1"/>
    <col min="14868" max="14868" width="28.42578125" style="5" bestFit="1" customWidth="1"/>
    <col min="14869" max="14869" width="13.5703125" style="5" bestFit="1" customWidth="1"/>
    <col min="14870" max="14870" width="11.42578125" style="5" customWidth="1"/>
    <col min="14871" max="14872" width="0" style="5" hidden="1" customWidth="1"/>
    <col min="14873" max="14875" width="11.42578125" style="5" customWidth="1"/>
    <col min="14876" max="14876" width="13.140625" style="5" bestFit="1" customWidth="1"/>
    <col min="14877" max="15104" width="11.42578125" style="5"/>
    <col min="15105" max="15105" width="4.140625" style="5" customWidth="1"/>
    <col min="15106" max="15106" width="35.5703125" style="5" customWidth="1"/>
    <col min="15107" max="15107" width="18.42578125" style="5" bestFit="1" customWidth="1"/>
    <col min="15108" max="15111" width="10.42578125" style="5" customWidth="1"/>
    <col min="15112" max="15112" width="12.85546875" style="5" bestFit="1" customWidth="1"/>
    <col min="15113" max="15113" width="20.42578125" style="5" bestFit="1" customWidth="1"/>
    <col min="15114" max="15115" width="11.42578125" style="5" customWidth="1"/>
    <col min="15116" max="15116" width="10.42578125" style="5" bestFit="1" customWidth="1"/>
    <col min="15117" max="15117" width="11.42578125" style="5" bestFit="1" customWidth="1"/>
    <col min="15118" max="15118" width="18.85546875" style="5" customWidth="1"/>
    <col min="15119" max="15119" width="18.85546875" style="5" bestFit="1" customWidth="1"/>
    <col min="15120" max="15120" width="20.42578125" style="5" bestFit="1" customWidth="1"/>
    <col min="15121" max="15122" width="0" style="5" hidden="1" customWidth="1"/>
    <col min="15123" max="15123" width="15.42578125" style="5" bestFit="1" customWidth="1"/>
    <col min="15124" max="15124" width="28.42578125" style="5" bestFit="1" customWidth="1"/>
    <col min="15125" max="15125" width="13.5703125" style="5" bestFit="1" customWidth="1"/>
    <col min="15126" max="15126" width="11.42578125" style="5" customWidth="1"/>
    <col min="15127" max="15128" width="0" style="5" hidden="1" customWidth="1"/>
    <col min="15129" max="15131" width="11.42578125" style="5" customWidth="1"/>
    <col min="15132" max="15132" width="13.140625" style="5" bestFit="1" customWidth="1"/>
    <col min="15133" max="15360" width="11.42578125" style="5"/>
    <col min="15361" max="15361" width="4.140625" style="5" customWidth="1"/>
    <col min="15362" max="15362" width="35.5703125" style="5" customWidth="1"/>
    <col min="15363" max="15363" width="18.42578125" style="5" bestFit="1" customWidth="1"/>
    <col min="15364" max="15367" width="10.42578125" style="5" customWidth="1"/>
    <col min="15368" max="15368" width="12.85546875" style="5" bestFit="1" customWidth="1"/>
    <col min="15369" max="15369" width="20.42578125" style="5" bestFit="1" customWidth="1"/>
    <col min="15370" max="15371" width="11.42578125" style="5" customWidth="1"/>
    <col min="15372" max="15372" width="10.42578125" style="5" bestFit="1" customWidth="1"/>
    <col min="15373" max="15373" width="11.42578125" style="5" bestFit="1" customWidth="1"/>
    <col min="15374" max="15374" width="18.85546875" style="5" customWidth="1"/>
    <col min="15375" max="15375" width="18.85546875" style="5" bestFit="1" customWidth="1"/>
    <col min="15376" max="15376" width="20.42578125" style="5" bestFit="1" customWidth="1"/>
    <col min="15377" max="15378" width="0" style="5" hidden="1" customWidth="1"/>
    <col min="15379" max="15379" width="15.42578125" style="5" bestFit="1" customWidth="1"/>
    <col min="15380" max="15380" width="28.42578125" style="5" bestFit="1" customWidth="1"/>
    <col min="15381" max="15381" width="13.5703125" style="5" bestFit="1" customWidth="1"/>
    <col min="15382" max="15382" width="11.42578125" style="5" customWidth="1"/>
    <col min="15383" max="15384" width="0" style="5" hidden="1" customWidth="1"/>
    <col min="15385" max="15387" width="11.42578125" style="5" customWidth="1"/>
    <col min="15388" max="15388" width="13.140625" style="5" bestFit="1" customWidth="1"/>
    <col min="15389" max="15616" width="11.42578125" style="5"/>
    <col min="15617" max="15617" width="4.140625" style="5" customWidth="1"/>
    <col min="15618" max="15618" width="35.5703125" style="5" customWidth="1"/>
    <col min="15619" max="15619" width="18.42578125" style="5" bestFit="1" customWidth="1"/>
    <col min="15620" max="15623" width="10.42578125" style="5" customWidth="1"/>
    <col min="15624" max="15624" width="12.85546875" style="5" bestFit="1" customWidth="1"/>
    <col min="15625" max="15625" width="20.42578125" style="5" bestFit="1" customWidth="1"/>
    <col min="15626" max="15627" width="11.42578125" style="5" customWidth="1"/>
    <col min="15628" max="15628" width="10.42578125" style="5" bestFit="1" customWidth="1"/>
    <col min="15629" max="15629" width="11.42578125" style="5" bestFit="1" customWidth="1"/>
    <col min="15630" max="15630" width="18.85546875" style="5" customWidth="1"/>
    <col min="15631" max="15631" width="18.85546875" style="5" bestFit="1" customWidth="1"/>
    <col min="15632" max="15632" width="20.42578125" style="5" bestFit="1" customWidth="1"/>
    <col min="15633" max="15634" width="0" style="5" hidden="1" customWidth="1"/>
    <col min="15635" max="15635" width="15.42578125" style="5" bestFit="1" customWidth="1"/>
    <col min="15636" max="15636" width="28.42578125" style="5" bestFit="1" customWidth="1"/>
    <col min="15637" max="15637" width="13.5703125" style="5" bestFit="1" customWidth="1"/>
    <col min="15638" max="15638" width="11.42578125" style="5" customWidth="1"/>
    <col min="15639" max="15640" width="0" style="5" hidden="1" customWidth="1"/>
    <col min="15641" max="15643" width="11.42578125" style="5" customWidth="1"/>
    <col min="15644" max="15644" width="13.140625" style="5" bestFit="1" customWidth="1"/>
    <col min="15645" max="15872" width="11.42578125" style="5"/>
    <col min="15873" max="15873" width="4.140625" style="5" customWidth="1"/>
    <col min="15874" max="15874" width="35.5703125" style="5" customWidth="1"/>
    <col min="15875" max="15875" width="18.42578125" style="5" bestFit="1" customWidth="1"/>
    <col min="15876" max="15879" width="10.42578125" style="5" customWidth="1"/>
    <col min="15880" max="15880" width="12.85546875" style="5" bestFit="1" customWidth="1"/>
    <col min="15881" max="15881" width="20.42578125" style="5" bestFit="1" customWidth="1"/>
    <col min="15882" max="15883" width="11.42578125" style="5" customWidth="1"/>
    <col min="15884" max="15884" width="10.42578125" style="5" bestFit="1" customWidth="1"/>
    <col min="15885" max="15885" width="11.42578125" style="5" bestFit="1" customWidth="1"/>
    <col min="15886" max="15886" width="18.85546875" style="5" customWidth="1"/>
    <col min="15887" max="15887" width="18.85546875" style="5" bestFit="1" customWidth="1"/>
    <col min="15888" max="15888" width="20.42578125" style="5" bestFit="1" customWidth="1"/>
    <col min="15889" max="15890" width="0" style="5" hidden="1" customWidth="1"/>
    <col min="15891" max="15891" width="15.42578125" style="5" bestFit="1" customWidth="1"/>
    <col min="15892" max="15892" width="28.42578125" style="5" bestFit="1" customWidth="1"/>
    <col min="15893" max="15893" width="13.5703125" style="5" bestFit="1" customWidth="1"/>
    <col min="15894" max="15894" width="11.42578125" style="5" customWidth="1"/>
    <col min="15895" max="15896" width="0" style="5" hidden="1" customWidth="1"/>
    <col min="15897" max="15899" width="11.42578125" style="5" customWidth="1"/>
    <col min="15900" max="15900" width="13.140625" style="5" bestFit="1" customWidth="1"/>
    <col min="15901" max="16128" width="11.42578125" style="5"/>
    <col min="16129" max="16129" width="4.140625" style="5" customWidth="1"/>
    <col min="16130" max="16130" width="35.5703125" style="5" customWidth="1"/>
    <col min="16131" max="16131" width="18.42578125" style="5" bestFit="1" customWidth="1"/>
    <col min="16132" max="16135" width="10.42578125" style="5" customWidth="1"/>
    <col min="16136" max="16136" width="12.85546875" style="5" bestFit="1" customWidth="1"/>
    <col min="16137" max="16137" width="20.42578125" style="5" bestFit="1" customWidth="1"/>
    <col min="16138" max="16139" width="11.42578125" style="5" customWidth="1"/>
    <col min="16140" max="16140" width="10.42578125" style="5" bestFit="1" customWidth="1"/>
    <col min="16141" max="16141" width="11.42578125" style="5" bestFit="1" customWidth="1"/>
    <col min="16142" max="16142" width="18.85546875" style="5" customWidth="1"/>
    <col min="16143" max="16143" width="18.85546875" style="5" bestFit="1" customWidth="1"/>
    <col min="16144" max="16144" width="20.42578125" style="5" bestFit="1" customWidth="1"/>
    <col min="16145" max="16146" width="0" style="5" hidden="1" customWidth="1"/>
    <col min="16147" max="16147" width="15.42578125" style="5" bestFit="1" customWidth="1"/>
    <col min="16148" max="16148" width="28.42578125" style="5" bestFit="1" customWidth="1"/>
    <col min="16149" max="16149" width="13.5703125" style="5" bestFit="1" customWidth="1"/>
    <col min="16150" max="16150" width="11.42578125" style="5" customWidth="1"/>
    <col min="16151" max="16152" width="0" style="5" hidden="1" customWidth="1"/>
    <col min="16153" max="16155" width="11.42578125" style="5" customWidth="1"/>
    <col min="16156" max="16156" width="13.140625" style="5" bestFit="1" customWidth="1"/>
    <col min="16157" max="16384" width="11.42578125" style="5"/>
  </cols>
  <sheetData>
    <row r="12" spans="2:21" ht="21" x14ac:dyDescent="0.25">
      <c r="B12" s="26" t="s">
        <v>91</v>
      </c>
      <c r="C12" s="27"/>
      <c r="D12" s="27"/>
      <c r="E12" s="27"/>
      <c r="F12" s="27"/>
      <c r="G12" s="27"/>
      <c r="H12" s="28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</row>
    <row r="15" spans="2:21" x14ac:dyDescent="0.25">
      <c r="B15" s="29" t="s">
        <v>92</v>
      </c>
      <c r="C15" s="30"/>
    </row>
    <row r="16" spans="2:21" x14ac:dyDescent="0.25">
      <c r="K16" s="31"/>
    </row>
    <row r="17" spans="2:28" x14ac:dyDescent="0.25">
      <c r="B17" s="32" t="s">
        <v>93</v>
      </c>
      <c r="C17" s="33">
        <f>SETTLEMENT_DATE</f>
        <v>44071</v>
      </c>
    </row>
    <row r="18" spans="2:28" x14ac:dyDescent="0.25">
      <c r="B18" s="34"/>
      <c r="C18" s="35"/>
    </row>
    <row r="19" spans="2:28" ht="15.75" thickBot="1" x14ac:dyDescent="0.3">
      <c r="C19" s="4"/>
    </row>
    <row r="20" spans="2:28" s="38" customFormat="1" ht="18" thickBot="1" x14ac:dyDescent="0.3">
      <c r="B20" s="36" t="s">
        <v>94</v>
      </c>
      <c r="C20" s="37"/>
      <c r="D20" s="37"/>
      <c r="E20" s="37"/>
      <c r="F20" s="37"/>
      <c r="G20" s="37"/>
      <c r="J20" s="5"/>
      <c r="K20" s="39" t="s">
        <v>95</v>
      </c>
      <c r="L20" s="5"/>
      <c r="P20" s="5"/>
      <c r="Q20" s="5"/>
      <c r="R20" s="5"/>
      <c r="S20" s="5"/>
      <c r="T20" s="40" t="s">
        <v>96</v>
      </c>
      <c r="U20" s="41">
        <f ca="1">SUM(U24:U135)</f>
        <v>0</v>
      </c>
      <c r="W20" s="5"/>
      <c r="X20" s="5"/>
      <c r="Y20" s="5"/>
      <c r="Z20" s="5"/>
      <c r="AA20" s="5"/>
    </row>
    <row r="21" spans="2:28" s="38" customFormat="1" ht="15.75" x14ac:dyDescent="0.25">
      <c r="B21" s="42"/>
      <c r="C21" s="129" t="str">
        <f ca="1">IF(ISNA(HLOOKUP(C22,Source_Bonds,1,FALSE)),IF(ISNA(HLOOKUP(C22,Desti_Bonds,1,FALSE)),"NOT FOUND","DESTINATION"),"SOURCE")</f>
        <v>NOT FOUND</v>
      </c>
      <c r="D21" s="43"/>
      <c r="E21" s="43"/>
      <c r="F21" s="43"/>
      <c r="G21" s="43"/>
      <c r="H21" s="44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</row>
    <row r="22" spans="2:28" ht="15.75" x14ac:dyDescent="0.25">
      <c r="B22" s="45" t="s">
        <v>97</v>
      </c>
      <c r="C22" s="130" t="str">
        <f ca="1">MID(CELL("filename",A1),FIND("]",CELL("filename",A1))+1,255)</f>
        <v>LB466A</v>
      </c>
      <c r="D22" s="34" t="s">
        <v>187</v>
      </c>
      <c r="E22" s="46"/>
      <c r="F22" s="46"/>
      <c r="G22" s="46"/>
      <c r="J22" s="38"/>
      <c r="K22" s="47" t="s">
        <v>98</v>
      </c>
      <c r="L22" s="47" t="s">
        <v>99</v>
      </c>
      <c r="M22" s="47" t="s">
        <v>32</v>
      </c>
      <c r="N22" s="47" t="s">
        <v>100</v>
      </c>
      <c r="O22" s="47" t="s">
        <v>101</v>
      </c>
      <c r="P22" s="47" t="s">
        <v>102</v>
      </c>
      <c r="Q22" s="47" t="s">
        <v>103</v>
      </c>
      <c r="R22" s="47" t="s">
        <v>104</v>
      </c>
      <c r="S22" s="47" t="s">
        <v>95</v>
      </c>
      <c r="T22" s="47" t="s">
        <v>105</v>
      </c>
      <c r="U22" s="47" t="s">
        <v>106</v>
      </c>
      <c r="W22" s="4"/>
      <c r="X22" s="4"/>
      <c r="Y22" s="4"/>
      <c r="Z22" s="4"/>
      <c r="AA22" s="4"/>
      <c r="AB22" s="4"/>
    </row>
    <row r="23" spans="2:28" x14ac:dyDescent="0.25">
      <c r="B23" s="48" t="s">
        <v>30</v>
      </c>
      <c r="C23" s="49">
        <f ca="1">+VLOOKUP($C$22,SBDB_Data,2,FALSE)</f>
        <v>53495</v>
      </c>
      <c r="D23" s="34"/>
      <c r="E23" s="50"/>
      <c r="F23" s="50"/>
      <c r="G23" s="50"/>
      <c r="K23" s="51">
        <v>0</v>
      </c>
      <c r="L23" s="52">
        <f>+C17</f>
        <v>44071</v>
      </c>
      <c r="M23" s="23"/>
      <c r="N23" s="23"/>
      <c r="O23" s="23"/>
      <c r="P23" s="53"/>
      <c r="Q23" s="53"/>
      <c r="R23" s="53">
        <v>1</v>
      </c>
      <c r="S23" s="53"/>
      <c r="T23" s="54"/>
      <c r="U23" s="53"/>
      <c r="W23" s="4"/>
      <c r="X23" s="53"/>
      <c r="Y23" s="53"/>
      <c r="Z23" s="53"/>
      <c r="AA23" s="54"/>
      <c r="AB23" s="53"/>
    </row>
    <row r="24" spans="2:28" x14ac:dyDescent="0.25">
      <c r="B24" s="48" t="s">
        <v>32</v>
      </c>
      <c r="C24" s="55">
        <f ca="1">+VLOOKUP($C$22,SBDB_Data,4,FALSE)</f>
        <v>2.8750000000000001E-2</v>
      </c>
      <c r="D24" s="34"/>
      <c r="E24" s="56"/>
      <c r="F24" s="56"/>
      <c r="G24" s="56"/>
      <c r="K24" s="51">
        <f>+K23+1</f>
        <v>1</v>
      </c>
      <c r="L24" s="52">
        <f ca="1">+COUPNCD(C17,C23,C25)</f>
        <v>44182</v>
      </c>
      <c r="M24" s="57">
        <f ca="1">IF(L24="--","--",IF(AND($C$27="--",K24=1),(L24-$C$26)*$C$24/365,$C$24/$C$25))</f>
        <v>1.4375000000000001E-2</v>
      </c>
      <c r="N24" s="53" t="str">
        <f ca="1">+IF(L24=$C$23, 100%, "--")</f>
        <v>--</v>
      </c>
      <c r="O24" s="57">
        <f ca="1">IFERROR(IF(K24=1,(L24-$C$27)*(Q24/100%)*$C$24/365,(L24-L23)*(Q24/100%)*$C$24/365),"--")</f>
        <v>1.4414383561643837E-2</v>
      </c>
      <c r="P24" s="53">
        <f t="shared" ref="P24:P87" ca="1" si="0">+IF(L24="--","--",IFERROR(VLOOKUP(L24,$W$41:$X$45,2,FALSE),0))</f>
        <v>0</v>
      </c>
      <c r="Q24" s="53">
        <f ca="1">R24+P24</f>
        <v>1</v>
      </c>
      <c r="R24" s="53">
        <f ca="1">IF(P24="--",R23-0,R23-P24)</f>
        <v>1</v>
      </c>
      <c r="S24" s="58">
        <f ca="1">IF(L24="--","--",ROUND(IF($C$22="LBA37DA",SUM(O24:P24),SUM(M24:N24)),9))</f>
        <v>1.4375000000000001E-2</v>
      </c>
      <c r="T24" s="59" t="e">
        <f ca="1">IF(L24="--","--",1/(1+$C$31/$C$25)^($C$28*$C$25/365+K23))</f>
        <v>#VALUE!</v>
      </c>
      <c r="U24" s="53" t="str">
        <f ca="1">IFERROR(T24*S24,"--")</f>
        <v>--</v>
      </c>
      <c r="W24" s="4"/>
      <c r="X24" s="53"/>
      <c r="Y24" s="53"/>
      <c r="Z24" s="53"/>
      <c r="AA24" s="54"/>
      <c r="AB24" s="53"/>
    </row>
    <row r="25" spans="2:28" x14ac:dyDescent="0.25">
      <c r="B25" s="48" t="s">
        <v>107</v>
      </c>
      <c r="C25" s="60">
        <v>2</v>
      </c>
      <c r="D25" s="46"/>
      <c r="E25" s="61"/>
      <c r="F25" s="61"/>
      <c r="G25" s="61"/>
      <c r="K25" s="51">
        <f>+K24+1</f>
        <v>2</v>
      </c>
      <c r="L25" s="52">
        <f ca="1">+IF(L24&lt;$C$23, EDATE(L24,12/$C$25), IF(L24=$C$23, "--", IF(L24="--", "--")))</f>
        <v>44364</v>
      </c>
      <c r="M25" s="57">
        <f t="shared" ref="M25:M88" ca="1" si="1">IF(L25="--","--",IF(AND($C$27="--",K25=1),(L25-$C$26)*$C$24/365,$C$24/$C$25))</f>
        <v>1.4375000000000001E-2</v>
      </c>
      <c r="N25" s="53" t="str">
        <f t="shared" ref="N25:N88" ca="1" si="2">+IF(L25=$C$23, 100%, "--")</f>
        <v>--</v>
      </c>
      <c r="O25" s="57">
        <f ca="1">IFERROR(IF(K25=1,(L25-$C$27)*(Q25/100%)*$C$24/365,(L25-L24)*(Q25/100%)*$C$24/365),"--")</f>
        <v>1.4335616438356165E-2</v>
      </c>
      <c r="P25" s="53">
        <f t="shared" ca="1" si="0"/>
        <v>0</v>
      </c>
      <c r="Q25" s="53">
        <f t="shared" ref="Q25:Q66" ca="1" si="3">R25+P25</f>
        <v>1</v>
      </c>
      <c r="R25" s="53">
        <f ca="1">IF(P25="--",R24-0,R24-P25)</f>
        <v>1</v>
      </c>
      <c r="S25" s="58">
        <f t="shared" ref="S25:S88" ca="1" si="4">IF(L25="--","--",ROUND(IF($C$22="LBA37DA",SUM(O25:P25),SUM(M25:N25)),9))</f>
        <v>1.4375000000000001E-2</v>
      </c>
      <c r="T25" s="59" t="e">
        <f ca="1">IF(L25="--","--",1/(1+$C$31/$C$25)^($C$28*$C$25/365+K24))</f>
        <v>#VALUE!</v>
      </c>
      <c r="U25" s="53" t="str">
        <f t="shared" ref="U25:U88" ca="1" si="5">IFERROR(T25*S25,"--")</f>
        <v>--</v>
      </c>
      <c r="W25" s="4"/>
      <c r="X25" s="53"/>
      <c r="Y25" s="53"/>
      <c r="Z25" s="53"/>
      <c r="AA25" s="54"/>
      <c r="AB25" s="53"/>
    </row>
    <row r="26" spans="2:28" x14ac:dyDescent="0.25">
      <c r="B26" s="48" t="s">
        <v>31</v>
      </c>
      <c r="C26" s="49">
        <f ca="1">+VLOOKUP($C$22,SBDB_Data,3,FALSE)</f>
        <v>42557</v>
      </c>
      <c r="D26" s="34"/>
      <c r="E26" s="61"/>
      <c r="F26" s="61"/>
      <c r="G26" s="61"/>
      <c r="K26" s="51">
        <f>+K25+1</f>
        <v>3</v>
      </c>
      <c r="L26" s="52">
        <f t="shared" ref="L26:L89" ca="1" si="6">+IF(L25&lt;$C$23, EDATE(L25,12/$C$25), IF(L25=$C$23, "--", IF(L25="--", "--")))</f>
        <v>44547</v>
      </c>
      <c r="M26" s="57">
        <f t="shared" ca="1" si="1"/>
        <v>1.4375000000000001E-2</v>
      </c>
      <c r="N26" s="53" t="str">
        <f t="shared" ca="1" si="2"/>
        <v>--</v>
      </c>
      <c r="O26" s="57">
        <f t="shared" ref="O26:O89" ca="1" si="7">IFERROR(IF(K26=1,(L26-$C$27)*(Q26/100%)*$C$24/365,(L26-L25)*(Q26/100%)*$C$24/365),"--")</f>
        <v>1.4414383561643837E-2</v>
      </c>
      <c r="P26" s="53">
        <f t="shared" ca="1" si="0"/>
        <v>0</v>
      </c>
      <c r="Q26" s="53">
        <f t="shared" ca="1" si="3"/>
        <v>1</v>
      </c>
      <c r="R26" s="53">
        <f t="shared" ref="R26:R66" ca="1" si="8">IF(P26="--",R25-0,R25-P26)</f>
        <v>1</v>
      </c>
      <c r="S26" s="58">
        <f t="shared" ca="1" si="4"/>
        <v>1.4375000000000001E-2</v>
      </c>
      <c r="T26" s="59" t="e">
        <f t="shared" ref="T26:T89" ca="1" si="9">IF(L26="--","--",1/(1+$C$31/$C$25)^($C$28*$C$25/365+K25))</f>
        <v>#VALUE!</v>
      </c>
      <c r="U26" s="53" t="str">
        <f t="shared" ca="1" si="5"/>
        <v>--</v>
      </c>
      <c r="W26" s="4"/>
      <c r="X26" s="53"/>
      <c r="Y26" s="53"/>
      <c r="Z26" s="53"/>
      <c r="AA26" s="54"/>
      <c r="AB26" s="53"/>
    </row>
    <row r="27" spans="2:28" x14ac:dyDescent="0.25">
      <c r="B27" s="48" t="s">
        <v>108</v>
      </c>
      <c r="C27" s="62">
        <f ca="1">IF(COUPPCD(C17,C23,C25)&lt;C26,"--",COUPPCD(C17,C23,C25))</f>
        <v>43999</v>
      </c>
      <c r="E27" s="61"/>
      <c r="F27" s="61"/>
      <c r="G27" s="61"/>
      <c r="K27" s="51">
        <f>+K26+1</f>
        <v>4</v>
      </c>
      <c r="L27" s="52">
        <f t="shared" ca="1" si="6"/>
        <v>44729</v>
      </c>
      <c r="M27" s="57">
        <f t="shared" ca="1" si="1"/>
        <v>1.4375000000000001E-2</v>
      </c>
      <c r="N27" s="53" t="str">
        <f t="shared" ca="1" si="2"/>
        <v>--</v>
      </c>
      <c r="O27" s="57">
        <f t="shared" ca="1" si="7"/>
        <v>1.4335616438356165E-2</v>
      </c>
      <c r="P27" s="53">
        <f t="shared" ca="1" si="0"/>
        <v>0</v>
      </c>
      <c r="Q27" s="53">
        <f t="shared" ca="1" si="3"/>
        <v>1</v>
      </c>
      <c r="R27" s="53">
        <f t="shared" ca="1" si="8"/>
        <v>1</v>
      </c>
      <c r="S27" s="58">
        <f t="shared" ca="1" si="4"/>
        <v>1.4375000000000001E-2</v>
      </c>
      <c r="T27" s="59" t="e">
        <f t="shared" ca="1" si="9"/>
        <v>#VALUE!</v>
      </c>
      <c r="U27" s="53" t="str">
        <f t="shared" ca="1" si="5"/>
        <v>--</v>
      </c>
      <c r="W27" s="4"/>
      <c r="X27" s="53"/>
      <c r="Y27" s="53"/>
      <c r="Z27" s="53"/>
      <c r="AA27" s="54"/>
      <c r="AB27" s="53"/>
    </row>
    <row r="28" spans="2:28" x14ac:dyDescent="0.25">
      <c r="B28" s="48" t="s">
        <v>24</v>
      </c>
      <c r="C28" s="131">
        <f ca="1">L24-L23</f>
        <v>111</v>
      </c>
      <c r="D28" s="46"/>
      <c r="E28" s="61"/>
      <c r="F28" s="61"/>
      <c r="G28" s="61"/>
      <c r="K28" s="51">
        <f t="shared" ref="K28:K91" si="10">+K27+1</f>
        <v>5</v>
      </c>
      <c r="L28" s="52">
        <f t="shared" ca="1" si="6"/>
        <v>44912</v>
      </c>
      <c r="M28" s="57">
        <f t="shared" ca="1" si="1"/>
        <v>1.4375000000000001E-2</v>
      </c>
      <c r="N28" s="53" t="str">
        <f t="shared" ca="1" si="2"/>
        <v>--</v>
      </c>
      <c r="O28" s="57">
        <f t="shared" ca="1" si="7"/>
        <v>1.4414383561643837E-2</v>
      </c>
      <c r="P28" s="53">
        <f t="shared" ca="1" si="0"/>
        <v>0</v>
      </c>
      <c r="Q28" s="53">
        <f t="shared" ca="1" si="3"/>
        <v>1</v>
      </c>
      <c r="R28" s="53">
        <f t="shared" ca="1" si="8"/>
        <v>1</v>
      </c>
      <c r="S28" s="58">
        <f t="shared" ca="1" si="4"/>
        <v>1.4375000000000001E-2</v>
      </c>
      <c r="T28" s="59" t="e">
        <f t="shared" ca="1" si="9"/>
        <v>#VALUE!</v>
      </c>
      <c r="U28" s="53" t="str">
        <f t="shared" ca="1" si="5"/>
        <v>--</v>
      </c>
      <c r="W28" s="4"/>
      <c r="X28" s="53"/>
      <c r="Y28" s="53"/>
      <c r="Z28" s="53"/>
      <c r="AA28" s="54"/>
      <c r="AB28" s="53"/>
    </row>
    <row r="29" spans="2:28" x14ac:dyDescent="0.25">
      <c r="B29" s="48" t="s">
        <v>23</v>
      </c>
      <c r="C29" s="131">
        <f ca="1">IF(C27="--",L23-C26,L23-C27)</f>
        <v>72</v>
      </c>
      <c r="D29" s="46"/>
      <c r="E29" s="63"/>
      <c r="F29" s="63"/>
      <c r="G29" s="63"/>
      <c r="K29" s="51">
        <f t="shared" si="10"/>
        <v>6</v>
      </c>
      <c r="L29" s="52">
        <f t="shared" ca="1" si="6"/>
        <v>45094</v>
      </c>
      <c r="M29" s="57">
        <f t="shared" ca="1" si="1"/>
        <v>1.4375000000000001E-2</v>
      </c>
      <c r="N29" s="53" t="str">
        <f t="shared" ca="1" si="2"/>
        <v>--</v>
      </c>
      <c r="O29" s="57">
        <f t="shared" ca="1" si="7"/>
        <v>1.4335616438356165E-2</v>
      </c>
      <c r="P29" s="53">
        <f t="shared" ca="1" si="0"/>
        <v>0</v>
      </c>
      <c r="Q29" s="53">
        <f t="shared" ca="1" si="3"/>
        <v>1</v>
      </c>
      <c r="R29" s="53">
        <f t="shared" ca="1" si="8"/>
        <v>1</v>
      </c>
      <c r="S29" s="58">
        <f t="shared" ca="1" si="4"/>
        <v>1.4375000000000001E-2</v>
      </c>
      <c r="T29" s="59" t="e">
        <f t="shared" ca="1" si="9"/>
        <v>#VALUE!</v>
      </c>
      <c r="U29" s="53" t="str">
        <f t="shared" ca="1" si="5"/>
        <v>--</v>
      </c>
      <c r="W29" s="4"/>
      <c r="X29" s="53"/>
      <c r="Y29" s="53"/>
      <c r="Z29" s="53"/>
      <c r="AA29" s="54"/>
      <c r="AB29" s="53"/>
    </row>
    <row r="30" spans="2:28" x14ac:dyDescent="0.25">
      <c r="B30" s="48" t="s">
        <v>109</v>
      </c>
      <c r="C30" s="64">
        <f ca="1">ROUND(C29/365*C24,8)</f>
        <v>5.6712300000000002E-3</v>
      </c>
      <c r="E30" s="65"/>
      <c r="F30" s="65"/>
      <c r="G30" s="65"/>
      <c r="K30" s="51">
        <f t="shared" si="10"/>
        <v>7</v>
      </c>
      <c r="L30" s="52">
        <f t="shared" ca="1" si="6"/>
        <v>45277</v>
      </c>
      <c r="M30" s="57">
        <f t="shared" ca="1" si="1"/>
        <v>1.4375000000000001E-2</v>
      </c>
      <c r="N30" s="53" t="str">
        <f t="shared" ca="1" si="2"/>
        <v>--</v>
      </c>
      <c r="O30" s="57">
        <f t="shared" ca="1" si="7"/>
        <v>1.4414383561643837E-2</v>
      </c>
      <c r="P30" s="53">
        <f t="shared" ca="1" si="0"/>
        <v>0</v>
      </c>
      <c r="Q30" s="53">
        <f t="shared" ca="1" si="3"/>
        <v>1</v>
      </c>
      <c r="R30" s="53">
        <f t="shared" ca="1" si="8"/>
        <v>1</v>
      </c>
      <c r="S30" s="58">
        <f t="shared" ca="1" si="4"/>
        <v>1.4375000000000001E-2</v>
      </c>
      <c r="T30" s="59" t="e">
        <f t="shared" ca="1" si="9"/>
        <v>#VALUE!</v>
      </c>
      <c r="U30" s="53" t="str">
        <f t="shared" ca="1" si="5"/>
        <v>--</v>
      </c>
      <c r="W30" s="4"/>
      <c r="X30" s="53"/>
      <c r="Y30" s="53"/>
      <c r="Z30" s="53"/>
      <c r="AA30" s="54"/>
      <c r="AB30" s="53"/>
    </row>
    <row r="31" spans="2:28" x14ac:dyDescent="0.25">
      <c r="B31" s="66" t="s">
        <v>110</v>
      </c>
      <c r="C31" s="132" t="str">
        <f ca="1">IF(C21="SOURCE", HLOOKUP(C22, Source_Bonds, 7, FALSE), IF(C21="DESTINATION", HLOOKUP(C22,Desti_Bonds,6,FALSE),  C21) )</f>
        <v>NOT FOUND</v>
      </c>
      <c r="D31" s="34" t="s">
        <v>186</v>
      </c>
      <c r="E31" s="65"/>
      <c r="G31" s="61"/>
      <c r="K31" s="51">
        <f t="shared" si="10"/>
        <v>8</v>
      </c>
      <c r="L31" s="52">
        <f t="shared" ca="1" si="6"/>
        <v>45460</v>
      </c>
      <c r="M31" s="57">
        <f t="shared" ca="1" si="1"/>
        <v>1.4375000000000001E-2</v>
      </c>
      <c r="N31" s="53" t="str">
        <f t="shared" ca="1" si="2"/>
        <v>--</v>
      </c>
      <c r="O31" s="57">
        <f t="shared" ca="1" si="7"/>
        <v>1.4414383561643837E-2</v>
      </c>
      <c r="P31" s="53">
        <f t="shared" ca="1" si="0"/>
        <v>0</v>
      </c>
      <c r="Q31" s="53">
        <f t="shared" ca="1" si="3"/>
        <v>1</v>
      </c>
      <c r="R31" s="53">
        <f t="shared" ca="1" si="8"/>
        <v>1</v>
      </c>
      <c r="S31" s="58">
        <f t="shared" ca="1" si="4"/>
        <v>1.4375000000000001E-2</v>
      </c>
      <c r="T31" s="59" t="e">
        <f t="shared" ca="1" si="9"/>
        <v>#VALUE!</v>
      </c>
      <c r="U31" s="53" t="str">
        <f t="shared" ca="1" si="5"/>
        <v>--</v>
      </c>
      <c r="W31" s="4"/>
      <c r="X31" s="53"/>
      <c r="Y31" s="53"/>
      <c r="Z31" s="53"/>
      <c r="AA31" s="54"/>
      <c r="AB31" s="53"/>
    </row>
    <row r="32" spans="2:28" s="38" customFormat="1" ht="15.75" x14ac:dyDescent="0.25">
      <c r="B32" s="5"/>
      <c r="C32" s="5"/>
      <c r="D32" s="34"/>
      <c r="E32" s="34"/>
      <c r="F32" s="5"/>
      <c r="G32" s="61"/>
      <c r="H32" s="4"/>
      <c r="I32" s="5"/>
      <c r="J32" s="5"/>
      <c r="K32" s="51">
        <f t="shared" si="10"/>
        <v>9</v>
      </c>
      <c r="L32" s="52">
        <f t="shared" ca="1" si="6"/>
        <v>45643</v>
      </c>
      <c r="M32" s="57">
        <f t="shared" ca="1" si="1"/>
        <v>1.4375000000000001E-2</v>
      </c>
      <c r="N32" s="53" t="str">
        <f t="shared" ca="1" si="2"/>
        <v>--</v>
      </c>
      <c r="O32" s="57">
        <f t="shared" ca="1" si="7"/>
        <v>1.4414383561643837E-2</v>
      </c>
      <c r="P32" s="53">
        <f t="shared" ca="1" si="0"/>
        <v>0</v>
      </c>
      <c r="Q32" s="53">
        <f t="shared" ca="1" si="3"/>
        <v>1</v>
      </c>
      <c r="R32" s="53">
        <f t="shared" ca="1" si="8"/>
        <v>1</v>
      </c>
      <c r="S32" s="58">
        <f t="shared" ca="1" si="4"/>
        <v>1.4375000000000001E-2</v>
      </c>
      <c r="T32" s="59" t="e">
        <f t="shared" ca="1" si="9"/>
        <v>#VALUE!</v>
      </c>
      <c r="U32" s="53" t="str">
        <f t="shared" ca="1" si="5"/>
        <v>--</v>
      </c>
      <c r="V32" s="5"/>
      <c r="W32" s="4"/>
      <c r="X32" s="53"/>
      <c r="Y32" s="53"/>
      <c r="Z32" s="53"/>
      <c r="AA32" s="54"/>
      <c r="AB32" s="53"/>
    </row>
    <row r="33" spans="2:28" s="38" customFormat="1" ht="15.75" x14ac:dyDescent="0.25">
      <c r="B33" s="45" t="s">
        <v>111</v>
      </c>
      <c r="C33" s="67">
        <f ca="1">ROUND(U20-C30,8)</f>
        <v>-5.6712300000000002E-3</v>
      </c>
      <c r="D33" s="46"/>
      <c r="E33" s="34"/>
      <c r="F33" s="5"/>
      <c r="G33" s="5"/>
      <c r="H33" s="4"/>
      <c r="I33" s="5"/>
      <c r="J33" s="5"/>
      <c r="K33" s="51">
        <f t="shared" si="10"/>
        <v>10</v>
      </c>
      <c r="L33" s="52">
        <f t="shared" ca="1" si="6"/>
        <v>45825</v>
      </c>
      <c r="M33" s="57">
        <f t="shared" ca="1" si="1"/>
        <v>1.4375000000000001E-2</v>
      </c>
      <c r="N33" s="53" t="str">
        <f t="shared" ca="1" si="2"/>
        <v>--</v>
      </c>
      <c r="O33" s="57">
        <f t="shared" ca="1" si="7"/>
        <v>1.4335616438356165E-2</v>
      </c>
      <c r="P33" s="53">
        <f t="shared" ca="1" si="0"/>
        <v>0</v>
      </c>
      <c r="Q33" s="53">
        <f t="shared" ca="1" si="3"/>
        <v>1</v>
      </c>
      <c r="R33" s="53">
        <f t="shared" ca="1" si="8"/>
        <v>1</v>
      </c>
      <c r="S33" s="58">
        <f t="shared" ca="1" si="4"/>
        <v>1.4375000000000001E-2</v>
      </c>
      <c r="T33" s="59" t="e">
        <f t="shared" ca="1" si="9"/>
        <v>#VALUE!</v>
      </c>
      <c r="U33" s="53" t="str">
        <f t="shared" ca="1" si="5"/>
        <v>--</v>
      </c>
      <c r="V33" s="5"/>
      <c r="W33" s="4"/>
      <c r="X33" s="53"/>
      <c r="Y33" s="53"/>
      <c r="Z33" s="53"/>
      <c r="AA33" s="54"/>
      <c r="AB33" s="53"/>
    </row>
    <row r="34" spans="2:28" ht="15.75" customHeight="1" x14ac:dyDescent="0.25">
      <c r="B34" s="66" t="s">
        <v>112</v>
      </c>
      <c r="C34" s="68">
        <f ca="1">C33+C30</f>
        <v>0</v>
      </c>
      <c r="D34" s="46"/>
      <c r="E34" s="34"/>
      <c r="F34" s="65"/>
      <c r="G34" s="69"/>
      <c r="K34" s="51">
        <f t="shared" si="10"/>
        <v>11</v>
      </c>
      <c r="L34" s="52">
        <f t="shared" ca="1" si="6"/>
        <v>46008</v>
      </c>
      <c r="M34" s="57">
        <f t="shared" ca="1" si="1"/>
        <v>1.4375000000000001E-2</v>
      </c>
      <c r="N34" s="53" t="str">
        <f t="shared" ca="1" si="2"/>
        <v>--</v>
      </c>
      <c r="O34" s="57">
        <f t="shared" ca="1" si="7"/>
        <v>1.4414383561643837E-2</v>
      </c>
      <c r="P34" s="53">
        <f t="shared" ca="1" si="0"/>
        <v>0</v>
      </c>
      <c r="Q34" s="53">
        <f t="shared" ca="1" si="3"/>
        <v>1</v>
      </c>
      <c r="R34" s="53">
        <f t="shared" ca="1" si="8"/>
        <v>1</v>
      </c>
      <c r="S34" s="58">
        <f t="shared" ca="1" si="4"/>
        <v>1.4375000000000001E-2</v>
      </c>
      <c r="T34" s="59" t="e">
        <f t="shared" ca="1" si="9"/>
        <v>#VALUE!</v>
      </c>
      <c r="U34" s="53" t="str">
        <f t="shared" ca="1" si="5"/>
        <v>--</v>
      </c>
      <c r="W34" s="4"/>
      <c r="X34" s="53"/>
      <c r="Y34" s="53"/>
      <c r="Z34" s="53"/>
      <c r="AA34" s="54"/>
      <c r="AB34" s="53"/>
    </row>
    <row r="35" spans="2:28" x14ac:dyDescent="0.25">
      <c r="C35" s="70"/>
      <c r="D35" s="46"/>
      <c r="E35" s="34"/>
      <c r="F35" s="34"/>
      <c r="G35" s="71"/>
      <c r="K35" s="51">
        <f>+K34+1</f>
        <v>12</v>
      </c>
      <c r="L35" s="52">
        <f t="shared" ca="1" si="6"/>
        <v>46190</v>
      </c>
      <c r="M35" s="57">
        <f t="shared" ca="1" si="1"/>
        <v>1.4375000000000001E-2</v>
      </c>
      <c r="N35" s="53" t="str">
        <f t="shared" ca="1" si="2"/>
        <v>--</v>
      </c>
      <c r="O35" s="57">
        <f t="shared" ca="1" si="7"/>
        <v>1.4335616438356165E-2</v>
      </c>
      <c r="P35" s="53">
        <f t="shared" ca="1" si="0"/>
        <v>0</v>
      </c>
      <c r="Q35" s="53">
        <f t="shared" ca="1" si="3"/>
        <v>1</v>
      </c>
      <c r="R35" s="53">
        <f t="shared" ca="1" si="8"/>
        <v>1</v>
      </c>
      <c r="S35" s="58">
        <f t="shared" ca="1" si="4"/>
        <v>1.4375000000000001E-2</v>
      </c>
      <c r="T35" s="59" t="e">
        <f t="shared" ca="1" si="9"/>
        <v>#VALUE!</v>
      </c>
      <c r="U35" s="53" t="str">
        <f t="shared" ca="1" si="5"/>
        <v>--</v>
      </c>
      <c r="W35" s="4"/>
      <c r="X35" s="53"/>
      <c r="Y35" s="53"/>
      <c r="Z35" s="53"/>
      <c r="AA35" s="54"/>
      <c r="AB35" s="53"/>
    </row>
    <row r="36" spans="2:28" x14ac:dyDescent="0.25">
      <c r="C36" s="63"/>
      <c r="D36" s="72"/>
      <c r="E36" s="73"/>
      <c r="F36" s="34"/>
      <c r="G36" s="74"/>
      <c r="K36" s="51">
        <f t="shared" si="10"/>
        <v>13</v>
      </c>
      <c r="L36" s="52">
        <f t="shared" ca="1" si="6"/>
        <v>46373</v>
      </c>
      <c r="M36" s="57">
        <f t="shared" ca="1" si="1"/>
        <v>1.4375000000000001E-2</v>
      </c>
      <c r="N36" s="53" t="str">
        <f t="shared" ca="1" si="2"/>
        <v>--</v>
      </c>
      <c r="O36" s="57">
        <f t="shared" ca="1" si="7"/>
        <v>1.4414383561643837E-2</v>
      </c>
      <c r="P36" s="53">
        <f t="shared" ca="1" si="0"/>
        <v>0</v>
      </c>
      <c r="Q36" s="53">
        <f t="shared" ca="1" si="3"/>
        <v>1</v>
      </c>
      <c r="R36" s="53">
        <f t="shared" ca="1" si="8"/>
        <v>1</v>
      </c>
      <c r="S36" s="58">
        <f t="shared" ca="1" si="4"/>
        <v>1.4375000000000001E-2</v>
      </c>
      <c r="T36" s="59" t="e">
        <f t="shared" ca="1" si="9"/>
        <v>#VALUE!</v>
      </c>
      <c r="U36" s="53" t="str">
        <f t="shared" ca="1" si="5"/>
        <v>--</v>
      </c>
      <c r="W36" s="4"/>
      <c r="X36" s="53"/>
      <c r="Y36" s="53"/>
      <c r="Z36" s="53"/>
      <c r="AA36" s="54"/>
      <c r="AB36" s="53"/>
    </row>
    <row r="37" spans="2:28" x14ac:dyDescent="0.25">
      <c r="C37" s="63"/>
      <c r="D37" s="72"/>
      <c r="E37" s="73"/>
      <c r="F37" s="34"/>
      <c r="G37" s="74"/>
      <c r="K37" s="51">
        <f t="shared" si="10"/>
        <v>14</v>
      </c>
      <c r="L37" s="52">
        <f t="shared" ca="1" si="6"/>
        <v>46555</v>
      </c>
      <c r="M37" s="57">
        <f t="shared" ca="1" si="1"/>
        <v>1.4375000000000001E-2</v>
      </c>
      <c r="N37" s="53" t="str">
        <f t="shared" ca="1" si="2"/>
        <v>--</v>
      </c>
      <c r="O37" s="57">
        <f t="shared" ca="1" si="7"/>
        <v>1.4335616438356165E-2</v>
      </c>
      <c r="P37" s="53">
        <f t="shared" ca="1" si="0"/>
        <v>0</v>
      </c>
      <c r="Q37" s="53">
        <f t="shared" ca="1" si="3"/>
        <v>1</v>
      </c>
      <c r="R37" s="53">
        <f t="shared" ca="1" si="8"/>
        <v>1</v>
      </c>
      <c r="S37" s="58">
        <f t="shared" ca="1" si="4"/>
        <v>1.4375000000000001E-2</v>
      </c>
      <c r="T37" s="59" t="e">
        <f t="shared" ca="1" si="9"/>
        <v>#VALUE!</v>
      </c>
      <c r="U37" s="53" t="str">
        <f t="shared" ca="1" si="5"/>
        <v>--</v>
      </c>
      <c r="W37" s="4"/>
      <c r="X37" s="53"/>
      <c r="Y37" s="53"/>
      <c r="Z37" s="53"/>
      <c r="AA37" s="54"/>
      <c r="AB37" s="53"/>
    </row>
    <row r="38" spans="2:28" x14ac:dyDescent="0.25">
      <c r="H38" s="75"/>
      <c r="K38" s="51">
        <f t="shared" si="10"/>
        <v>15</v>
      </c>
      <c r="L38" s="52">
        <f t="shared" ca="1" si="6"/>
        <v>46738</v>
      </c>
      <c r="M38" s="57">
        <f t="shared" ca="1" si="1"/>
        <v>1.4375000000000001E-2</v>
      </c>
      <c r="N38" s="53" t="str">
        <f t="shared" ca="1" si="2"/>
        <v>--</v>
      </c>
      <c r="O38" s="57">
        <f t="shared" ca="1" si="7"/>
        <v>1.4414383561643837E-2</v>
      </c>
      <c r="P38" s="53">
        <f t="shared" ca="1" si="0"/>
        <v>0</v>
      </c>
      <c r="Q38" s="53">
        <f t="shared" ca="1" si="3"/>
        <v>1</v>
      </c>
      <c r="R38" s="53">
        <f t="shared" ca="1" si="8"/>
        <v>1</v>
      </c>
      <c r="S38" s="58">
        <f t="shared" ca="1" si="4"/>
        <v>1.4375000000000001E-2</v>
      </c>
      <c r="T38" s="59" t="e">
        <f t="shared" ca="1" si="9"/>
        <v>#VALUE!</v>
      </c>
      <c r="U38" s="53" t="str">
        <f t="shared" ca="1" si="5"/>
        <v>--</v>
      </c>
      <c r="W38" s="4"/>
      <c r="X38" s="53"/>
      <c r="Y38" s="53"/>
      <c r="Z38" s="53"/>
      <c r="AA38" s="54"/>
      <c r="AB38" s="53"/>
    </row>
    <row r="39" spans="2:28" ht="15.75" thickBot="1" x14ac:dyDescent="0.3">
      <c r="D39" s="46"/>
      <c r="E39" s="34"/>
      <c r="F39" s="34"/>
      <c r="G39" s="76"/>
      <c r="K39" s="51">
        <f t="shared" si="10"/>
        <v>16</v>
      </c>
      <c r="L39" s="52">
        <f t="shared" ca="1" si="6"/>
        <v>46921</v>
      </c>
      <c r="M39" s="57">
        <f t="shared" ca="1" si="1"/>
        <v>1.4375000000000001E-2</v>
      </c>
      <c r="N39" s="53" t="str">
        <f t="shared" ca="1" si="2"/>
        <v>--</v>
      </c>
      <c r="O39" s="57">
        <f t="shared" ca="1" si="7"/>
        <v>1.4414383561643837E-2</v>
      </c>
      <c r="P39" s="53">
        <f t="shared" ca="1" si="0"/>
        <v>0</v>
      </c>
      <c r="Q39" s="53">
        <f t="shared" ca="1" si="3"/>
        <v>1</v>
      </c>
      <c r="R39" s="53">
        <f t="shared" ca="1" si="8"/>
        <v>1</v>
      </c>
      <c r="S39" s="58">
        <f t="shared" ca="1" si="4"/>
        <v>1.4375000000000001E-2</v>
      </c>
      <c r="T39" s="59" t="e">
        <f t="shared" ca="1" si="9"/>
        <v>#VALUE!</v>
      </c>
      <c r="U39" s="53" t="str">
        <f t="shared" ca="1" si="5"/>
        <v>--</v>
      </c>
      <c r="W39" s="4"/>
      <c r="X39" s="53"/>
      <c r="Y39" s="53"/>
      <c r="Z39" s="53"/>
      <c r="AA39" s="54"/>
      <c r="AB39" s="53"/>
    </row>
    <row r="40" spans="2:28" ht="16.5" thickBot="1" x14ac:dyDescent="0.3">
      <c r="D40" s="46"/>
      <c r="E40" s="34"/>
      <c r="F40" s="34"/>
      <c r="G40" s="34"/>
      <c r="K40" s="51">
        <f t="shared" si="10"/>
        <v>17</v>
      </c>
      <c r="L40" s="52">
        <f t="shared" ca="1" si="6"/>
        <v>47104</v>
      </c>
      <c r="M40" s="57">
        <f t="shared" ca="1" si="1"/>
        <v>1.4375000000000001E-2</v>
      </c>
      <c r="N40" s="53" t="str">
        <f t="shared" ca="1" si="2"/>
        <v>--</v>
      </c>
      <c r="O40" s="57">
        <f t="shared" ca="1" si="7"/>
        <v>1.4414383561643837E-2</v>
      </c>
      <c r="P40" s="53">
        <f t="shared" ca="1" si="0"/>
        <v>0</v>
      </c>
      <c r="Q40" s="53">
        <f t="shared" ca="1" si="3"/>
        <v>1</v>
      </c>
      <c r="R40" s="53">
        <f t="shared" ca="1" si="8"/>
        <v>1</v>
      </c>
      <c r="S40" s="58">
        <f t="shared" ca="1" si="4"/>
        <v>1.4375000000000001E-2</v>
      </c>
      <c r="T40" s="59" t="e">
        <f t="shared" ca="1" si="9"/>
        <v>#VALUE!</v>
      </c>
      <c r="U40" s="53" t="str">
        <f t="shared" ca="1" si="5"/>
        <v>--</v>
      </c>
      <c r="W40" s="77" t="s">
        <v>113</v>
      </c>
      <c r="X40" s="78" t="s">
        <v>114</v>
      </c>
      <c r="Y40" s="53"/>
      <c r="Z40" s="53"/>
      <c r="AA40" s="54"/>
      <c r="AB40" s="53"/>
    </row>
    <row r="41" spans="2:28" x14ac:dyDescent="0.25">
      <c r="G41" s="34"/>
      <c r="K41" s="51">
        <f t="shared" si="10"/>
        <v>18</v>
      </c>
      <c r="L41" s="52">
        <f t="shared" ca="1" si="6"/>
        <v>47286</v>
      </c>
      <c r="M41" s="57">
        <f t="shared" ca="1" si="1"/>
        <v>1.4375000000000001E-2</v>
      </c>
      <c r="N41" s="53" t="str">
        <f t="shared" ca="1" si="2"/>
        <v>--</v>
      </c>
      <c r="O41" s="57">
        <f t="shared" ca="1" si="7"/>
        <v>1.4335616438356165E-2</v>
      </c>
      <c r="P41" s="53">
        <f t="shared" ca="1" si="0"/>
        <v>0</v>
      </c>
      <c r="Q41" s="53">
        <f t="shared" ca="1" si="3"/>
        <v>1</v>
      </c>
      <c r="R41" s="53">
        <f t="shared" ca="1" si="8"/>
        <v>1</v>
      </c>
      <c r="S41" s="58">
        <f t="shared" ca="1" si="4"/>
        <v>1.4375000000000001E-2</v>
      </c>
      <c r="T41" s="59" t="e">
        <f t="shared" ca="1" si="9"/>
        <v>#VALUE!</v>
      </c>
      <c r="U41" s="53" t="str">
        <f t="shared" ca="1" si="5"/>
        <v>--</v>
      </c>
      <c r="W41" s="79">
        <v>48925</v>
      </c>
      <c r="X41" s="80">
        <v>0.2</v>
      </c>
      <c r="Y41" s="53"/>
      <c r="Z41" s="53"/>
      <c r="AA41" s="54"/>
      <c r="AB41" s="53"/>
    </row>
    <row r="42" spans="2:28" x14ac:dyDescent="0.25">
      <c r="G42" s="34"/>
      <c r="K42" s="51">
        <f t="shared" si="10"/>
        <v>19</v>
      </c>
      <c r="L42" s="52">
        <f t="shared" ca="1" si="6"/>
        <v>47469</v>
      </c>
      <c r="M42" s="57">
        <f t="shared" ca="1" si="1"/>
        <v>1.4375000000000001E-2</v>
      </c>
      <c r="N42" s="53" t="str">
        <f t="shared" ca="1" si="2"/>
        <v>--</v>
      </c>
      <c r="O42" s="57">
        <f t="shared" ca="1" si="7"/>
        <v>1.4414383561643837E-2</v>
      </c>
      <c r="P42" s="53">
        <f t="shared" ca="1" si="0"/>
        <v>0</v>
      </c>
      <c r="Q42" s="53">
        <f t="shared" ca="1" si="3"/>
        <v>1</v>
      </c>
      <c r="R42" s="53">
        <f t="shared" ca="1" si="8"/>
        <v>1</v>
      </c>
      <c r="S42" s="58">
        <f t="shared" ca="1" si="4"/>
        <v>1.4375000000000001E-2</v>
      </c>
      <c r="T42" s="59" t="e">
        <f t="shared" ca="1" si="9"/>
        <v>#VALUE!</v>
      </c>
      <c r="U42" s="53" t="str">
        <f t="shared" ca="1" si="5"/>
        <v>--</v>
      </c>
      <c r="W42" s="79">
        <v>49290</v>
      </c>
      <c r="X42" s="80">
        <v>0.2</v>
      </c>
      <c r="Y42" s="53"/>
      <c r="Z42" s="53"/>
      <c r="AA42" s="54"/>
      <c r="AB42" s="53"/>
    </row>
    <row r="43" spans="2:28" x14ac:dyDescent="0.25">
      <c r="G43" s="73"/>
      <c r="K43" s="51">
        <f t="shared" si="10"/>
        <v>20</v>
      </c>
      <c r="L43" s="52">
        <f t="shared" ca="1" si="6"/>
        <v>47651</v>
      </c>
      <c r="M43" s="57">
        <f t="shared" ca="1" si="1"/>
        <v>1.4375000000000001E-2</v>
      </c>
      <c r="N43" s="53" t="str">
        <f t="shared" ca="1" si="2"/>
        <v>--</v>
      </c>
      <c r="O43" s="57">
        <f t="shared" ca="1" si="7"/>
        <v>1.4335616438356165E-2</v>
      </c>
      <c r="P43" s="53">
        <f t="shared" ca="1" si="0"/>
        <v>0</v>
      </c>
      <c r="Q43" s="53">
        <f t="shared" ca="1" si="3"/>
        <v>1</v>
      </c>
      <c r="R43" s="53">
        <f t="shared" ca="1" si="8"/>
        <v>1</v>
      </c>
      <c r="S43" s="58">
        <f t="shared" ca="1" si="4"/>
        <v>1.4375000000000001E-2</v>
      </c>
      <c r="T43" s="59" t="e">
        <f t="shared" ca="1" si="9"/>
        <v>#VALUE!</v>
      </c>
      <c r="U43" s="53" t="str">
        <f t="shared" ca="1" si="5"/>
        <v>--</v>
      </c>
      <c r="W43" s="79">
        <v>49655</v>
      </c>
      <c r="X43" s="80">
        <v>0.2</v>
      </c>
      <c r="Y43" s="53"/>
      <c r="Z43" s="53"/>
      <c r="AA43" s="54"/>
      <c r="AB43" s="53"/>
    </row>
    <row r="44" spans="2:28" x14ac:dyDescent="0.25">
      <c r="G44" s="73"/>
      <c r="K44" s="51">
        <f t="shared" si="10"/>
        <v>21</v>
      </c>
      <c r="L44" s="52">
        <f t="shared" ca="1" si="6"/>
        <v>47834</v>
      </c>
      <c r="M44" s="57">
        <f t="shared" ca="1" si="1"/>
        <v>1.4375000000000001E-2</v>
      </c>
      <c r="N44" s="53" t="str">
        <f t="shared" ca="1" si="2"/>
        <v>--</v>
      </c>
      <c r="O44" s="57">
        <f t="shared" ca="1" si="7"/>
        <v>1.4414383561643837E-2</v>
      </c>
      <c r="P44" s="53">
        <f t="shared" ca="1" si="0"/>
        <v>0</v>
      </c>
      <c r="Q44" s="53">
        <f t="shared" ca="1" si="3"/>
        <v>1</v>
      </c>
      <c r="R44" s="53">
        <f t="shared" ca="1" si="8"/>
        <v>1</v>
      </c>
      <c r="S44" s="58">
        <f t="shared" ca="1" si="4"/>
        <v>1.4375000000000001E-2</v>
      </c>
      <c r="T44" s="59" t="e">
        <f t="shared" ca="1" si="9"/>
        <v>#VALUE!</v>
      </c>
      <c r="U44" s="53" t="str">
        <f t="shared" ca="1" si="5"/>
        <v>--</v>
      </c>
      <c r="W44" s="79">
        <v>50021</v>
      </c>
      <c r="X44" s="80">
        <v>0.2</v>
      </c>
      <c r="Y44" s="53"/>
      <c r="Z44" s="53"/>
      <c r="AA44" s="54"/>
      <c r="AB44" s="53"/>
    </row>
    <row r="45" spans="2:28" x14ac:dyDescent="0.25">
      <c r="C45" s="34"/>
      <c r="G45" s="34"/>
      <c r="K45" s="51">
        <f t="shared" si="10"/>
        <v>22</v>
      </c>
      <c r="L45" s="52">
        <f t="shared" ca="1" si="6"/>
        <v>48016</v>
      </c>
      <c r="M45" s="57">
        <f t="shared" ca="1" si="1"/>
        <v>1.4375000000000001E-2</v>
      </c>
      <c r="N45" s="53" t="str">
        <f t="shared" ca="1" si="2"/>
        <v>--</v>
      </c>
      <c r="O45" s="57">
        <f t="shared" ca="1" si="7"/>
        <v>1.4335616438356165E-2</v>
      </c>
      <c r="P45" s="53">
        <f t="shared" ca="1" si="0"/>
        <v>0</v>
      </c>
      <c r="Q45" s="53">
        <f t="shared" ca="1" si="3"/>
        <v>1</v>
      </c>
      <c r="R45" s="53">
        <f t="shared" ca="1" si="8"/>
        <v>1</v>
      </c>
      <c r="S45" s="58">
        <f t="shared" ca="1" si="4"/>
        <v>1.4375000000000001E-2</v>
      </c>
      <c r="T45" s="59" t="e">
        <f t="shared" ca="1" si="9"/>
        <v>#VALUE!</v>
      </c>
      <c r="U45" s="53" t="str">
        <f t="shared" ca="1" si="5"/>
        <v>--</v>
      </c>
      <c r="W45" s="81">
        <v>50386</v>
      </c>
      <c r="X45" s="82">
        <v>0.2</v>
      </c>
      <c r="Y45" s="53"/>
      <c r="Z45" s="53"/>
      <c r="AA45" s="54"/>
      <c r="AB45" s="53"/>
    </row>
    <row r="46" spans="2:28" x14ac:dyDescent="0.25">
      <c r="C46" s="34"/>
      <c r="D46" s="46"/>
      <c r="E46" s="34"/>
      <c r="F46" s="34"/>
      <c r="G46" s="34"/>
      <c r="K46" s="51">
        <f t="shared" si="10"/>
        <v>23</v>
      </c>
      <c r="L46" s="52">
        <f t="shared" ca="1" si="6"/>
        <v>48199</v>
      </c>
      <c r="M46" s="57">
        <f t="shared" ca="1" si="1"/>
        <v>1.4375000000000001E-2</v>
      </c>
      <c r="N46" s="53" t="str">
        <f t="shared" ca="1" si="2"/>
        <v>--</v>
      </c>
      <c r="O46" s="57">
        <f t="shared" ca="1" si="7"/>
        <v>1.4414383561643837E-2</v>
      </c>
      <c r="P46" s="53">
        <f t="shared" ca="1" si="0"/>
        <v>0</v>
      </c>
      <c r="Q46" s="53">
        <f t="shared" ca="1" si="3"/>
        <v>1</v>
      </c>
      <c r="R46" s="53">
        <f t="shared" ca="1" si="8"/>
        <v>1</v>
      </c>
      <c r="S46" s="58">
        <f t="shared" ca="1" si="4"/>
        <v>1.4375000000000001E-2</v>
      </c>
      <c r="T46" s="59" t="e">
        <f t="shared" ca="1" si="9"/>
        <v>#VALUE!</v>
      </c>
      <c r="U46" s="53" t="str">
        <f t="shared" ca="1" si="5"/>
        <v>--</v>
      </c>
      <c r="W46" s="4"/>
      <c r="X46" s="53"/>
      <c r="Y46" s="53"/>
      <c r="Z46" s="53"/>
      <c r="AA46" s="54"/>
      <c r="AB46" s="53"/>
    </row>
    <row r="47" spans="2:28" ht="15.75" x14ac:dyDescent="0.25">
      <c r="C47" s="83"/>
      <c r="D47" s="84"/>
      <c r="E47" s="34"/>
      <c r="F47" s="34"/>
      <c r="K47" s="51">
        <f t="shared" si="10"/>
        <v>24</v>
      </c>
      <c r="L47" s="52">
        <f t="shared" ca="1" si="6"/>
        <v>48382</v>
      </c>
      <c r="M47" s="57">
        <f t="shared" ca="1" si="1"/>
        <v>1.4375000000000001E-2</v>
      </c>
      <c r="N47" s="53" t="str">
        <f t="shared" ca="1" si="2"/>
        <v>--</v>
      </c>
      <c r="O47" s="57">
        <f t="shared" ca="1" si="7"/>
        <v>1.4414383561643837E-2</v>
      </c>
      <c r="P47" s="53">
        <f t="shared" ca="1" si="0"/>
        <v>0</v>
      </c>
      <c r="Q47" s="53">
        <f t="shared" ca="1" si="3"/>
        <v>1</v>
      </c>
      <c r="R47" s="53">
        <f t="shared" ca="1" si="8"/>
        <v>1</v>
      </c>
      <c r="S47" s="58">
        <f t="shared" ca="1" si="4"/>
        <v>1.4375000000000001E-2</v>
      </c>
      <c r="T47" s="59" t="e">
        <f t="shared" ca="1" si="9"/>
        <v>#VALUE!</v>
      </c>
      <c r="U47" s="53" t="str">
        <f t="shared" ca="1" si="5"/>
        <v>--</v>
      </c>
      <c r="AB47" s="85"/>
    </row>
    <row r="48" spans="2:28" x14ac:dyDescent="0.25">
      <c r="C48" s="86"/>
      <c r="D48" s="46"/>
      <c r="E48" s="87"/>
      <c r="F48" s="87"/>
      <c r="K48" s="51">
        <f t="shared" si="10"/>
        <v>25</v>
      </c>
      <c r="L48" s="52">
        <f t="shared" ca="1" si="6"/>
        <v>48565</v>
      </c>
      <c r="M48" s="57">
        <f t="shared" ca="1" si="1"/>
        <v>1.4375000000000001E-2</v>
      </c>
      <c r="N48" s="53" t="str">
        <f t="shared" ca="1" si="2"/>
        <v>--</v>
      </c>
      <c r="O48" s="57">
        <f t="shared" ca="1" si="7"/>
        <v>1.4414383561643837E-2</v>
      </c>
      <c r="P48" s="53">
        <f t="shared" ca="1" si="0"/>
        <v>0</v>
      </c>
      <c r="Q48" s="53">
        <f t="shared" ca="1" si="3"/>
        <v>1</v>
      </c>
      <c r="R48" s="53">
        <f t="shared" ca="1" si="8"/>
        <v>1</v>
      </c>
      <c r="S48" s="58">
        <f t="shared" ca="1" si="4"/>
        <v>1.4375000000000001E-2</v>
      </c>
      <c r="T48" s="59" t="e">
        <f t="shared" ca="1" si="9"/>
        <v>#VALUE!</v>
      </c>
      <c r="U48" s="53" t="str">
        <f t="shared" ca="1" si="5"/>
        <v>--</v>
      </c>
    </row>
    <row r="49" spans="3:28" x14ac:dyDescent="0.25">
      <c r="C49" s="73"/>
      <c r="D49" s="46"/>
      <c r="E49" s="87"/>
      <c r="F49" s="87"/>
      <c r="K49" s="51">
        <f t="shared" si="10"/>
        <v>26</v>
      </c>
      <c r="L49" s="52">
        <f t="shared" ca="1" si="6"/>
        <v>48747</v>
      </c>
      <c r="M49" s="57">
        <f t="shared" ca="1" si="1"/>
        <v>1.4375000000000001E-2</v>
      </c>
      <c r="N49" s="53" t="str">
        <f t="shared" ca="1" si="2"/>
        <v>--</v>
      </c>
      <c r="O49" s="57">
        <f t="shared" ca="1" si="7"/>
        <v>1.4335616438356165E-2</v>
      </c>
      <c r="P49" s="53">
        <f t="shared" ca="1" si="0"/>
        <v>0</v>
      </c>
      <c r="Q49" s="53">
        <f t="shared" ca="1" si="3"/>
        <v>1</v>
      </c>
      <c r="R49" s="53">
        <f t="shared" ca="1" si="8"/>
        <v>1</v>
      </c>
      <c r="S49" s="58">
        <f t="shared" ca="1" si="4"/>
        <v>1.4375000000000001E-2</v>
      </c>
      <c r="T49" s="59" t="e">
        <f t="shared" ca="1" si="9"/>
        <v>#VALUE!</v>
      </c>
      <c r="U49" s="53" t="str">
        <f t="shared" ca="1" si="5"/>
        <v>--</v>
      </c>
      <c r="AB49" s="88"/>
    </row>
    <row r="50" spans="3:28" x14ac:dyDescent="0.25">
      <c r="C50" s="63"/>
      <c r="D50" s="72"/>
      <c r="E50" s="73"/>
      <c r="F50" s="73"/>
      <c r="K50" s="51">
        <f t="shared" si="10"/>
        <v>27</v>
      </c>
      <c r="L50" s="52">
        <f t="shared" ca="1" si="6"/>
        <v>48930</v>
      </c>
      <c r="M50" s="57">
        <f t="shared" ca="1" si="1"/>
        <v>1.4375000000000001E-2</v>
      </c>
      <c r="N50" s="53" t="str">
        <f t="shared" ca="1" si="2"/>
        <v>--</v>
      </c>
      <c r="O50" s="57">
        <f t="shared" ca="1" si="7"/>
        <v>1.4414383561643837E-2</v>
      </c>
      <c r="P50" s="53">
        <f t="shared" ca="1" si="0"/>
        <v>0</v>
      </c>
      <c r="Q50" s="53">
        <f t="shared" ca="1" si="3"/>
        <v>1</v>
      </c>
      <c r="R50" s="53">
        <f t="shared" ca="1" si="8"/>
        <v>1</v>
      </c>
      <c r="S50" s="58">
        <f t="shared" ca="1" si="4"/>
        <v>1.4375000000000001E-2</v>
      </c>
      <c r="T50" s="59" t="e">
        <f t="shared" ca="1" si="9"/>
        <v>#VALUE!</v>
      </c>
      <c r="U50" s="53" t="str">
        <f t="shared" ca="1" si="5"/>
        <v>--</v>
      </c>
      <c r="AB50" s="89"/>
    </row>
    <row r="51" spans="3:28" x14ac:dyDescent="0.25">
      <c r="C51" s="90"/>
      <c r="D51" s="46"/>
      <c r="E51" s="76"/>
      <c r="F51" s="76"/>
      <c r="K51" s="51">
        <f t="shared" si="10"/>
        <v>28</v>
      </c>
      <c r="L51" s="52">
        <f t="shared" ca="1" si="6"/>
        <v>49112</v>
      </c>
      <c r="M51" s="57">
        <f t="shared" ca="1" si="1"/>
        <v>1.4375000000000001E-2</v>
      </c>
      <c r="N51" s="53" t="str">
        <f t="shared" ca="1" si="2"/>
        <v>--</v>
      </c>
      <c r="O51" s="57">
        <f t="shared" ca="1" si="7"/>
        <v>1.4335616438356165E-2</v>
      </c>
      <c r="P51" s="53">
        <f t="shared" ca="1" si="0"/>
        <v>0</v>
      </c>
      <c r="Q51" s="53">
        <f t="shared" ca="1" si="3"/>
        <v>1</v>
      </c>
      <c r="R51" s="53">
        <f t="shared" ca="1" si="8"/>
        <v>1</v>
      </c>
      <c r="S51" s="58">
        <f t="shared" ca="1" si="4"/>
        <v>1.4375000000000001E-2</v>
      </c>
      <c r="T51" s="59" t="e">
        <f t="shared" ca="1" si="9"/>
        <v>#VALUE!</v>
      </c>
      <c r="U51" s="53" t="str">
        <f t="shared" ca="1" si="5"/>
        <v>--</v>
      </c>
    </row>
    <row r="52" spans="3:28" x14ac:dyDescent="0.25">
      <c r="C52" s="90"/>
      <c r="K52" s="51">
        <f t="shared" si="10"/>
        <v>29</v>
      </c>
      <c r="L52" s="52">
        <f t="shared" ca="1" si="6"/>
        <v>49295</v>
      </c>
      <c r="M52" s="57">
        <f t="shared" ca="1" si="1"/>
        <v>1.4375000000000001E-2</v>
      </c>
      <c r="N52" s="53" t="str">
        <f t="shared" ca="1" si="2"/>
        <v>--</v>
      </c>
      <c r="O52" s="57">
        <f t="shared" ca="1" si="7"/>
        <v>1.4414383561643837E-2</v>
      </c>
      <c r="P52" s="53">
        <f t="shared" ca="1" si="0"/>
        <v>0</v>
      </c>
      <c r="Q52" s="53">
        <f t="shared" ca="1" si="3"/>
        <v>1</v>
      </c>
      <c r="R52" s="53">
        <f t="shared" ca="1" si="8"/>
        <v>1</v>
      </c>
      <c r="S52" s="58">
        <f t="shared" ca="1" si="4"/>
        <v>1.4375000000000001E-2</v>
      </c>
      <c r="T52" s="59" t="e">
        <f t="shared" ca="1" si="9"/>
        <v>#VALUE!</v>
      </c>
      <c r="U52" s="53" t="str">
        <f t="shared" ca="1" si="5"/>
        <v>--</v>
      </c>
    </row>
    <row r="53" spans="3:28" x14ac:dyDescent="0.25">
      <c r="C53" s="90"/>
      <c r="K53" s="51">
        <f t="shared" si="10"/>
        <v>30</v>
      </c>
      <c r="L53" s="52">
        <f t="shared" ca="1" si="6"/>
        <v>49477</v>
      </c>
      <c r="M53" s="57">
        <f t="shared" ca="1" si="1"/>
        <v>1.4375000000000001E-2</v>
      </c>
      <c r="N53" s="53" t="str">
        <f t="shared" ca="1" si="2"/>
        <v>--</v>
      </c>
      <c r="O53" s="57">
        <f t="shared" ca="1" si="7"/>
        <v>1.4335616438356165E-2</v>
      </c>
      <c r="P53" s="53">
        <f t="shared" ca="1" si="0"/>
        <v>0</v>
      </c>
      <c r="Q53" s="53">
        <f t="shared" ca="1" si="3"/>
        <v>1</v>
      </c>
      <c r="R53" s="53">
        <f t="shared" ca="1" si="8"/>
        <v>1</v>
      </c>
      <c r="S53" s="58">
        <f t="shared" ca="1" si="4"/>
        <v>1.4375000000000001E-2</v>
      </c>
      <c r="T53" s="59" t="e">
        <f t="shared" ca="1" si="9"/>
        <v>#VALUE!</v>
      </c>
      <c r="U53" s="53" t="str">
        <f t="shared" ca="1" si="5"/>
        <v>--</v>
      </c>
    </row>
    <row r="54" spans="3:28" x14ac:dyDescent="0.25">
      <c r="K54" s="51">
        <f>+K53+1</f>
        <v>31</v>
      </c>
      <c r="L54" s="52">
        <f t="shared" ca="1" si="6"/>
        <v>49660</v>
      </c>
      <c r="M54" s="57">
        <f t="shared" ca="1" si="1"/>
        <v>1.4375000000000001E-2</v>
      </c>
      <c r="N54" s="53" t="str">
        <f t="shared" ca="1" si="2"/>
        <v>--</v>
      </c>
      <c r="O54" s="57">
        <f t="shared" ca="1" si="7"/>
        <v>1.4414383561643837E-2</v>
      </c>
      <c r="P54" s="53">
        <f t="shared" ca="1" si="0"/>
        <v>0</v>
      </c>
      <c r="Q54" s="53">
        <f t="shared" ca="1" si="3"/>
        <v>1</v>
      </c>
      <c r="R54" s="53">
        <f t="shared" ca="1" si="8"/>
        <v>1</v>
      </c>
      <c r="S54" s="58">
        <f t="shared" ca="1" si="4"/>
        <v>1.4375000000000001E-2</v>
      </c>
      <c r="T54" s="59" t="e">
        <f t="shared" ca="1" si="9"/>
        <v>#VALUE!</v>
      </c>
      <c r="U54" s="53" t="str">
        <f t="shared" ca="1" si="5"/>
        <v>--</v>
      </c>
    </row>
    <row r="55" spans="3:28" x14ac:dyDescent="0.25">
      <c r="K55" s="51">
        <f t="shared" si="10"/>
        <v>32</v>
      </c>
      <c r="L55" s="52">
        <f t="shared" ca="1" si="6"/>
        <v>49843</v>
      </c>
      <c r="M55" s="57">
        <f t="shared" ca="1" si="1"/>
        <v>1.4375000000000001E-2</v>
      </c>
      <c r="N55" s="53" t="str">
        <f t="shared" ca="1" si="2"/>
        <v>--</v>
      </c>
      <c r="O55" s="57">
        <f t="shared" ca="1" si="7"/>
        <v>1.4414383561643837E-2</v>
      </c>
      <c r="P55" s="53">
        <f t="shared" ca="1" si="0"/>
        <v>0</v>
      </c>
      <c r="Q55" s="53">
        <f t="shared" ca="1" si="3"/>
        <v>1</v>
      </c>
      <c r="R55" s="53">
        <f t="shared" ca="1" si="8"/>
        <v>1</v>
      </c>
      <c r="S55" s="58">
        <f t="shared" ca="1" si="4"/>
        <v>1.4375000000000001E-2</v>
      </c>
      <c r="T55" s="59" t="e">
        <f t="shared" ca="1" si="9"/>
        <v>#VALUE!</v>
      </c>
      <c r="U55" s="53" t="str">
        <f t="shared" ca="1" si="5"/>
        <v>--</v>
      </c>
    </row>
    <row r="56" spans="3:28" x14ac:dyDescent="0.25">
      <c r="K56" s="51">
        <f t="shared" si="10"/>
        <v>33</v>
      </c>
      <c r="L56" s="52">
        <f t="shared" ca="1" si="6"/>
        <v>50026</v>
      </c>
      <c r="M56" s="57">
        <f t="shared" ca="1" si="1"/>
        <v>1.4375000000000001E-2</v>
      </c>
      <c r="N56" s="53" t="str">
        <f t="shared" ca="1" si="2"/>
        <v>--</v>
      </c>
      <c r="O56" s="57">
        <f t="shared" ca="1" si="7"/>
        <v>1.4414383561643837E-2</v>
      </c>
      <c r="P56" s="53">
        <f t="shared" ca="1" si="0"/>
        <v>0</v>
      </c>
      <c r="Q56" s="53">
        <f t="shared" ca="1" si="3"/>
        <v>1</v>
      </c>
      <c r="R56" s="53">
        <f t="shared" ca="1" si="8"/>
        <v>1</v>
      </c>
      <c r="S56" s="58">
        <f t="shared" ca="1" si="4"/>
        <v>1.4375000000000001E-2</v>
      </c>
      <c r="T56" s="59" t="e">
        <f t="shared" ca="1" si="9"/>
        <v>#VALUE!</v>
      </c>
      <c r="U56" s="53" t="str">
        <f t="shared" ca="1" si="5"/>
        <v>--</v>
      </c>
    </row>
    <row r="57" spans="3:28" x14ac:dyDescent="0.25">
      <c r="K57" s="51">
        <f t="shared" si="10"/>
        <v>34</v>
      </c>
      <c r="L57" s="52">
        <f t="shared" ca="1" si="6"/>
        <v>50208</v>
      </c>
      <c r="M57" s="57">
        <f t="shared" ca="1" si="1"/>
        <v>1.4375000000000001E-2</v>
      </c>
      <c r="N57" s="53" t="str">
        <f t="shared" ca="1" si="2"/>
        <v>--</v>
      </c>
      <c r="O57" s="57">
        <f t="shared" ca="1" si="7"/>
        <v>1.4335616438356165E-2</v>
      </c>
      <c r="P57" s="53">
        <f t="shared" ca="1" si="0"/>
        <v>0</v>
      </c>
      <c r="Q57" s="53">
        <f t="shared" ca="1" si="3"/>
        <v>1</v>
      </c>
      <c r="R57" s="53">
        <f t="shared" ca="1" si="8"/>
        <v>1</v>
      </c>
      <c r="S57" s="58">
        <f t="shared" ca="1" si="4"/>
        <v>1.4375000000000001E-2</v>
      </c>
      <c r="T57" s="59" t="e">
        <f t="shared" ca="1" si="9"/>
        <v>#VALUE!</v>
      </c>
      <c r="U57" s="53" t="str">
        <f t="shared" ca="1" si="5"/>
        <v>--</v>
      </c>
    </row>
    <row r="58" spans="3:28" x14ac:dyDescent="0.25">
      <c r="K58" s="51">
        <f t="shared" si="10"/>
        <v>35</v>
      </c>
      <c r="L58" s="52">
        <f t="shared" ca="1" si="6"/>
        <v>50391</v>
      </c>
      <c r="M58" s="57">
        <f t="shared" ca="1" si="1"/>
        <v>1.4375000000000001E-2</v>
      </c>
      <c r="N58" s="53" t="str">
        <f t="shared" ca="1" si="2"/>
        <v>--</v>
      </c>
      <c r="O58" s="57">
        <f t="shared" ca="1" si="7"/>
        <v>1.4414383561643837E-2</v>
      </c>
      <c r="P58" s="53">
        <f t="shared" ca="1" si="0"/>
        <v>0</v>
      </c>
      <c r="Q58" s="53">
        <f t="shared" ca="1" si="3"/>
        <v>1</v>
      </c>
      <c r="R58" s="53">
        <f t="shared" ca="1" si="8"/>
        <v>1</v>
      </c>
      <c r="S58" s="58">
        <f t="shared" ca="1" si="4"/>
        <v>1.4375000000000001E-2</v>
      </c>
      <c r="T58" s="59" t="e">
        <f t="shared" ca="1" si="9"/>
        <v>#VALUE!</v>
      </c>
      <c r="U58" s="53" t="str">
        <f t="shared" ca="1" si="5"/>
        <v>--</v>
      </c>
    </row>
    <row r="59" spans="3:28" x14ac:dyDescent="0.25">
      <c r="K59" s="51">
        <f t="shared" si="10"/>
        <v>36</v>
      </c>
      <c r="L59" s="52">
        <f t="shared" ca="1" si="6"/>
        <v>50573</v>
      </c>
      <c r="M59" s="57">
        <f t="shared" ca="1" si="1"/>
        <v>1.4375000000000001E-2</v>
      </c>
      <c r="N59" s="53" t="str">
        <f t="shared" ca="1" si="2"/>
        <v>--</v>
      </c>
      <c r="O59" s="57">
        <f t="shared" ca="1" si="7"/>
        <v>1.4335616438356165E-2</v>
      </c>
      <c r="P59" s="53">
        <f t="shared" ca="1" si="0"/>
        <v>0</v>
      </c>
      <c r="Q59" s="53">
        <f t="shared" ca="1" si="3"/>
        <v>1</v>
      </c>
      <c r="R59" s="53">
        <f t="shared" ca="1" si="8"/>
        <v>1</v>
      </c>
      <c r="S59" s="58">
        <f t="shared" ca="1" si="4"/>
        <v>1.4375000000000001E-2</v>
      </c>
      <c r="T59" s="59" t="e">
        <f t="shared" ca="1" si="9"/>
        <v>#VALUE!</v>
      </c>
      <c r="U59" s="53" t="str">
        <f t="shared" ca="1" si="5"/>
        <v>--</v>
      </c>
    </row>
    <row r="60" spans="3:28" x14ac:dyDescent="0.25">
      <c r="K60" s="51">
        <f t="shared" si="10"/>
        <v>37</v>
      </c>
      <c r="L60" s="52">
        <f t="shared" ca="1" si="6"/>
        <v>50756</v>
      </c>
      <c r="M60" s="57">
        <f t="shared" ca="1" si="1"/>
        <v>1.4375000000000001E-2</v>
      </c>
      <c r="N60" s="53" t="str">
        <f t="shared" ca="1" si="2"/>
        <v>--</v>
      </c>
      <c r="O60" s="57">
        <f t="shared" ca="1" si="7"/>
        <v>1.4414383561643837E-2</v>
      </c>
      <c r="P60" s="53">
        <f t="shared" ca="1" si="0"/>
        <v>0</v>
      </c>
      <c r="Q60" s="53">
        <f t="shared" ca="1" si="3"/>
        <v>1</v>
      </c>
      <c r="R60" s="53">
        <f t="shared" ca="1" si="8"/>
        <v>1</v>
      </c>
      <c r="S60" s="58">
        <f t="shared" ca="1" si="4"/>
        <v>1.4375000000000001E-2</v>
      </c>
      <c r="T60" s="59" t="e">
        <f t="shared" ca="1" si="9"/>
        <v>#VALUE!</v>
      </c>
      <c r="U60" s="53" t="str">
        <f t="shared" ca="1" si="5"/>
        <v>--</v>
      </c>
    </row>
    <row r="61" spans="3:28" x14ac:dyDescent="0.25">
      <c r="K61" s="51">
        <f t="shared" si="10"/>
        <v>38</v>
      </c>
      <c r="L61" s="52">
        <f t="shared" ca="1" si="6"/>
        <v>50938</v>
      </c>
      <c r="M61" s="57">
        <f t="shared" ca="1" si="1"/>
        <v>1.4375000000000001E-2</v>
      </c>
      <c r="N61" s="53" t="str">
        <f t="shared" ca="1" si="2"/>
        <v>--</v>
      </c>
      <c r="O61" s="57">
        <f t="shared" ca="1" si="7"/>
        <v>1.4335616438356165E-2</v>
      </c>
      <c r="P61" s="53">
        <f t="shared" ca="1" si="0"/>
        <v>0</v>
      </c>
      <c r="Q61" s="53">
        <f t="shared" ca="1" si="3"/>
        <v>1</v>
      </c>
      <c r="R61" s="53">
        <f t="shared" ca="1" si="8"/>
        <v>1</v>
      </c>
      <c r="S61" s="58">
        <f t="shared" ca="1" si="4"/>
        <v>1.4375000000000001E-2</v>
      </c>
      <c r="T61" s="59" t="e">
        <f t="shared" ca="1" si="9"/>
        <v>#VALUE!</v>
      </c>
      <c r="U61" s="53" t="str">
        <f t="shared" ca="1" si="5"/>
        <v>--</v>
      </c>
    </row>
    <row r="62" spans="3:28" x14ac:dyDescent="0.25">
      <c r="K62" s="51">
        <f t="shared" si="10"/>
        <v>39</v>
      </c>
      <c r="L62" s="52">
        <f t="shared" ca="1" si="6"/>
        <v>51121</v>
      </c>
      <c r="M62" s="57">
        <f t="shared" ca="1" si="1"/>
        <v>1.4375000000000001E-2</v>
      </c>
      <c r="N62" s="53" t="str">
        <f t="shared" ca="1" si="2"/>
        <v>--</v>
      </c>
      <c r="O62" s="57">
        <f t="shared" ca="1" si="7"/>
        <v>1.4414383561643837E-2</v>
      </c>
      <c r="P62" s="53">
        <f t="shared" ca="1" si="0"/>
        <v>0</v>
      </c>
      <c r="Q62" s="53">
        <f t="shared" ca="1" si="3"/>
        <v>1</v>
      </c>
      <c r="R62" s="53">
        <f t="shared" ca="1" si="8"/>
        <v>1</v>
      </c>
      <c r="S62" s="58">
        <f t="shared" ca="1" si="4"/>
        <v>1.4375000000000001E-2</v>
      </c>
      <c r="T62" s="59" t="e">
        <f t="shared" ca="1" si="9"/>
        <v>#VALUE!</v>
      </c>
      <c r="U62" s="53" t="str">
        <f t="shared" ca="1" si="5"/>
        <v>--</v>
      </c>
    </row>
    <row r="63" spans="3:28" x14ac:dyDescent="0.25">
      <c r="K63" s="51">
        <f t="shared" si="10"/>
        <v>40</v>
      </c>
      <c r="L63" s="52">
        <f t="shared" ca="1" si="6"/>
        <v>51304</v>
      </c>
      <c r="M63" s="57">
        <f t="shared" ca="1" si="1"/>
        <v>1.4375000000000001E-2</v>
      </c>
      <c r="N63" s="53" t="str">
        <f t="shared" ca="1" si="2"/>
        <v>--</v>
      </c>
      <c r="O63" s="57">
        <f t="shared" ca="1" si="7"/>
        <v>1.4414383561643837E-2</v>
      </c>
      <c r="P63" s="53">
        <f t="shared" ca="1" si="0"/>
        <v>0</v>
      </c>
      <c r="Q63" s="53">
        <f t="shared" ca="1" si="3"/>
        <v>1</v>
      </c>
      <c r="R63" s="53">
        <f t="shared" ca="1" si="8"/>
        <v>1</v>
      </c>
      <c r="S63" s="58">
        <f t="shared" ca="1" si="4"/>
        <v>1.4375000000000001E-2</v>
      </c>
      <c r="T63" s="59" t="e">
        <f t="shared" ca="1" si="9"/>
        <v>#VALUE!</v>
      </c>
      <c r="U63" s="53" t="str">
        <f t="shared" ca="1" si="5"/>
        <v>--</v>
      </c>
    </row>
    <row r="64" spans="3:28" x14ac:dyDescent="0.25">
      <c r="K64" s="51">
        <f t="shared" si="10"/>
        <v>41</v>
      </c>
      <c r="L64" s="52">
        <f t="shared" ca="1" si="6"/>
        <v>51487</v>
      </c>
      <c r="M64" s="57">
        <f t="shared" ca="1" si="1"/>
        <v>1.4375000000000001E-2</v>
      </c>
      <c r="N64" s="53" t="str">
        <f t="shared" ca="1" si="2"/>
        <v>--</v>
      </c>
      <c r="O64" s="57">
        <f t="shared" ca="1" si="7"/>
        <v>1.4414383561643837E-2</v>
      </c>
      <c r="P64" s="53">
        <f t="shared" ca="1" si="0"/>
        <v>0</v>
      </c>
      <c r="Q64" s="53">
        <f t="shared" ca="1" si="3"/>
        <v>1</v>
      </c>
      <c r="R64" s="53">
        <f t="shared" ca="1" si="8"/>
        <v>1</v>
      </c>
      <c r="S64" s="58">
        <f t="shared" ca="1" si="4"/>
        <v>1.4375000000000001E-2</v>
      </c>
      <c r="T64" s="59" t="e">
        <f t="shared" ca="1" si="9"/>
        <v>#VALUE!</v>
      </c>
      <c r="U64" s="53" t="str">
        <f t="shared" ca="1" si="5"/>
        <v>--</v>
      </c>
    </row>
    <row r="65" spans="11:21" x14ac:dyDescent="0.25">
      <c r="K65" s="51">
        <f t="shared" si="10"/>
        <v>42</v>
      </c>
      <c r="L65" s="52">
        <f t="shared" ca="1" si="6"/>
        <v>51669</v>
      </c>
      <c r="M65" s="57">
        <f t="shared" ca="1" si="1"/>
        <v>1.4375000000000001E-2</v>
      </c>
      <c r="N65" s="53" t="str">
        <f t="shared" ca="1" si="2"/>
        <v>--</v>
      </c>
      <c r="O65" s="57">
        <f t="shared" ca="1" si="7"/>
        <v>1.4335616438356165E-2</v>
      </c>
      <c r="P65" s="53">
        <f t="shared" ca="1" si="0"/>
        <v>0</v>
      </c>
      <c r="Q65" s="53">
        <f t="shared" ca="1" si="3"/>
        <v>1</v>
      </c>
      <c r="R65" s="53">
        <f t="shared" ca="1" si="8"/>
        <v>1</v>
      </c>
      <c r="S65" s="58">
        <f t="shared" ca="1" si="4"/>
        <v>1.4375000000000001E-2</v>
      </c>
      <c r="T65" s="59" t="e">
        <f t="shared" ca="1" si="9"/>
        <v>#VALUE!</v>
      </c>
      <c r="U65" s="53" t="str">
        <f t="shared" ca="1" si="5"/>
        <v>--</v>
      </c>
    </row>
    <row r="66" spans="11:21" x14ac:dyDescent="0.25">
      <c r="K66" s="51">
        <f t="shared" si="10"/>
        <v>43</v>
      </c>
      <c r="L66" s="52">
        <f t="shared" ca="1" si="6"/>
        <v>51852</v>
      </c>
      <c r="M66" s="57">
        <f t="shared" ca="1" si="1"/>
        <v>1.4375000000000001E-2</v>
      </c>
      <c r="N66" s="53" t="str">
        <f t="shared" ca="1" si="2"/>
        <v>--</v>
      </c>
      <c r="O66" s="57">
        <f t="shared" ca="1" si="7"/>
        <v>1.4414383561643837E-2</v>
      </c>
      <c r="P66" s="53">
        <f t="shared" ca="1" si="0"/>
        <v>0</v>
      </c>
      <c r="Q66" s="53">
        <f t="shared" ca="1" si="3"/>
        <v>1</v>
      </c>
      <c r="R66" s="53">
        <f t="shared" ca="1" si="8"/>
        <v>1</v>
      </c>
      <c r="S66" s="58">
        <f t="shared" ca="1" si="4"/>
        <v>1.4375000000000001E-2</v>
      </c>
      <c r="T66" s="59" t="e">
        <f t="shared" ca="1" si="9"/>
        <v>#VALUE!</v>
      </c>
      <c r="U66" s="53" t="str">
        <f t="shared" ca="1" si="5"/>
        <v>--</v>
      </c>
    </row>
    <row r="67" spans="11:21" x14ac:dyDescent="0.25">
      <c r="K67" s="51">
        <f t="shared" si="10"/>
        <v>44</v>
      </c>
      <c r="L67" s="52">
        <f t="shared" ca="1" si="6"/>
        <v>52034</v>
      </c>
      <c r="M67" s="57">
        <f t="shared" ca="1" si="1"/>
        <v>1.4375000000000001E-2</v>
      </c>
      <c r="N67" s="53" t="str">
        <f t="shared" ca="1" si="2"/>
        <v>--</v>
      </c>
      <c r="O67" s="57">
        <f t="shared" ca="1" si="7"/>
        <v>0</v>
      </c>
      <c r="P67" s="53">
        <f t="shared" ca="1" si="0"/>
        <v>0</v>
      </c>
      <c r="Q67" s="53"/>
      <c r="R67" s="53"/>
      <c r="S67" s="58">
        <f t="shared" ca="1" si="4"/>
        <v>1.4375000000000001E-2</v>
      </c>
      <c r="T67" s="59" t="e">
        <f t="shared" ca="1" si="9"/>
        <v>#VALUE!</v>
      </c>
      <c r="U67" s="53" t="str">
        <f t="shared" ca="1" si="5"/>
        <v>--</v>
      </c>
    </row>
    <row r="68" spans="11:21" x14ac:dyDescent="0.25">
      <c r="K68" s="51">
        <f t="shared" si="10"/>
        <v>45</v>
      </c>
      <c r="L68" s="52">
        <f t="shared" ca="1" si="6"/>
        <v>52217</v>
      </c>
      <c r="M68" s="57">
        <f t="shared" ca="1" si="1"/>
        <v>1.4375000000000001E-2</v>
      </c>
      <c r="N68" s="53" t="str">
        <f t="shared" ca="1" si="2"/>
        <v>--</v>
      </c>
      <c r="O68" s="57">
        <f t="shared" ca="1" si="7"/>
        <v>0</v>
      </c>
      <c r="P68" s="53">
        <f t="shared" ca="1" si="0"/>
        <v>0</v>
      </c>
      <c r="Q68" s="53"/>
      <c r="R68" s="53"/>
      <c r="S68" s="58">
        <f t="shared" ca="1" si="4"/>
        <v>1.4375000000000001E-2</v>
      </c>
      <c r="T68" s="59" t="e">
        <f t="shared" ca="1" si="9"/>
        <v>#VALUE!</v>
      </c>
      <c r="U68" s="53" t="str">
        <f t="shared" ca="1" si="5"/>
        <v>--</v>
      </c>
    </row>
    <row r="69" spans="11:21" x14ac:dyDescent="0.25">
      <c r="K69" s="51">
        <f t="shared" si="10"/>
        <v>46</v>
      </c>
      <c r="L69" s="52">
        <f t="shared" ca="1" si="6"/>
        <v>52399</v>
      </c>
      <c r="M69" s="57">
        <f t="shared" ca="1" si="1"/>
        <v>1.4375000000000001E-2</v>
      </c>
      <c r="N69" s="53" t="str">
        <f t="shared" ca="1" si="2"/>
        <v>--</v>
      </c>
      <c r="O69" s="57">
        <f t="shared" ca="1" si="7"/>
        <v>0</v>
      </c>
      <c r="P69" s="53">
        <f t="shared" ca="1" si="0"/>
        <v>0</v>
      </c>
      <c r="Q69" s="53"/>
      <c r="R69" s="53"/>
      <c r="S69" s="58">
        <f t="shared" ca="1" si="4"/>
        <v>1.4375000000000001E-2</v>
      </c>
      <c r="T69" s="59" t="e">
        <f t="shared" ca="1" si="9"/>
        <v>#VALUE!</v>
      </c>
      <c r="U69" s="53" t="str">
        <f t="shared" ca="1" si="5"/>
        <v>--</v>
      </c>
    </row>
    <row r="70" spans="11:21" x14ac:dyDescent="0.25">
      <c r="K70" s="51">
        <f t="shared" si="10"/>
        <v>47</v>
      </c>
      <c r="L70" s="52">
        <f t="shared" ca="1" si="6"/>
        <v>52582</v>
      </c>
      <c r="M70" s="57">
        <f t="shared" ca="1" si="1"/>
        <v>1.4375000000000001E-2</v>
      </c>
      <c r="N70" s="53" t="str">
        <f t="shared" ca="1" si="2"/>
        <v>--</v>
      </c>
      <c r="O70" s="57">
        <f t="shared" ca="1" si="7"/>
        <v>0</v>
      </c>
      <c r="P70" s="53">
        <f t="shared" ca="1" si="0"/>
        <v>0</v>
      </c>
      <c r="Q70" s="53"/>
      <c r="R70" s="53"/>
      <c r="S70" s="58">
        <f t="shared" ca="1" si="4"/>
        <v>1.4375000000000001E-2</v>
      </c>
      <c r="T70" s="59" t="e">
        <f t="shared" ca="1" si="9"/>
        <v>#VALUE!</v>
      </c>
      <c r="U70" s="53" t="str">
        <f t="shared" ca="1" si="5"/>
        <v>--</v>
      </c>
    </row>
    <row r="71" spans="11:21" x14ac:dyDescent="0.25">
      <c r="K71" s="51">
        <f t="shared" si="10"/>
        <v>48</v>
      </c>
      <c r="L71" s="52">
        <f t="shared" ca="1" si="6"/>
        <v>52765</v>
      </c>
      <c r="M71" s="57">
        <f t="shared" ca="1" si="1"/>
        <v>1.4375000000000001E-2</v>
      </c>
      <c r="N71" s="53" t="str">
        <f t="shared" ca="1" si="2"/>
        <v>--</v>
      </c>
      <c r="O71" s="57">
        <f t="shared" ca="1" si="7"/>
        <v>0</v>
      </c>
      <c r="P71" s="53">
        <f t="shared" ca="1" si="0"/>
        <v>0</v>
      </c>
      <c r="Q71" s="53"/>
      <c r="R71" s="53"/>
      <c r="S71" s="58">
        <f t="shared" ca="1" si="4"/>
        <v>1.4375000000000001E-2</v>
      </c>
      <c r="T71" s="59" t="e">
        <f t="shared" ca="1" si="9"/>
        <v>#VALUE!</v>
      </c>
      <c r="U71" s="53" t="str">
        <f t="shared" ca="1" si="5"/>
        <v>--</v>
      </c>
    </row>
    <row r="72" spans="11:21" x14ac:dyDescent="0.25">
      <c r="K72" s="51">
        <f t="shared" si="10"/>
        <v>49</v>
      </c>
      <c r="L72" s="52">
        <f t="shared" ca="1" si="6"/>
        <v>52948</v>
      </c>
      <c r="M72" s="57">
        <f t="shared" ca="1" si="1"/>
        <v>1.4375000000000001E-2</v>
      </c>
      <c r="N72" s="53" t="str">
        <f t="shared" ca="1" si="2"/>
        <v>--</v>
      </c>
      <c r="O72" s="57">
        <f t="shared" ca="1" si="7"/>
        <v>0</v>
      </c>
      <c r="P72" s="53">
        <f t="shared" ca="1" si="0"/>
        <v>0</v>
      </c>
      <c r="Q72" s="53"/>
      <c r="R72" s="53"/>
      <c r="S72" s="58">
        <f t="shared" ca="1" si="4"/>
        <v>1.4375000000000001E-2</v>
      </c>
      <c r="T72" s="59" t="e">
        <f t="shared" ca="1" si="9"/>
        <v>#VALUE!</v>
      </c>
      <c r="U72" s="53" t="str">
        <f t="shared" ca="1" si="5"/>
        <v>--</v>
      </c>
    </row>
    <row r="73" spans="11:21" x14ac:dyDescent="0.25">
      <c r="K73" s="51">
        <f t="shared" si="10"/>
        <v>50</v>
      </c>
      <c r="L73" s="52">
        <f t="shared" ca="1" si="6"/>
        <v>53130</v>
      </c>
      <c r="M73" s="57">
        <f t="shared" ca="1" si="1"/>
        <v>1.4375000000000001E-2</v>
      </c>
      <c r="N73" s="53" t="str">
        <f t="shared" ca="1" si="2"/>
        <v>--</v>
      </c>
      <c r="O73" s="57">
        <f t="shared" ca="1" si="7"/>
        <v>0</v>
      </c>
      <c r="P73" s="53">
        <f t="shared" ca="1" si="0"/>
        <v>0</v>
      </c>
      <c r="Q73" s="53"/>
      <c r="R73" s="53"/>
      <c r="S73" s="58">
        <f t="shared" ca="1" si="4"/>
        <v>1.4375000000000001E-2</v>
      </c>
      <c r="T73" s="59" t="e">
        <f t="shared" ca="1" si="9"/>
        <v>#VALUE!</v>
      </c>
      <c r="U73" s="53" t="str">
        <f t="shared" ca="1" si="5"/>
        <v>--</v>
      </c>
    </row>
    <row r="74" spans="11:21" x14ac:dyDescent="0.25">
      <c r="K74" s="51">
        <f t="shared" si="10"/>
        <v>51</v>
      </c>
      <c r="L74" s="52">
        <f t="shared" ca="1" si="6"/>
        <v>53313</v>
      </c>
      <c r="M74" s="57">
        <f t="shared" ca="1" si="1"/>
        <v>1.4375000000000001E-2</v>
      </c>
      <c r="N74" s="53" t="str">
        <f t="shared" ca="1" si="2"/>
        <v>--</v>
      </c>
      <c r="O74" s="57">
        <f t="shared" ca="1" si="7"/>
        <v>0</v>
      </c>
      <c r="P74" s="53">
        <f t="shared" ca="1" si="0"/>
        <v>0</v>
      </c>
      <c r="Q74" s="53"/>
      <c r="R74" s="53"/>
      <c r="S74" s="58">
        <f t="shared" ca="1" si="4"/>
        <v>1.4375000000000001E-2</v>
      </c>
      <c r="T74" s="59" t="e">
        <f t="shared" ca="1" si="9"/>
        <v>#VALUE!</v>
      </c>
      <c r="U74" s="53" t="str">
        <f t="shared" ca="1" si="5"/>
        <v>--</v>
      </c>
    </row>
    <row r="75" spans="11:21" x14ac:dyDescent="0.25">
      <c r="K75" s="51">
        <f t="shared" si="10"/>
        <v>52</v>
      </c>
      <c r="L75" s="52">
        <f t="shared" ca="1" si="6"/>
        <v>53495</v>
      </c>
      <c r="M75" s="57">
        <f t="shared" ca="1" si="1"/>
        <v>1.4375000000000001E-2</v>
      </c>
      <c r="N75" s="53">
        <f t="shared" ca="1" si="2"/>
        <v>1</v>
      </c>
      <c r="O75" s="57">
        <f t="shared" ca="1" si="7"/>
        <v>0</v>
      </c>
      <c r="P75" s="53">
        <f t="shared" ca="1" si="0"/>
        <v>0</v>
      </c>
      <c r="Q75" s="53"/>
      <c r="R75" s="53"/>
      <c r="S75" s="58">
        <f t="shared" ca="1" si="4"/>
        <v>1.014375</v>
      </c>
      <c r="T75" s="59" t="e">
        <f t="shared" ca="1" si="9"/>
        <v>#VALUE!</v>
      </c>
      <c r="U75" s="53" t="str">
        <f t="shared" ca="1" si="5"/>
        <v>--</v>
      </c>
    </row>
    <row r="76" spans="11:21" x14ac:dyDescent="0.25">
      <c r="K76" s="51">
        <f t="shared" si="10"/>
        <v>53</v>
      </c>
      <c r="L76" s="52" t="str">
        <f t="shared" ca="1" si="6"/>
        <v>--</v>
      </c>
      <c r="M76" s="57" t="str">
        <f t="shared" ca="1" si="1"/>
        <v>--</v>
      </c>
      <c r="N76" s="53" t="str">
        <f t="shared" ca="1" si="2"/>
        <v>--</v>
      </c>
      <c r="O76" s="57" t="str">
        <f t="shared" ca="1" si="7"/>
        <v>--</v>
      </c>
      <c r="P76" s="53" t="str">
        <f t="shared" ca="1" si="0"/>
        <v>--</v>
      </c>
      <c r="Q76" s="53"/>
      <c r="R76" s="53"/>
      <c r="S76" s="58" t="str">
        <f t="shared" ca="1" si="4"/>
        <v>--</v>
      </c>
      <c r="T76" s="59" t="str">
        <f t="shared" ca="1" si="9"/>
        <v>--</v>
      </c>
      <c r="U76" s="53" t="str">
        <f t="shared" ca="1" si="5"/>
        <v>--</v>
      </c>
    </row>
    <row r="77" spans="11:21" x14ac:dyDescent="0.25">
      <c r="K77" s="51">
        <f t="shared" si="10"/>
        <v>54</v>
      </c>
      <c r="L77" s="52" t="str">
        <f t="shared" ca="1" si="6"/>
        <v>--</v>
      </c>
      <c r="M77" s="57" t="str">
        <f t="shared" ca="1" si="1"/>
        <v>--</v>
      </c>
      <c r="N77" s="53" t="str">
        <f t="shared" ca="1" si="2"/>
        <v>--</v>
      </c>
      <c r="O77" s="57" t="str">
        <f t="shared" ca="1" si="7"/>
        <v>--</v>
      </c>
      <c r="P77" s="53" t="str">
        <f t="shared" ca="1" si="0"/>
        <v>--</v>
      </c>
      <c r="Q77" s="53"/>
      <c r="R77" s="53"/>
      <c r="S77" s="58" t="str">
        <f t="shared" ca="1" si="4"/>
        <v>--</v>
      </c>
      <c r="T77" s="59" t="str">
        <f t="shared" ca="1" si="9"/>
        <v>--</v>
      </c>
      <c r="U77" s="53" t="str">
        <f t="shared" ca="1" si="5"/>
        <v>--</v>
      </c>
    </row>
    <row r="78" spans="11:21" x14ac:dyDescent="0.25">
      <c r="K78" s="51">
        <f t="shared" si="10"/>
        <v>55</v>
      </c>
      <c r="L78" s="52" t="str">
        <f t="shared" ca="1" si="6"/>
        <v>--</v>
      </c>
      <c r="M78" s="57" t="str">
        <f t="shared" ca="1" si="1"/>
        <v>--</v>
      </c>
      <c r="N78" s="53" t="str">
        <f t="shared" ca="1" si="2"/>
        <v>--</v>
      </c>
      <c r="O78" s="57" t="str">
        <f t="shared" ca="1" si="7"/>
        <v>--</v>
      </c>
      <c r="P78" s="53" t="str">
        <f t="shared" ca="1" si="0"/>
        <v>--</v>
      </c>
      <c r="Q78" s="53"/>
      <c r="R78" s="53"/>
      <c r="S78" s="58" t="str">
        <f t="shared" ca="1" si="4"/>
        <v>--</v>
      </c>
      <c r="T78" s="59" t="str">
        <f t="shared" ca="1" si="9"/>
        <v>--</v>
      </c>
      <c r="U78" s="53" t="str">
        <f t="shared" ca="1" si="5"/>
        <v>--</v>
      </c>
    </row>
    <row r="79" spans="11:21" x14ac:dyDescent="0.25">
      <c r="K79" s="51">
        <f t="shared" si="10"/>
        <v>56</v>
      </c>
      <c r="L79" s="52" t="str">
        <f t="shared" ca="1" si="6"/>
        <v>--</v>
      </c>
      <c r="M79" s="57" t="str">
        <f t="shared" ca="1" si="1"/>
        <v>--</v>
      </c>
      <c r="N79" s="53" t="str">
        <f t="shared" ca="1" si="2"/>
        <v>--</v>
      </c>
      <c r="O79" s="57" t="str">
        <f t="shared" ca="1" si="7"/>
        <v>--</v>
      </c>
      <c r="P79" s="53" t="str">
        <f t="shared" ca="1" si="0"/>
        <v>--</v>
      </c>
      <c r="Q79" s="53"/>
      <c r="R79" s="53"/>
      <c r="S79" s="58" t="str">
        <f t="shared" ca="1" si="4"/>
        <v>--</v>
      </c>
      <c r="T79" s="59" t="str">
        <f t="shared" ca="1" si="9"/>
        <v>--</v>
      </c>
      <c r="U79" s="53" t="str">
        <f t="shared" ca="1" si="5"/>
        <v>--</v>
      </c>
    </row>
    <row r="80" spans="11:21" x14ac:dyDescent="0.25">
      <c r="K80" s="51">
        <f t="shared" si="10"/>
        <v>57</v>
      </c>
      <c r="L80" s="52" t="str">
        <f t="shared" ca="1" si="6"/>
        <v>--</v>
      </c>
      <c r="M80" s="57" t="str">
        <f t="shared" ca="1" si="1"/>
        <v>--</v>
      </c>
      <c r="N80" s="53" t="str">
        <f t="shared" ca="1" si="2"/>
        <v>--</v>
      </c>
      <c r="O80" s="57" t="str">
        <f t="shared" ca="1" si="7"/>
        <v>--</v>
      </c>
      <c r="P80" s="53" t="str">
        <f t="shared" ca="1" si="0"/>
        <v>--</v>
      </c>
      <c r="Q80" s="53"/>
      <c r="R80" s="53"/>
      <c r="S80" s="58" t="str">
        <f t="shared" ca="1" si="4"/>
        <v>--</v>
      </c>
      <c r="T80" s="59" t="str">
        <f t="shared" ca="1" si="9"/>
        <v>--</v>
      </c>
      <c r="U80" s="53" t="str">
        <f t="shared" ca="1" si="5"/>
        <v>--</v>
      </c>
    </row>
    <row r="81" spans="11:21" x14ac:dyDescent="0.25">
      <c r="K81" s="51">
        <f t="shared" si="10"/>
        <v>58</v>
      </c>
      <c r="L81" s="52" t="str">
        <f t="shared" ca="1" si="6"/>
        <v>--</v>
      </c>
      <c r="M81" s="57" t="str">
        <f t="shared" ca="1" si="1"/>
        <v>--</v>
      </c>
      <c r="N81" s="53" t="str">
        <f t="shared" ca="1" si="2"/>
        <v>--</v>
      </c>
      <c r="O81" s="57" t="str">
        <f t="shared" ca="1" si="7"/>
        <v>--</v>
      </c>
      <c r="P81" s="53" t="str">
        <f t="shared" ca="1" si="0"/>
        <v>--</v>
      </c>
      <c r="Q81" s="53"/>
      <c r="R81" s="53"/>
      <c r="S81" s="58" t="str">
        <f t="shared" ca="1" si="4"/>
        <v>--</v>
      </c>
      <c r="T81" s="59" t="str">
        <f t="shared" ca="1" si="9"/>
        <v>--</v>
      </c>
      <c r="U81" s="53" t="str">
        <f t="shared" ca="1" si="5"/>
        <v>--</v>
      </c>
    </row>
    <row r="82" spans="11:21" x14ac:dyDescent="0.25">
      <c r="K82" s="51">
        <f t="shared" si="10"/>
        <v>59</v>
      </c>
      <c r="L82" s="52" t="str">
        <f t="shared" ca="1" si="6"/>
        <v>--</v>
      </c>
      <c r="M82" s="57" t="str">
        <f t="shared" ca="1" si="1"/>
        <v>--</v>
      </c>
      <c r="N82" s="53" t="str">
        <f t="shared" ca="1" si="2"/>
        <v>--</v>
      </c>
      <c r="O82" s="57" t="str">
        <f t="shared" ca="1" si="7"/>
        <v>--</v>
      </c>
      <c r="P82" s="53" t="str">
        <f t="shared" ca="1" si="0"/>
        <v>--</v>
      </c>
      <c r="Q82" s="53"/>
      <c r="R82" s="53"/>
      <c r="S82" s="58" t="str">
        <f t="shared" ca="1" si="4"/>
        <v>--</v>
      </c>
      <c r="T82" s="59" t="str">
        <f t="shared" ca="1" si="9"/>
        <v>--</v>
      </c>
      <c r="U82" s="53" t="str">
        <f t="shared" ca="1" si="5"/>
        <v>--</v>
      </c>
    </row>
    <row r="83" spans="11:21" x14ac:dyDescent="0.25">
      <c r="K83" s="51">
        <f t="shared" si="10"/>
        <v>60</v>
      </c>
      <c r="L83" s="52" t="str">
        <f t="shared" ca="1" si="6"/>
        <v>--</v>
      </c>
      <c r="M83" s="57" t="str">
        <f t="shared" ca="1" si="1"/>
        <v>--</v>
      </c>
      <c r="N83" s="53" t="str">
        <f t="shared" ca="1" si="2"/>
        <v>--</v>
      </c>
      <c r="O83" s="57" t="str">
        <f t="shared" ca="1" si="7"/>
        <v>--</v>
      </c>
      <c r="P83" s="53" t="str">
        <f t="shared" ca="1" si="0"/>
        <v>--</v>
      </c>
      <c r="Q83" s="53"/>
      <c r="R83" s="53"/>
      <c r="S83" s="58" t="str">
        <f t="shared" ca="1" si="4"/>
        <v>--</v>
      </c>
      <c r="T83" s="59" t="str">
        <f t="shared" ca="1" si="9"/>
        <v>--</v>
      </c>
      <c r="U83" s="53" t="str">
        <f t="shared" ca="1" si="5"/>
        <v>--</v>
      </c>
    </row>
    <row r="84" spans="11:21" x14ac:dyDescent="0.25">
      <c r="K84" s="51">
        <f t="shared" si="10"/>
        <v>61</v>
      </c>
      <c r="L84" s="52" t="str">
        <f t="shared" ca="1" si="6"/>
        <v>--</v>
      </c>
      <c r="M84" s="57" t="str">
        <f t="shared" ca="1" si="1"/>
        <v>--</v>
      </c>
      <c r="N84" s="53" t="str">
        <f t="shared" ca="1" si="2"/>
        <v>--</v>
      </c>
      <c r="O84" s="57" t="str">
        <f t="shared" ca="1" si="7"/>
        <v>--</v>
      </c>
      <c r="P84" s="53" t="str">
        <f t="shared" ca="1" si="0"/>
        <v>--</v>
      </c>
      <c r="Q84" s="53"/>
      <c r="R84" s="53"/>
      <c r="S84" s="58" t="str">
        <f t="shared" ca="1" si="4"/>
        <v>--</v>
      </c>
      <c r="T84" s="59" t="str">
        <f t="shared" ca="1" si="9"/>
        <v>--</v>
      </c>
      <c r="U84" s="53" t="str">
        <f t="shared" ca="1" si="5"/>
        <v>--</v>
      </c>
    </row>
    <row r="85" spans="11:21" x14ac:dyDescent="0.25">
      <c r="K85" s="51">
        <f t="shared" si="10"/>
        <v>62</v>
      </c>
      <c r="L85" s="52" t="str">
        <f t="shared" ca="1" si="6"/>
        <v>--</v>
      </c>
      <c r="M85" s="57" t="str">
        <f t="shared" ca="1" si="1"/>
        <v>--</v>
      </c>
      <c r="N85" s="53" t="str">
        <f t="shared" ca="1" si="2"/>
        <v>--</v>
      </c>
      <c r="O85" s="57" t="str">
        <f t="shared" ca="1" si="7"/>
        <v>--</v>
      </c>
      <c r="P85" s="53" t="str">
        <f t="shared" ca="1" si="0"/>
        <v>--</v>
      </c>
      <c r="Q85" s="53"/>
      <c r="R85" s="53"/>
      <c r="S85" s="58" t="str">
        <f t="shared" ca="1" si="4"/>
        <v>--</v>
      </c>
      <c r="T85" s="59" t="str">
        <f t="shared" ca="1" si="9"/>
        <v>--</v>
      </c>
      <c r="U85" s="53" t="str">
        <f t="shared" ca="1" si="5"/>
        <v>--</v>
      </c>
    </row>
    <row r="86" spans="11:21" x14ac:dyDescent="0.25">
      <c r="K86" s="51">
        <f t="shared" si="10"/>
        <v>63</v>
      </c>
      <c r="L86" s="52" t="str">
        <f t="shared" ca="1" si="6"/>
        <v>--</v>
      </c>
      <c r="M86" s="57" t="str">
        <f t="shared" ca="1" si="1"/>
        <v>--</v>
      </c>
      <c r="N86" s="53" t="str">
        <f t="shared" ca="1" si="2"/>
        <v>--</v>
      </c>
      <c r="O86" s="57" t="str">
        <f t="shared" ca="1" si="7"/>
        <v>--</v>
      </c>
      <c r="P86" s="53" t="str">
        <f t="shared" ca="1" si="0"/>
        <v>--</v>
      </c>
      <c r="Q86" s="53"/>
      <c r="R86" s="53"/>
      <c r="S86" s="58" t="str">
        <f t="shared" ca="1" si="4"/>
        <v>--</v>
      </c>
      <c r="T86" s="59" t="str">
        <f t="shared" ca="1" si="9"/>
        <v>--</v>
      </c>
      <c r="U86" s="53" t="str">
        <f t="shared" ca="1" si="5"/>
        <v>--</v>
      </c>
    </row>
    <row r="87" spans="11:21" x14ac:dyDescent="0.25">
      <c r="K87" s="51">
        <f t="shared" si="10"/>
        <v>64</v>
      </c>
      <c r="L87" s="52" t="str">
        <f t="shared" ca="1" si="6"/>
        <v>--</v>
      </c>
      <c r="M87" s="57" t="str">
        <f t="shared" ca="1" si="1"/>
        <v>--</v>
      </c>
      <c r="N87" s="53" t="str">
        <f t="shared" ca="1" si="2"/>
        <v>--</v>
      </c>
      <c r="O87" s="57" t="str">
        <f t="shared" ca="1" si="7"/>
        <v>--</v>
      </c>
      <c r="P87" s="53" t="str">
        <f t="shared" ca="1" si="0"/>
        <v>--</v>
      </c>
      <c r="Q87" s="53"/>
      <c r="R87" s="53"/>
      <c r="S87" s="58" t="str">
        <f t="shared" ca="1" si="4"/>
        <v>--</v>
      </c>
      <c r="T87" s="59" t="str">
        <f t="shared" ca="1" si="9"/>
        <v>--</v>
      </c>
      <c r="U87" s="53" t="str">
        <f t="shared" ca="1" si="5"/>
        <v>--</v>
      </c>
    </row>
    <row r="88" spans="11:21" x14ac:dyDescent="0.25">
      <c r="K88" s="51">
        <f t="shared" si="10"/>
        <v>65</v>
      </c>
      <c r="L88" s="52" t="str">
        <f t="shared" ca="1" si="6"/>
        <v>--</v>
      </c>
      <c r="M88" s="57" t="str">
        <f t="shared" ca="1" si="1"/>
        <v>--</v>
      </c>
      <c r="N88" s="53" t="str">
        <f t="shared" ca="1" si="2"/>
        <v>--</v>
      </c>
      <c r="O88" s="57" t="str">
        <f t="shared" ca="1" si="7"/>
        <v>--</v>
      </c>
      <c r="P88" s="53" t="str">
        <f t="shared" ref="P88:P135" ca="1" si="11">+IF(L88="--","--",IFERROR(VLOOKUP(L88,$W$41:$X$45,2,FALSE),0))</f>
        <v>--</v>
      </c>
      <c r="Q88" s="53"/>
      <c r="R88" s="53"/>
      <c r="S88" s="58" t="str">
        <f t="shared" ca="1" si="4"/>
        <v>--</v>
      </c>
      <c r="T88" s="59" t="str">
        <f t="shared" ca="1" si="9"/>
        <v>--</v>
      </c>
      <c r="U88" s="53" t="str">
        <f t="shared" ca="1" si="5"/>
        <v>--</v>
      </c>
    </row>
    <row r="89" spans="11:21" x14ac:dyDescent="0.25">
      <c r="K89" s="51">
        <f t="shared" si="10"/>
        <v>66</v>
      </c>
      <c r="L89" s="52" t="str">
        <f t="shared" ca="1" si="6"/>
        <v>--</v>
      </c>
      <c r="M89" s="57" t="str">
        <f t="shared" ref="M89:M135" ca="1" si="12">IF(L89="--","--",IF(AND($C$27="--",K89=1),(L89-$C$26)*$C$24/365,$C$24/$C$25))</f>
        <v>--</v>
      </c>
      <c r="N89" s="53" t="str">
        <f t="shared" ref="N89:N135" ca="1" si="13">+IF(L89=$C$23, 100%, "--")</f>
        <v>--</v>
      </c>
      <c r="O89" s="57" t="str">
        <f t="shared" ca="1" si="7"/>
        <v>--</v>
      </c>
      <c r="P89" s="53" t="str">
        <f t="shared" ca="1" si="11"/>
        <v>--</v>
      </c>
      <c r="Q89" s="53"/>
      <c r="R89" s="53"/>
      <c r="S89" s="58" t="str">
        <f t="shared" ref="S89:S135" ca="1" si="14">IF(L89="--","--",ROUND(IF($C$22="LBA37DA",SUM(O89:P89),SUM(M89:N89)),9))</f>
        <v>--</v>
      </c>
      <c r="T89" s="59" t="str">
        <f t="shared" ca="1" si="9"/>
        <v>--</v>
      </c>
      <c r="U89" s="53" t="str">
        <f t="shared" ref="U89:U135" ca="1" si="15">IFERROR(T89*S89,"--")</f>
        <v>--</v>
      </c>
    </row>
    <row r="90" spans="11:21" x14ac:dyDescent="0.25">
      <c r="K90" s="51">
        <f t="shared" si="10"/>
        <v>67</v>
      </c>
      <c r="L90" s="52" t="str">
        <f t="shared" ref="L90:L135" ca="1" si="16">+IF(L89&lt;$C$23, EDATE(L89,12/$C$25), IF(L89=$C$23, "--", IF(L89="--", "--")))</f>
        <v>--</v>
      </c>
      <c r="M90" s="57" t="str">
        <f t="shared" ca="1" si="12"/>
        <v>--</v>
      </c>
      <c r="N90" s="53" t="str">
        <f t="shared" ca="1" si="13"/>
        <v>--</v>
      </c>
      <c r="O90" s="57" t="str">
        <f t="shared" ref="O90:O135" ca="1" si="17">IFERROR(IF(K90=1,(L90-$C$27)*(Q90/100%)*$C$24/365,(L90-L89)*(Q90/100%)*$C$24/365),"--")</f>
        <v>--</v>
      </c>
      <c r="P90" s="53" t="str">
        <f t="shared" ca="1" si="11"/>
        <v>--</v>
      </c>
      <c r="Q90" s="53"/>
      <c r="R90" s="53"/>
      <c r="S90" s="58" t="str">
        <f t="shared" ca="1" si="14"/>
        <v>--</v>
      </c>
      <c r="T90" s="59" t="str">
        <f t="shared" ref="T90:T135" ca="1" si="18">IF(L90="--","--",1/(1+$C$31/$C$25)^($C$28*$C$25/365+K89))</f>
        <v>--</v>
      </c>
      <c r="U90" s="53" t="str">
        <f t="shared" ca="1" si="15"/>
        <v>--</v>
      </c>
    </row>
    <row r="91" spans="11:21" x14ac:dyDescent="0.25">
      <c r="K91" s="51">
        <f t="shared" si="10"/>
        <v>68</v>
      </c>
      <c r="L91" s="52" t="str">
        <f t="shared" ca="1" si="16"/>
        <v>--</v>
      </c>
      <c r="M91" s="57" t="str">
        <f t="shared" ca="1" si="12"/>
        <v>--</v>
      </c>
      <c r="N91" s="53" t="str">
        <f t="shared" ca="1" si="13"/>
        <v>--</v>
      </c>
      <c r="O91" s="57" t="str">
        <f t="shared" ca="1" si="17"/>
        <v>--</v>
      </c>
      <c r="P91" s="53" t="str">
        <f t="shared" ca="1" si="11"/>
        <v>--</v>
      </c>
      <c r="Q91" s="53"/>
      <c r="R91" s="53"/>
      <c r="S91" s="58" t="str">
        <f t="shared" ca="1" si="14"/>
        <v>--</v>
      </c>
      <c r="T91" s="59" t="str">
        <f t="shared" ca="1" si="18"/>
        <v>--</v>
      </c>
      <c r="U91" s="53" t="str">
        <f t="shared" ca="1" si="15"/>
        <v>--</v>
      </c>
    </row>
    <row r="92" spans="11:21" x14ac:dyDescent="0.25">
      <c r="K92" s="51">
        <f t="shared" ref="K92:K135" si="19">+K91+1</f>
        <v>69</v>
      </c>
      <c r="L92" s="52" t="str">
        <f t="shared" ca="1" si="16"/>
        <v>--</v>
      </c>
      <c r="M92" s="57" t="str">
        <f t="shared" ca="1" si="12"/>
        <v>--</v>
      </c>
      <c r="N92" s="53" t="str">
        <f t="shared" ca="1" si="13"/>
        <v>--</v>
      </c>
      <c r="O92" s="57" t="str">
        <f t="shared" ca="1" si="17"/>
        <v>--</v>
      </c>
      <c r="P92" s="53" t="str">
        <f t="shared" ca="1" si="11"/>
        <v>--</v>
      </c>
      <c r="Q92" s="53"/>
      <c r="R92" s="53"/>
      <c r="S92" s="58" t="str">
        <f t="shared" ca="1" si="14"/>
        <v>--</v>
      </c>
      <c r="T92" s="59" t="str">
        <f t="shared" ca="1" si="18"/>
        <v>--</v>
      </c>
      <c r="U92" s="53" t="str">
        <f t="shared" ca="1" si="15"/>
        <v>--</v>
      </c>
    </row>
    <row r="93" spans="11:21" x14ac:dyDescent="0.25">
      <c r="K93" s="51">
        <f t="shared" si="19"/>
        <v>70</v>
      </c>
      <c r="L93" s="52" t="str">
        <f t="shared" ca="1" si="16"/>
        <v>--</v>
      </c>
      <c r="M93" s="57" t="str">
        <f t="shared" ca="1" si="12"/>
        <v>--</v>
      </c>
      <c r="N93" s="53" t="str">
        <f t="shared" ca="1" si="13"/>
        <v>--</v>
      </c>
      <c r="O93" s="57" t="str">
        <f t="shared" ca="1" si="17"/>
        <v>--</v>
      </c>
      <c r="P93" s="53" t="str">
        <f t="shared" ca="1" si="11"/>
        <v>--</v>
      </c>
      <c r="Q93" s="53"/>
      <c r="R93" s="53"/>
      <c r="S93" s="58" t="str">
        <f t="shared" ca="1" si="14"/>
        <v>--</v>
      </c>
      <c r="T93" s="59" t="str">
        <f t="shared" ca="1" si="18"/>
        <v>--</v>
      </c>
      <c r="U93" s="53" t="str">
        <f t="shared" ca="1" si="15"/>
        <v>--</v>
      </c>
    </row>
    <row r="94" spans="11:21" x14ac:dyDescent="0.25">
      <c r="K94" s="51">
        <f t="shared" si="19"/>
        <v>71</v>
      </c>
      <c r="L94" s="52" t="str">
        <f t="shared" ca="1" si="16"/>
        <v>--</v>
      </c>
      <c r="M94" s="57" t="str">
        <f t="shared" ca="1" si="12"/>
        <v>--</v>
      </c>
      <c r="N94" s="53" t="str">
        <f t="shared" ca="1" si="13"/>
        <v>--</v>
      </c>
      <c r="O94" s="57" t="str">
        <f t="shared" ca="1" si="17"/>
        <v>--</v>
      </c>
      <c r="P94" s="53" t="str">
        <f t="shared" ca="1" si="11"/>
        <v>--</v>
      </c>
      <c r="Q94" s="53"/>
      <c r="R94" s="53"/>
      <c r="S94" s="58" t="str">
        <f t="shared" ca="1" si="14"/>
        <v>--</v>
      </c>
      <c r="T94" s="59" t="str">
        <f t="shared" ca="1" si="18"/>
        <v>--</v>
      </c>
      <c r="U94" s="53" t="str">
        <f t="shared" ca="1" si="15"/>
        <v>--</v>
      </c>
    </row>
    <row r="95" spans="11:21" x14ac:dyDescent="0.25">
      <c r="K95" s="51">
        <f t="shared" si="19"/>
        <v>72</v>
      </c>
      <c r="L95" s="52" t="str">
        <f t="shared" ca="1" si="16"/>
        <v>--</v>
      </c>
      <c r="M95" s="57" t="str">
        <f t="shared" ca="1" si="12"/>
        <v>--</v>
      </c>
      <c r="N95" s="53" t="str">
        <f t="shared" ca="1" si="13"/>
        <v>--</v>
      </c>
      <c r="O95" s="57" t="str">
        <f t="shared" ca="1" si="17"/>
        <v>--</v>
      </c>
      <c r="P95" s="53" t="str">
        <f t="shared" ca="1" si="11"/>
        <v>--</v>
      </c>
      <c r="Q95" s="53"/>
      <c r="R95" s="53"/>
      <c r="S95" s="58" t="str">
        <f t="shared" ca="1" si="14"/>
        <v>--</v>
      </c>
      <c r="T95" s="59" t="str">
        <f t="shared" ca="1" si="18"/>
        <v>--</v>
      </c>
      <c r="U95" s="53" t="str">
        <f t="shared" ca="1" si="15"/>
        <v>--</v>
      </c>
    </row>
    <row r="96" spans="11:21" x14ac:dyDescent="0.25">
      <c r="K96" s="51">
        <f t="shared" si="19"/>
        <v>73</v>
      </c>
      <c r="L96" s="52" t="str">
        <f t="shared" ca="1" si="16"/>
        <v>--</v>
      </c>
      <c r="M96" s="57" t="str">
        <f t="shared" ca="1" si="12"/>
        <v>--</v>
      </c>
      <c r="N96" s="53" t="str">
        <f t="shared" ca="1" si="13"/>
        <v>--</v>
      </c>
      <c r="O96" s="57" t="str">
        <f t="shared" ca="1" si="17"/>
        <v>--</v>
      </c>
      <c r="P96" s="53" t="str">
        <f t="shared" ca="1" si="11"/>
        <v>--</v>
      </c>
      <c r="Q96" s="53"/>
      <c r="R96" s="53"/>
      <c r="S96" s="58" t="str">
        <f t="shared" ca="1" si="14"/>
        <v>--</v>
      </c>
      <c r="T96" s="59" t="str">
        <f t="shared" ca="1" si="18"/>
        <v>--</v>
      </c>
      <c r="U96" s="53" t="str">
        <f t="shared" ca="1" si="15"/>
        <v>--</v>
      </c>
    </row>
    <row r="97" spans="11:21" x14ac:dyDescent="0.25">
      <c r="K97" s="51">
        <f t="shared" si="19"/>
        <v>74</v>
      </c>
      <c r="L97" s="52" t="str">
        <f t="shared" ca="1" si="16"/>
        <v>--</v>
      </c>
      <c r="M97" s="57" t="str">
        <f t="shared" ca="1" si="12"/>
        <v>--</v>
      </c>
      <c r="N97" s="53" t="str">
        <f t="shared" ca="1" si="13"/>
        <v>--</v>
      </c>
      <c r="O97" s="57" t="str">
        <f t="shared" ca="1" si="17"/>
        <v>--</v>
      </c>
      <c r="P97" s="53" t="str">
        <f t="shared" ca="1" si="11"/>
        <v>--</v>
      </c>
      <c r="Q97" s="53"/>
      <c r="R97" s="53"/>
      <c r="S97" s="58" t="str">
        <f t="shared" ca="1" si="14"/>
        <v>--</v>
      </c>
      <c r="T97" s="59" t="str">
        <f t="shared" ca="1" si="18"/>
        <v>--</v>
      </c>
      <c r="U97" s="53" t="str">
        <f t="shared" ca="1" si="15"/>
        <v>--</v>
      </c>
    </row>
    <row r="98" spans="11:21" x14ac:dyDescent="0.25">
      <c r="K98" s="51">
        <f t="shared" si="19"/>
        <v>75</v>
      </c>
      <c r="L98" s="52" t="str">
        <f t="shared" ca="1" si="16"/>
        <v>--</v>
      </c>
      <c r="M98" s="57" t="str">
        <f t="shared" ca="1" si="12"/>
        <v>--</v>
      </c>
      <c r="N98" s="53" t="str">
        <f t="shared" ca="1" si="13"/>
        <v>--</v>
      </c>
      <c r="O98" s="57" t="str">
        <f t="shared" ca="1" si="17"/>
        <v>--</v>
      </c>
      <c r="P98" s="53" t="str">
        <f t="shared" ca="1" si="11"/>
        <v>--</v>
      </c>
      <c r="Q98" s="53"/>
      <c r="R98" s="53"/>
      <c r="S98" s="58" t="str">
        <f t="shared" ca="1" si="14"/>
        <v>--</v>
      </c>
      <c r="T98" s="59" t="str">
        <f t="shared" ca="1" si="18"/>
        <v>--</v>
      </c>
      <c r="U98" s="53" t="str">
        <f t="shared" ca="1" si="15"/>
        <v>--</v>
      </c>
    </row>
    <row r="99" spans="11:21" x14ac:dyDescent="0.25">
      <c r="K99" s="51">
        <f t="shared" si="19"/>
        <v>76</v>
      </c>
      <c r="L99" s="52" t="str">
        <f t="shared" ca="1" si="16"/>
        <v>--</v>
      </c>
      <c r="M99" s="57" t="str">
        <f t="shared" ca="1" si="12"/>
        <v>--</v>
      </c>
      <c r="N99" s="53" t="str">
        <f t="shared" ca="1" si="13"/>
        <v>--</v>
      </c>
      <c r="O99" s="57" t="str">
        <f t="shared" ca="1" si="17"/>
        <v>--</v>
      </c>
      <c r="P99" s="53" t="str">
        <f t="shared" ca="1" si="11"/>
        <v>--</v>
      </c>
      <c r="Q99" s="53"/>
      <c r="R99" s="53"/>
      <c r="S99" s="58" t="str">
        <f t="shared" ca="1" si="14"/>
        <v>--</v>
      </c>
      <c r="T99" s="59" t="str">
        <f t="shared" ca="1" si="18"/>
        <v>--</v>
      </c>
      <c r="U99" s="53" t="str">
        <f t="shared" ca="1" si="15"/>
        <v>--</v>
      </c>
    </row>
    <row r="100" spans="11:21" x14ac:dyDescent="0.25">
      <c r="K100" s="51">
        <f t="shared" si="19"/>
        <v>77</v>
      </c>
      <c r="L100" s="52" t="str">
        <f t="shared" ca="1" si="16"/>
        <v>--</v>
      </c>
      <c r="M100" s="57" t="str">
        <f t="shared" ca="1" si="12"/>
        <v>--</v>
      </c>
      <c r="N100" s="53" t="str">
        <f t="shared" ca="1" si="13"/>
        <v>--</v>
      </c>
      <c r="O100" s="57" t="str">
        <f t="shared" ca="1" si="17"/>
        <v>--</v>
      </c>
      <c r="P100" s="53" t="str">
        <f t="shared" ca="1" si="11"/>
        <v>--</v>
      </c>
      <c r="Q100" s="53"/>
      <c r="R100" s="53"/>
      <c r="S100" s="58" t="str">
        <f t="shared" ca="1" si="14"/>
        <v>--</v>
      </c>
      <c r="T100" s="59" t="str">
        <f t="shared" ca="1" si="18"/>
        <v>--</v>
      </c>
      <c r="U100" s="53" t="str">
        <f t="shared" ca="1" si="15"/>
        <v>--</v>
      </c>
    </row>
    <row r="101" spans="11:21" x14ac:dyDescent="0.25">
      <c r="K101" s="51">
        <f t="shared" si="19"/>
        <v>78</v>
      </c>
      <c r="L101" s="52" t="str">
        <f t="shared" ca="1" si="16"/>
        <v>--</v>
      </c>
      <c r="M101" s="57" t="str">
        <f t="shared" ca="1" si="12"/>
        <v>--</v>
      </c>
      <c r="N101" s="53" t="str">
        <f t="shared" ca="1" si="13"/>
        <v>--</v>
      </c>
      <c r="O101" s="57" t="str">
        <f t="shared" ca="1" si="17"/>
        <v>--</v>
      </c>
      <c r="P101" s="53" t="str">
        <f t="shared" ca="1" si="11"/>
        <v>--</v>
      </c>
      <c r="Q101" s="53"/>
      <c r="R101" s="53"/>
      <c r="S101" s="58" t="str">
        <f t="shared" ca="1" si="14"/>
        <v>--</v>
      </c>
      <c r="T101" s="59" t="str">
        <f t="shared" ca="1" si="18"/>
        <v>--</v>
      </c>
      <c r="U101" s="53" t="str">
        <f t="shared" ca="1" si="15"/>
        <v>--</v>
      </c>
    </row>
    <row r="102" spans="11:21" x14ac:dyDescent="0.25">
      <c r="K102" s="51">
        <f t="shared" si="19"/>
        <v>79</v>
      </c>
      <c r="L102" s="52" t="str">
        <f t="shared" ca="1" si="16"/>
        <v>--</v>
      </c>
      <c r="M102" s="57" t="str">
        <f t="shared" ca="1" si="12"/>
        <v>--</v>
      </c>
      <c r="N102" s="53" t="str">
        <f t="shared" ca="1" si="13"/>
        <v>--</v>
      </c>
      <c r="O102" s="57" t="str">
        <f t="shared" ca="1" si="17"/>
        <v>--</v>
      </c>
      <c r="P102" s="53" t="str">
        <f t="shared" ca="1" si="11"/>
        <v>--</v>
      </c>
      <c r="Q102" s="53"/>
      <c r="R102" s="53"/>
      <c r="S102" s="58" t="str">
        <f t="shared" ca="1" si="14"/>
        <v>--</v>
      </c>
      <c r="T102" s="59" t="str">
        <f t="shared" ca="1" si="18"/>
        <v>--</v>
      </c>
      <c r="U102" s="53" t="str">
        <f t="shared" ca="1" si="15"/>
        <v>--</v>
      </c>
    </row>
    <row r="103" spans="11:21" x14ac:dyDescent="0.25">
      <c r="K103" s="51">
        <f t="shared" si="19"/>
        <v>80</v>
      </c>
      <c r="L103" s="52" t="str">
        <f t="shared" ca="1" si="16"/>
        <v>--</v>
      </c>
      <c r="M103" s="57" t="str">
        <f t="shared" ca="1" si="12"/>
        <v>--</v>
      </c>
      <c r="N103" s="53" t="str">
        <f t="shared" ca="1" si="13"/>
        <v>--</v>
      </c>
      <c r="O103" s="57" t="str">
        <f t="shared" ca="1" si="17"/>
        <v>--</v>
      </c>
      <c r="P103" s="53" t="str">
        <f t="shared" ca="1" si="11"/>
        <v>--</v>
      </c>
      <c r="Q103" s="53"/>
      <c r="R103" s="53"/>
      <c r="S103" s="58" t="str">
        <f t="shared" ca="1" si="14"/>
        <v>--</v>
      </c>
      <c r="T103" s="59" t="str">
        <f t="shared" ca="1" si="18"/>
        <v>--</v>
      </c>
      <c r="U103" s="53" t="str">
        <f t="shared" ca="1" si="15"/>
        <v>--</v>
      </c>
    </row>
    <row r="104" spans="11:21" x14ac:dyDescent="0.25">
      <c r="K104" s="51">
        <f t="shared" si="19"/>
        <v>81</v>
      </c>
      <c r="L104" s="52" t="str">
        <f t="shared" ca="1" si="16"/>
        <v>--</v>
      </c>
      <c r="M104" s="57" t="str">
        <f t="shared" ca="1" si="12"/>
        <v>--</v>
      </c>
      <c r="N104" s="53" t="str">
        <f t="shared" ca="1" si="13"/>
        <v>--</v>
      </c>
      <c r="O104" s="57" t="str">
        <f t="shared" ca="1" si="17"/>
        <v>--</v>
      </c>
      <c r="P104" s="53" t="str">
        <f t="shared" ca="1" si="11"/>
        <v>--</v>
      </c>
      <c r="Q104" s="53"/>
      <c r="R104" s="53"/>
      <c r="S104" s="58" t="str">
        <f t="shared" ca="1" si="14"/>
        <v>--</v>
      </c>
      <c r="T104" s="59" t="str">
        <f t="shared" ca="1" si="18"/>
        <v>--</v>
      </c>
      <c r="U104" s="53" t="str">
        <f t="shared" ca="1" si="15"/>
        <v>--</v>
      </c>
    </row>
    <row r="105" spans="11:21" x14ac:dyDescent="0.25">
      <c r="K105" s="51">
        <f t="shared" si="19"/>
        <v>82</v>
      </c>
      <c r="L105" s="52" t="str">
        <f t="shared" ca="1" si="16"/>
        <v>--</v>
      </c>
      <c r="M105" s="57" t="str">
        <f t="shared" ca="1" si="12"/>
        <v>--</v>
      </c>
      <c r="N105" s="53" t="str">
        <f t="shared" ca="1" si="13"/>
        <v>--</v>
      </c>
      <c r="O105" s="57" t="str">
        <f t="shared" ca="1" si="17"/>
        <v>--</v>
      </c>
      <c r="P105" s="53" t="str">
        <f t="shared" ca="1" si="11"/>
        <v>--</v>
      </c>
      <c r="Q105" s="53"/>
      <c r="R105" s="53"/>
      <c r="S105" s="58" t="str">
        <f t="shared" ca="1" si="14"/>
        <v>--</v>
      </c>
      <c r="T105" s="59" t="str">
        <f t="shared" ca="1" si="18"/>
        <v>--</v>
      </c>
      <c r="U105" s="53" t="str">
        <f t="shared" ca="1" si="15"/>
        <v>--</v>
      </c>
    </row>
    <row r="106" spans="11:21" x14ac:dyDescent="0.25">
      <c r="K106" s="51">
        <f t="shared" si="19"/>
        <v>83</v>
      </c>
      <c r="L106" s="52" t="str">
        <f t="shared" ca="1" si="16"/>
        <v>--</v>
      </c>
      <c r="M106" s="57" t="str">
        <f t="shared" ca="1" si="12"/>
        <v>--</v>
      </c>
      <c r="N106" s="53" t="str">
        <f t="shared" ca="1" si="13"/>
        <v>--</v>
      </c>
      <c r="O106" s="57" t="str">
        <f t="shared" ca="1" si="17"/>
        <v>--</v>
      </c>
      <c r="P106" s="53" t="str">
        <f t="shared" ca="1" si="11"/>
        <v>--</v>
      </c>
      <c r="Q106" s="53"/>
      <c r="R106" s="53"/>
      <c r="S106" s="58" t="str">
        <f t="shared" ca="1" si="14"/>
        <v>--</v>
      </c>
      <c r="T106" s="59" t="str">
        <f t="shared" ca="1" si="18"/>
        <v>--</v>
      </c>
      <c r="U106" s="53" t="str">
        <f t="shared" ca="1" si="15"/>
        <v>--</v>
      </c>
    </row>
    <row r="107" spans="11:21" x14ac:dyDescent="0.25">
      <c r="K107" s="51">
        <f t="shared" si="19"/>
        <v>84</v>
      </c>
      <c r="L107" s="52" t="str">
        <f t="shared" ca="1" si="16"/>
        <v>--</v>
      </c>
      <c r="M107" s="57" t="str">
        <f t="shared" ca="1" si="12"/>
        <v>--</v>
      </c>
      <c r="N107" s="53" t="str">
        <f t="shared" ca="1" si="13"/>
        <v>--</v>
      </c>
      <c r="O107" s="57" t="str">
        <f t="shared" ca="1" si="17"/>
        <v>--</v>
      </c>
      <c r="P107" s="53" t="str">
        <f t="shared" ca="1" si="11"/>
        <v>--</v>
      </c>
      <c r="Q107" s="53"/>
      <c r="R107" s="53"/>
      <c r="S107" s="58" t="str">
        <f t="shared" ca="1" si="14"/>
        <v>--</v>
      </c>
      <c r="T107" s="59" t="str">
        <f t="shared" ca="1" si="18"/>
        <v>--</v>
      </c>
      <c r="U107" s="53" t="str">
        <f t="shared" ca="1" si="15"/>
        <v>--</v>
      </c>
    </row>
    <row r="108" spans="11:21" x14ac:dyDescent="0.25">
      <c r="K108" s="51">
        <f t="shared" si="19"/>
        <v>85</v>
      </c>
      <c r="L108" s="52" t="str">
        <f t="shared" ca="1" si="16"/>
        <v>--</v>
      </c>
      <c r="M108" s="57" t="str">
        <f t="shared" ca="1" si="12"/>
        <v>--</v>
      </c>
      <c r="N108" s="53" t="str">
        <f t="shared" ca="1" si="13"/>
        <v>--</v>
      </c>
      <c r="O108" s="57" t="str">
        <f t="shared" ca="1" si="17"/>
        <v>--</v>
      </c>
      <c r="P108" s="53" t="str">
        <f t="shared" ca="1" si="11"/>
        <v>--</v>
      </c>
      <c r="Q108" s="53"/>
      <c r="R108" s="53"/>
      <c r="S108" s="58" t="str">
        <f t="shared" ca="1" si="14"/>
        <v>--</v>
      </c>
      <c r="T108" s="59" t="str">
        <f t="shared" ca="1" si="18"/>
        <v>--</v>
      </c>
      <c r="U108" s="53" t="str">
        <f t="shared" ca="1" si="15"/>
        <v>--</v>
      </c>
    </row>
    <row r="109" spans="11:21" x14ac:dyDescent="0.25">
      <c r="K109" s="51">
        <f t="shared" si="19"/>
        <v>86</v>
      </c>
      <c r="L109" s="52" t="str">
        <f t="shared" ca="1" si="16"/>
        <v>--</v>
      </c>
      <c r="M109" s="57" t="str">
        <f t="shared" ca="1" si="12"/>
        <v>--</v>
      </c>
      <c r="N109" s="53" t="str">
        <f t="shared" ca="1" si="13"/>
        <v>--</v>
      </c>
      <c r="O109" s="57" t="str">
        <f t="shared" ca="1" si="17"/>
        <v>--</v>
      </c>
      <c r="P109" s="53" t="str">
        <f t="shared" ca="1" si="11"/>
        <v>--</v>
      </c>
      <c r="Q109" s="53"/>
      <c r="R109" s="53"/>
      <c r="S109" s="58" t="str">
        <f t="shared" ca="1" si="14"/>
        <v>--</v>
      </c>
      <c r="T109" s="59" t="str">
        <f t="shared" ca="1" si="18"/>
        <v>--</v>
      </c>
      <c r="U109" s="53" t="str">
        <f t="shared" ca="1" si="15"/>
        <v>--</v>
      </c>
    </row>
    <row r="110" spans="11:21" x14ac:dyDescent="0.25">
      <c r="K110" s="51">
        <f t="shared" si="19"/>
        <v>87</v>
      </c>
      <c r="L110" s="52" t="str">
        <f t="shared" ca="1" si="16"/>
        <v>--</v>
      </c>
      <c r="M110" s="57" t="str">
        <f t="shared" ca="1" si="12"/>
        <v>--</v>
      </c>
      <c r="N110" s="53" t="str">
        <f t="shared" ca="1" si="13"/>
        <v>--</v>
      </c>
      <c r="O110" s="57" t="str">
        <f t="shared" ca="1" si="17"/>
        <v>--</v>
      </c>
      <c r="P110" s="53" t="str">
        <f t="shared" ca="1" si="11"/>
        <v>--</v>
      </c>
      <c r="Q110" s="53"/>
      <c r="R110" s="53"/>
      <c r="S110" s="58" t="str">
        <f t="shared" ca="1" si="14"/>
        <v>--</v>
      </c>
      <c r="T110" s="59" t="str">
        <f t="shared" ca="1" si="18"/>
        <v>--</v>
      </c>
      <c r="U110" s="53" t="str">
        <f t="shared" ca="1" si="15"/>
        <v>--</v>
      </c>
    </row>
    <row r="111" spans="11:21" x14ac:dyDescent="0.25">
      <c r="K111" s="51">
        <f t="shared" si="19"/>
        <v>88</v>
      </c>
      <c r="L111" s="52" t="str">
        <f t="shared" ca="1" si="16"/>
        <v>--</v>
      </c>
      <c r="M111" s="57" t="str">
        <f t="shared" ca="1" si="12"/>
        <v>--</v>
      </c>
      <c r="N111" s="53" t="str">
        <f t="shared" ca="1" si="13"/>
        <v>--</v>
      </c>
      <c r="O111" s="57" t="str">
        <f t="shared" ca="1" si="17"/>
        <v>--</v>
      </c>
      <c r="P111" s="53" t="str">
        <f t="shared" ca="1" si="11"/>
        <v>--</v>
      </c>
      <c r="Q111" s="53"/>
      <c r="R111" s="53"/>
      <c r="S111" s="58" t="str">
        <f t="shared" ca="1" si="14"/>
        <v>--</v>
      </c>
      <c r="T111" s="59" t="str">
        <f t="shared" ca="1" si="18"/>
        <v>--</v>
      </c>
      <c r="U111" s="53" t="str">
        <f t="shared" ca="1" si="15"/>
        <v>--</v>
      </c>
    </row>
    <row r="112" spans="11:21" x14ac:dyDescent="0.25">
      <c r="K112" s="51">
        <f t="shared" si="19"/>
        <v>89</v>
      </c>
      <c r="L112" s="52" t="str">
        <f t="shared" ca="1" si="16"/>
        <v>--</v>
      </c>
      <c r="M112" s="57" t="str">
        <f t="shared" ca="1" si="12"/>
        <v>--</v>
      </c>
      <c r="N112" s="53" t="str">
        <f t="shared" ca="1" si="13"/>
        <v>--</v>
      </c>
      <c r="O112" s="57" t="str">
        <f t="shared" ca="1" si="17"/>
        <v>--</v>
      </c>
      <c r="P112" s="53" t="str">
        <f t="shared" ca="1" si="11"/>
        <v>--</v>
      </c>
      <c r="Q112" s="53"/>
      <c r="R112" s="53"/>
      <c r="S112" s="58" t="str">
        <f t="shared" ca="1" si="14"/>
        <v>--</v>
      </c>
      <c r="T112" s="59" t="str">
        <f t="shared" ca="1" si="18"/>
        <v>--</v>
      </c>
      <c r="U112" s="53" t="str">
        <f t="shared" ca="1" si="15"/>
        <v>--</v>
      </c>
    </row>
    <row r="113" spans="11:21" x14ac:dyDescent="0.25">
      <c r="K113" s="51">
        <f t="shared" si="19"/>
        <v>90</v>
      </c>
      <c r="L113" s="52" t="str">
        <f t="shared" ca="1" si="16"/>
        <v>--</v>
      </c>
      <c r="M113" s="57" t="str">
        <f t="shared" ca="1" si="12"/>
        <v>--</v>
      </c>
      <c r="N113" s="53" t="str">
        <f t="shared" ca="1" si="13"/>
        <v>--</v>
      </c>
      <c r="O113" s="57" t="str">
        <f t="shared" ca="1" si="17"/>
        <v>--</v>
      </c>
      <c r="P113" s="53" t="str">
        <f t="shared" ca="1" si="11"/>
        <v>--</v>
      </c>
      <c r="Q113" s="53"/>
      <c r="R113" s="53"/>
      <c r="S113" s="58" t="str">
        <f t="shared" ca="1" si="14"/>
        <v>--</v>
      </c>
      <c r="T113" s="59" t="str">
        <f t="shared" ca="1" si="18"/>
        <v>--</v>
      </c>
      <c r="U113" s="53" t="str">
        <f t="shared" ca="1" si="15"/>
        <v>--</v>
      </c>
    </row>
    <row r="114" spans="11:21" x14ac:dyDescent="0.25">
      <c r="K114" s="51">
        <f t="shared" si="19"/>
        <v>91</v>
      </c>
      <c r="L114" s="52" t="str">
        <f t="shared" ca="1" si="16"/>
        <v>--</v>
      </c>
      <c r="M114" s="57" t="str">
        <f t="shared" ca="1" si="12"/>
        <v>--</v>
      </c>
      <c r="N114" s="53" t="str">
        <f t="shared" ca="1" si="13"/>
        <v>--</v>
      </c>
      <c r="O114" s="57" t="str">
        <f t="shared" ca="1" si="17"/>
        <v>--</v>
      </c>
      <c r="P114" s="53" t="str">
        <f t="shared" ca="1" si="11"/>
        <v>--</v>
      </c>
      <c r="Q114" s="53"/>
      <c r="R114" s="53"/>
      <c r="S114" s="58" t="str">
        <f t="shared" ca="1" si="14"/>
        <v>--</v>
      </c>
      <c r="T114" s="59" t="str">
        <f t="shared" ca="1" si="18"/>
        <v>--</v>
      </c>
      <c r="U114" s="53" t="str">
        <f t="shared" ca="1" si="15"/>
        <v>--</v>
      </c>
    </row>
    <row r="115" spans="11:21" x14ac:dyDescent="0.25">
      <c r="K115" s="51">
        <f t="shared" si="19"/>
        <v>92</v>
      </c>
      <c r="L115" s="52" t="str">
        <f t="shared" ca="1" si="16"/>
        <v>--</v>
      </c>
      <c r="M115" s="57" t="str">
        <f t="shared" ca="1" si="12"/>
        <v>--</v>
      </c>
      <c r="N115" s="53" t="str">
        <f t="shared" ca="1" si="13"/>
        <v>--</v>
      </c>
      <c r="O115" s="57" t="str">
        <f t="shared" ca="1" si="17"/>
        <v>--</v>
      </c>
      <c r="P115" s="53" t="str">
        <f t="shared" ca="1" si="11"/>
        <v>--</v>
      </c>
      <c r="Q115" s="53"/>
      <c r="R115" s="53"/>
      <c r="S115" s="58" t="str">
        <f t="shared" ca="1" si="14"/>
        <v>--</v>
      </c>
      <c r="T115" s="59" t="str">
        <f t="shared" ca="1" si="18"/>
        <v>--</v>
      </c>
      <c r="U115" s="53" t="str">
        <f t="shared" ca="1" si="15"/>
        <v>--</v>
      </c>
    </row>
    <row r="116" spans="11:21" x14ac:dyDescent="0.25">
      <c r="K116" s="51">
        <f t="shared" si="19"/>
        <v>93</v>
      </c>
      <c r="L116" s="52" t="str">
        <f t="shared" ca="1" si="16"/>
        <v>--</v>
      </c>
      <c r="M116" s="57" t="str">
        <f t="shared" ca="1" si="12"/>
        <v>--</v>
      </c>
      <c r="N116" s="53" t="str">
        <f t="shared" ca="1" si="13"/>
        <v>--</v>
      </c>
      <c r="O116" s="57" t="str">
        <f t="shared" ca="1" si="17"/>
        <v>--</v>
      </c>
      <c r="P116" s="53" t="str">
        <f t="shared" ca="1" si="11"/>
        <v>--</v>
      </c>
      <c r="Q116" s="53"/>
      <c r="R116" s="53"/>
      <c r="S116" s="58" t="str">
        <f t="shared" ca="1" si="14"/>
        <v>--</v>
      </c>
      <c r="T116" s="59" t="str">
        <f t="shared" ca="1" si="18"/>
        <v>--</v>
      </c>
      <c r="U116" s="53" t="str">
        <f t="shared" ca="1" si="15"/>
        <v>--</v>
      </c>
    </row>
    <row r="117" spans="11:21" x14ac:dyDescent="0.25">
      <c r="K117" s="51">
        <f t="shared" si="19"/>
        <v>94</v>
      </c>
      <c r="L117" s="52" t="str">
        <f t="shared" ca="1" si="16"/>
        <v>--</v>
      </c>
      <c r="M117" s="57" t="str">
        <f t="shared" ca="1" si="12"/>
        <v>--</v>
      </c>
      <c r="N117" s="53" t="str">
        <f t="shared" ca="1" si="13"/>
        <v>--</v>
      </c>
      <c r="O117" s="57" t="str">
        <f t="shared" ca="1" si="17"/>
        <v>--</v>
      </c>
      <c r="P117" s="53" t="str">
        <f t="shared" ca="1" si="11"/>
        <v>--</v>
      </c>
      <c r="Q117" s="53"/>
      <c r="R117" s="53"/>
      <c r="S117" s="58" t="str">
        <f t="shared" ca="1" si="14"/>
        <v>--</v>
      </c>
      <c r="T117" s="59" t="str">
        <f t="shared" ca="1" si="18"/>
        <v>--</v>
      </c>
      <c r="U117" s="53" t="str">
        <f t="shared" ca="1" si="15"/>
        <v>--</v>
      </c>
    </row>
    <row r="118" spans="11:21" x14ac:dyDescent="0.25">
      <c r="K118" s="51">
        <f t="shared" si="19"/>
        <v>95</v>
      </c>
      <c r="L118" s="52" t="str">
        <f t="shared" ca="1" si="16"/>
        <v>--</v>
      </c>
      <c r="M118" s="57" t="str">
        <f t="shared" ca="1" si="12"/>
        <v>--</v>
      </c>
      <c r="N118" s="53" t="str">
        <f t="shared" ca="1" si="13"/>
        <v>--</v>
      </c>
      <c r="O118" s="57" t="str">
        <f t="shared" ca="1" si="17"/>
        <v>--</v>
      </c>
      <c r="P118" s="53" t="str">
        <f t="shared" ca="1" si="11"/>
        <v>--</v>
      </c>
      <c r="Q118" s="53"/>
      <c r="R118" s="53"/>
      <c r="S118" s="58" t="str">
        <f t="shared" ca="1" si="14"/>
        <v>--</v>
      </c>
      <c r="T118" s="59" t="str">
        <f t="shared" ca="1" si="18"/>
        <v>--</v>
      </c>
      <c r="U118" s="53" t="str">
        <f t="shared" ca="1" si="15"/>
        <v>--</v>
      </c>
    </row>
    <row r="119" spans="11:21" x14ac:dyDescent="0.25">
      <c r="K119" s="51">
        <f t="shared" si="19"/>
        <v>96</v>
      </c>
      <c r="L119" s="52" t="str">
        <f t="shared" ca="1" si="16"/>
        <v>--</v>
      </c>
      <c r="M119" s="57" t="str">
        <f t="shared" ca="1" si="12"/>
        <v>--</v>
      </c>
      <c r="N119" s="53" t="str">
        <f t="shared" ca="1" si="13"/>
        <v>--</v>
      </c>
      <c r="O119" s="57" t="str">
        <f t="shared" ca="1" si="17"/>
        <v>--</v>
      </c>
      <c r="P119" s="53" t="str">
        <f t="shared" ca="1" si="11"/>
        <v>--</v>
      </c>
      <c r="Q119" s="53"/>
      <c r="R119" s="53"/>
      <c r="S119" s="58" t="str">
        <f t="shared" ca="1" si="14"/>
        <v>--</v>
      </c>
      <c r="T119" s="59" t="str">
        <f t="shared" ca="1" si="18"/>
        <v>--</v>
      </c>
      <c r="U119" s="53" t="str">
        <f t="shared" ca="1" si="15"/>
        <v>--</v>
      </c>
    </row>
    <row r="120" spans="11:21" x14ac:dyDescent="0.25">
      <c r="K120" s="51">
        <f t="shared" si="19"/>
        <v>97</v>
      </c>
      <c r="L120" s="52" t="str">
        <f t="shared" ca="1" si="16"/>
        <v>--</v>
      </c>
      <c r="M120" s="57" t="str">
        <f t="shared" ca="1" si="12"/>
        <v>--</v>
      </c>
      <c r="N120" s="53" t="str">
        <f t="shared" ca="1" si="13"/>
        <v>--</v>
      </c>
      <c r="O120" s="57" t="str">
        <f t="shared" ca="1" si="17"/>
        <v>--</v>
      </c>
      <c r="P120" s="53" t="str">
        <f t="shared" ca="1" si="11"/>
        <v>--</v>
      </c>
      <c r="Q120" s="53"/>
      <c r="R120" s="53"/>
      <c r="S120" s="58" t="str">
        <f t="shared" ca="1" si="14"/>
        <v>--</v>
      </c>
      <c r="T120" s="59" t="str">
        <f t="shared" ca="1" si="18"/>
        <v>--</v>
      </c>
      <c r="U120" s="53" t="str">
        <f t="shared" ca="1" si="15"/>
        <v>--</v>
      </c>
    </row>
    <row r="121" spans="11:21" x14ac:dyDescent="0.25">
      <c r="K121" s="51">
        <f t="shared" si="19"/>
        <v>98</v>
      </c>
      <c r="L121" s="52" t="str">
        <f t="shared" ca="1" si="16"/>
        <v>--</v>
      </c>
      <c r="M121" s="57" t="str">
        <f t="shared" ca="1" si="12"/>
        <v>--</v>
      </c>
      <c r="N121" s="53" t="str">
        <f t="shared" ca="1" si="13"/>
        <v>--</v>
      </c>
      <c r="O121" s="57" t="str">
        <f t="shared" ca="1" si="17"/>
        <v>--</v>
      </c>
      <c r="P121" s="53" t="str">
        <f t="shared" ca="1" si="11"/>
        <v>--</v>
      </c>
      <c r="Q121" s="53"/>
      <c r="R121" s="53"/>
      <c r="S121" s="58" t="str">
        <f t="shared" ca="1" si="14"/>
        <v>--</v>
      </c>
      <c r="T121" s="59" t="str">
        <f t="shared" ca="1" si="18"/>
        <v>--</v>
      </c>
      <c r="U121" s="53" t="str">
        <f t="shared" ca="1" si="15"/>
        <v>--</v>
      </c>
    </row>
    <row r="122" spans="11:21" x14ac:dyDescent="0.25">
      <c r="K122" s="51">
        <f t="shared" si="19"/>
        <v>99</v>
      </c>
      <c r="L122" s="52" t="str">
        <f t="shared" ca="1" si="16"/>
        <v>--</v>
      </c>
      <c r="M122" s="57" t="str">
        <f t="shared" ca="1" si="12"/>
        <v>--</v>
      </c>
      <c r="N122" s="53" t="str">
        <f t="shared" ca="1" si="13"/>
        <v>--</v>
      </c>
      <c r="O122" s="57" t="str">
        <f t="shared" ca="1" si="17"/>
        <v>--</v>
      </c>
      <c r="P122" s="53" t="str">
        <f t="shared" ca="1" si="11"/>
        <v>--</v>
      </c>
      <c r="Q122" s="53"/>
      <c r="R122" s="53"/>
      <c r="S122" s="58" t="str">
        <f t="shared" ca="1" si="14"/>
        <v>--</v>
      </c>
      <c r="T122" s="59" t="str">
        <f t="shared" ca="1" si="18"/>
        <v>--</v>
      </c>
      <c r="U122" s="53" t="str">
        <f t="shared" ca="1" si="15"/>
        <v>--</v>
      </c>
    </row>
    <row r="123" spans="11:21" x14ac:dyDescent="0.25">
      <c r="K123" s="51">
        <f t="shared" si="19"/>
        <v>100</v>
      </c>
      <c r="L123" s="52" t="str">
        <f t="shared" ca="1" si="16"/>
        <v>--</v>
      </c>
      <c r="M123" s="57" t="str">
        <f t="shared" ca="1" si="12"/>
        <v>--</v>
      </c>
      <c r="N123" s="53" t="str">
        <f t="shared" ca="1" si="13"/>
        <v>--</v>
      </c>
      <c r="O123" s="57" t="str">
        <f t="shared" ca="1" si="17"/>
        <v>--</v>
      </c>
      <c r="P123" s="53" t="str">
        <f t="shared" ca="1" si="11"/>
        <v>--</v>
      </c>
      <c r="Q123" s="53"/>
      <c r="R123" s="53"/>
      <c r="S123" s="58" t="str">
        <f t="shared" ca="1" si="14"/>
        <v>--</v>
      </c>
      <c r="T123" s="59" t="str">
        <f t="shared" ca="1" si="18"/>
        <v>--</v>
      </c>
      <c r="U123" s="53" t="str">
        <f t="shared" ca="1" si="15"/>
        <v>--</v>
      </c>
    </row>
    <row r="124" spans="11:21" x14ac:dyDescent="0.25">
      <c r="K124" s="51">
        <f t="shared" si="19"/>
        <v>101</v>
      </c>
      <c r="L124" s="52" t="str">
        <f t="shared" ca="1" si="16"/>
        <v>--</v>
      </c>
      <c r="M124" s="57" t="str">
        <f t="shared" ca="1" si="12"/>
        <v>--</v>
      </c>
      <c r="N124" s="53" t="str">
        <f t="shared" ca="1" si="13"/>
        <v>--</v>
      </c>
      <c r="O124" s="57" t="str">
        <f t="shared" ca="1" si="17"/>
        <v>--</v>
      </c>
      <c r="P124" s="53" t="str">
        <f t="shared" ca="1" si="11"/>
        <v>--</v>
      </c>
      <c r="Q124" s="53"/>
      <c r="R124" s="53"/>
      <c r="S124" s="58" t="str">
        <f t="shared" ca="1" si="14"/>
        <v>--</v>
      </c>
      <c r="T124" s="59" t="str">
        <f t="shared" ca="1" si="18"/>
        <v>--</v>
      </c>
      <c r="U124" s="53" t="str">
        <f t="shared" ca="1" si="15"/>
        <v>--</v>
      </c>
    </row>
    <row r="125" spans="11:21" x14ac:dyDescent="0.25">
      <c r="K125" s="51">
        <f t="shared" si="19"/>
        <v>102</v>
      </c>
      <c r="L125" s="52" t="str">
        <f t="shared" ca="1" si="16"/>
        <v>--</v>
      </c>
      <c r="M125" s="57" t="str">
        <f t="shared" ca="1" si="12"/>
        <v>--</v>
      </c>
      <c r="N125" s="53" t="str">
        <f t="shared" ca="1" si="13"/>
        <v>--</v>
      </c>
      <c r="O125" s="57" t="str">
        <f t="shared" ca="1" si="17"/>
        <v>--</v>
      </c>
      <c r="P125" s="53" t="str">
        <f t="shared" ca="1" si="11"/>
        <v>--</v>
      </c>
      <c r="Q125" s="53"/>
      <c r="R125" s="53"/>
      <c r="S125" s="58" t="str">
        <f t="shared" ca="1" si="14"/>
        <v>--</v>
      </c>
      <c r="T125" s="59" t="str">
        <f t="shared" ca="1" si="18"/>
        <v>--</v>
      </c>
      <c r="U125" s="53" t="str">
        <f t="shared" ca="1" si="15"/>
        <v>--</v>
      </c>
    </row>
    <row r="126" spans="11:21" x14ac:dyDescent="0.25">
      <c r="K126" s="51">
        <f t="shared" si="19"/>
        <v>103</v>
      </c>
      <c r="L126" s="52" t="str">
        <f t="shared" ca="1" si="16"/>
        <v>--</v>
      </c>
      <c r="M126" s="57" t="str">
        <f t="shared" ca="1" si="12"/>
        <v>--</v>
      </c>
      <c r="N126" s="53" t="str">
        <f t="shared" ca="1" si="13"/>
        <v>--</v>
      </c>
      <c r="O126" s="57" t="str">
        <f t="shared" ca="1" si="17"/>
        <v>--</v>
      </c>
      <c r="P126" s="53" t="str">
        <f t="shared" ca="1" si="11"/>
        <v>--</v>
      </c>
      <c r="Q126" s="53"/>
      <c r="R126" s="53"/>
      <c r="S126" s="58" t="str">
        <f t="shared" ca="1" si="14"/>
        <v>--</v>
      </c>
      <c r="T126" s="59" t="str">
        <f t="shared" ca="1" si="18"/>
        <v>--</v>
      </c>
      <c r="U126" s="53" t="str">
        <f t="shared" ca="1" si="15"/>
        <v>--</v>
      </c>
    </row>
    <row r="127" spans="11:21" x14ac:dyDescent="0.25">
      <c r="K127" s="51">
        <f t="shared" si="19"/>
        <v>104</v>
      </c>
      <c r="L127" s="52" t="str">
        <f t="shared" ca="1" si="16"/>
        <v>--</v>
      </c>
      <c r="M127" s="57" t="str">
        <f t="shared" ca="1" si="12"/>
        <v>--</v>
      </c>
      <c r="N127" s="53" t="str">
        <f t="shared" ca="1" si="13"/>
        <v>--</v>
      </c>
      <c r="O127" s="57" t="str">
        <f t="shared" ca="1" si="17"/>
        <v>--</v>
      </c>
      <c r="P127" s="53" t="str">
        <f t="shared" ca="1" si="11"/>
        <v>--</v>
      </c>
      <c r="Q127" s="53"/>
      <c r="R127" s="53"/>
      <c r="S127" s="58" t="str">
        <f t="shared" ca="1" si="14"/>
        <v>--</v>
      </c>
      <c r="T127" s="59" t="str">
        <f t="shared" ca="1" si="18"/>
        <v>--</v>
      </c>
      <c r="U127" s="53" t="str">
        <f t="shared" ca="1" si="15"/>
        <v>--</v>
      </c>
    </row>
    <row r="128" spans="11:21" x14ac:dyDescent="0.25">
      <c r="K128" s="51">
        <f t="shared" si="19"/>
        <v>105</v>
      </c>
      <c r="L128" s="52" t="str">
        <f t="shared" ca="1" si="16"/>
        <v>--</v>
      </c>
      <c r="M128" s="57" t="str">
        <f t="shared" ca="1" si="12"/>
        <v>--</v>
      </c>
      <c r="N128" s="53" t="str">
        <f t="shared" ca="1" si="13"/>
        <v>--</v>
      </c>
      <c r="O128" s="57" t="str">
        <f t="shared" ca="1" si="17"/>
        <v>--</v>
      </c>
      <c r="P128" s="53" t="str">
        <f t="shared" ca="1" si="11"/>
        <v>--</v>
      </c>
      <c r="Q128" s="53"/>
      <c r="R128" s="53"/>
      <c r="S128" s="58" t="str">
        <f t="shared" ca="1" si="14"/>
        <v>--</v>
      </c>
      <c r="T128" s="59" t="str">
        <f t="shared" ca="1" si="18"/>
        <v>--</v>
      </c>
      <c r="U128" s="53" t="str">
        <f t="shared" ca="1" si="15"/>
        <v>--</v>
      </c>
    </row>
    <row r="129" spans="11:21" x14ac:dyDescent="0.25">
      <c r="K129" s="51">
        <f t="shared" si="19"/>
        <v>106</v>
      </c>
      <c r="L129" s="52" t="str">
        <f t="shared" ca="1" si="16"/>
        <v>--</v>
      </c>
      <c r="M129" s="57" t="str">
        <f t="shared" ca="1" si="12"/>
        <v>--</v>
      </c>
      <c r="N129" s="53" t="str">
        <f t="shared" ca="1" si="13"/>
        <v>--</v>
      </c>
      <c r="O129" s="57" t="str">
        <f t="shared" ca="1" si="17"/>
        <v>--</v>
      </c>
      <c r="P129" s="53" t="str">
        <f t="shared" ca="1" si="11"/>
        <v>--</v>
      </c>
      <c r="Q129" s="53"/>
      <c r="R129" s="53"/>
      <c r="S129" s="58" t="str">
        <f t="shared" ca="1" si="14"/>
        <v>--</v>
      </c>
      <c r="T129" s="59" t="str">
        <f t="shared" ca="1" si="18"/>
        <v>--</v>
      </c>
      <c r="U129" s="53" t="str">
        <f t="shared" ca="1" si="15"/>
        <v>--</v>
      </c>
    </row>
    <row r="130" spans="11:21" x14ac:dyDescent="0.25">
      <c r="K130" s="51">
        <f t="shared" si="19"/>
        <v>107</v>
      </c>
      <c r="L130" s="52" t="str">
        <f t="shared" ca="1" si="16"/>
        <v>--</v>
      </c>
      <c r="M130" s="57" t="str">
        <f t="shared" ca="1" si="12"/>
        <v>--</v>
      </c>
      <c r="N130" s="53" t="str">
        <f t="shared" ca="1" si="13"/>
        <v>--</v>
      </c>
      <c r="O130" s="57" t="str">
        <f t="shared" ca="1" si="17"/>
        <v>--</v>
      </c>
      <c r="P130" s="53" t="str">
        <f t="shared" ca="1" si="11"/>
        <v>--</v>
      </c>
      <c r="Q130" s="53"/>
      <c r="R130" s="53"/>
      <c r="S130" s="58" t="str">
        <f t="shared" ca="1" si="14"/>
        <v>--</v>
      </c>
      <c r="T130" s="59" t="str">
        <f t="shared" ca="1" si="18"/>
        <v>--</v>
      </c>
      <c r="U130" s="53" t="str">
        <f t="shared" ca="1" si="15"/>
        <v>--</v>
      </c>
    </row>
    <row r="131" spans="11:21" x14ac:dyDescent="0.25">
      <c r="K131" s="51">
        <f t="shared" si="19"/>
        <v>108</v>
      </c>
      <c r="L131" s="52" t="str">
        <f t="shared" ca="1" si="16"/>
        <v>--</v>
      </c>
      <c r="M131" s="57" t="str">
        <f t="shared" ca="1" si="12"/>
        <v>--</v>
      </c>
      <c r="N131" s="53" t="str">
        <f t="shared" ca="1" si="13"/>
        <v>--</v>
      </c>
      <c r="O131" s="57" t="str">
        <f t="shared" ca="1" si="17"/>
        <v>--</v>
      </c>
      <c r="P131" s="53" t="str">
        <f t="shared" ca="1" si="11"/>
        <v>--</v>
      </c>
      <c r="Q131" s="53"/>
      <c r="R131" s="53"/>
      <c r="S131" s="58" t="str">
        <f t="shared" ca="1" si="14"/>
        <v>--</v>
      </c>
      <c r="T131" s="59" t="str">
        <f t="shared" ca="1" si="18"/>
        <v>--</v>
      </c>
      <c r="U131" s="53" t="str">
        <f t="shared" ca="1" si="15"/>
        <v>--</v>
      </c>
    </row>
    <row r="132" spans="11:21" x14ac:dyDescent="0.25">
      <c r="K132" s="51">
        <f t="shared" si="19"/>
        <v>109</v>
      </c>
      <c r="L132" s="52" t="str">
        <f t="shared" ca="1" si="16"/>
        <v>--</v>
      </c>
      <c r="M132" s="57" t="str">
        <f t="shared" ca="1" si="12"/>
        <v>--</v>
      </c>
      <c r="N132" s="53" t="str">
        <f t="shared" ca="1" si="13"/>
        <v>--</v>
      </c>
      <c r="O132" s="57" t="str">
        <f t="shared" ca="1" si="17"/>
        <v>--</v>
      </c>
      <c r="P132" s="53" t="str">
        <f t="shared" ca="1" si="11"/>
        <v>--</v>
      </c>
      <c r="Q132" s="53"/>
      <c r="R132" s="53"/>
      <c r="S132" s="58" t="str">
        <f t="shared" ca="1" si="14"/>
        <v>--</v>
      </c>
      <c r="T132" s="59" t="str">
        <f t="shared" ca="1" si="18"/>
        <v>--</v>
      </c>
      <c r="U132" s="53" t="str">
        <f t="shared" ca="1" si="15"/>
        <v>--</v>
      </c>
    </row>
    <row r="133" spans="11:21" x14ac:dyDescent="0.25">
      <c r="K133" s="51">
        <f t="shared" si="19"/>
        <v>110</v>
      </c>
      <c r="L133" s="52" t="str">
        <f t="shared" ca="1" si="16"/>
        <v>--</v>
      </c>
      <c r="M133" s="57" t="str">
        <f t="shared" ca="1" si="12"/>
        <v>--</v>
      </c>
      <c r="N133" s="53" t="str">
        <f t="shared" ca="1" si="13"/>
        <v>--</v>
      </c>
      <c r="O133" s="57" t="str">
        <f t="shared" ca="1" si="17"/>
        <v>--</v>
      </c>
      <c r="P133" s="53" t="str">
        <f t="shared" ca="1" si="11"/>
        <v>--</v>
      </c>
      <c r="Q133" s="53"/>
      <c r="R133" s="53"/>
      <c r="S133" s="58" t="str">
        <f t="shared" ca="1" si="14"/>
        <v>--</v>
      </c>
      <c r="T133" s="59" t="str">
        <f t="shared" ca="1" si="18"/>
        <v>--</v>
      </c>
      <c r="U133" s="53" t="str">
        <f t="shared" ca="1" si="15"/>
        <v>--</v>
      </c>
    </row>
    <row r="134" spans="11:21" x14ac:dyDescent="0.25">
      <c r="K134" s="51">
        <f t="shared" si="19"/>
        <v>111</v>
      </c>
      <c r="L134" s="52" t="str">
        <f t="shared" ca="1" si="16"/>
        <v>--</v>
      </c>
      <c r="M134" s="57" t="str">
        <f t="shared" ca="1" si="12"/>
        <v>--</v>
      </c>
      <c r="N134" s="53" t="str">
        <f t="shared" ca="1" si="13"/>
        <v>--</v>
      </c>
      <c r="O134" s="57" t="str">
        <f t="shared" ca="1" si="17"/>
        <v>--</v>
      </c>
      <c r="P134" s="53" t="str">
        <f t="shared" ca="1" si="11"/>
        <v>--</v>
      </c>
      <c r="Q134" s="53"/>
      <c r="R134" s="53"/>
      <c r="S134" s="58" t="str">
        <f t="shared" ca="1" si="14"/>
        <v>--</v>
      </c>
      <c r="T134" s="59" t="str">
        <f t="shared" ca="1" si="18"/>
        <v>--</v>
      </c>
      <c r="U134" s="53" t="str">
        <f t="shared" ca="1" si="15"/>
        <v>--</v>
      </c>
    </row>
    <row r="135" spans="11:21" x14ac:dyDescent="0.25">
      <c r="K135" s="51">
        <f t="shared" si="19"/>
        <v>112</v>
      </c>
      <c r="L135" s="52" t="str">
        <f t="shared" ca="1" si="16"/>
        <v>--</v>
      </c>
      <c r="M135" s="57" t="str">
        <f t="shared" ca="1" si="12"/>
        <v>--</v>
      </c>
      <c r="N135" s="53" t="str">
        <f t="shared" ca="1" si="13"/>
        <v>--</v>
      </c>
      <c r="O135" s="57" t="str">
        <f t="shared" ca="1" si="17"/>
        <v>--</v>
      </c>
      <c r="P135" s="53" t="str">
        <f t="shared" ca="1" si="11"/>
        <v>--</v>
      </c>
      <c r="Q135" s="53"/>
      <c r="R135" s="53"/>
      <c r="S135" s="58" t="str">
        <f t="shared" ca="1" si="14"/>
        <v>--</v>
      </c>
      <c r="T135" s="59" t="str">
        <f t="shared" ca="1" si="18"/>
        <v>--</v>
      </c>
      <c r="U135" s="53" t="str">
        <f t="shared" ca="1" si="15"/>
        <v>--</v>
      </c>
    </row>
    <row r="136" spans="11:21" x14ac:dyDescent="0.25">
      <c r="K136" s="51"/>
    </row>
    <row r="137" spans="11:21" x14ac:dyDescent="0.25">
      <c r="K137" s="51"/>
    </row>
    <row r="138" spans="11:21" x14ac:dyDescent="0.25">
      <c r="K138" s="51"/>
    </row>
    <row r="139" spans="11:21" x14ac:dyDescent="0.25">
      <c r="K139" s="51"/>
    </row>
    <row r="140" spans="11:21" x14ac:dyDescent="0.25">
      <c r="K140" s="51"/>
    </row>
    <row r="141" spans="11:21" x14ac:dyDescent="0.25">
      <c r="K141" s="51"/>
    </row>
    <row r="142" spans="11:21" x14ac:dyDescent="0.25">
      <c r="K142" s="51"/>
    </row>
    <row r="143" spans="11:21" x14ac:dyDescent="0.25">
      <c r="K143" s="51"/>
    </row>
    <row r="144" spans="11:21" x14ac:dyDescent="0.25">
      <c r="K144" s="51"/>
    </row>
    <row r="145" spans="11:11" x14ac:dyDescent="0.25">
      <c r="K145" s="51"/>
    </row>
    <row r="146" spans="11:11" x14ac:dyDescent="0.25">
      <c r="K146" s="51"/>
    </row>
    <row r="147" spans="11:11" x14ac:dyDescent="0.25">
      <c r="K147" s="51"/>
    </row>
    <row r="148" spans="11:11" x14ac:dyDescent="0.25">
      <c r="K148" s="51"/>
    </row>
    <row r="149" spans="11:11" x14ac:dyDescent="0.25">
      <c r="K149" s="51"/>
    </row>
    <row r="150" spans="11:11" x14ac:dyDescent="0.25">
      <c r="K150" s="51"/>
    </row>
    <row r="151" spans="11:11" x14ac:dyDescent="0.25">
      <c r="K151" s="51"/>
    </row>
    <row r="152" spans="11:11" x14ac:dyDescent="0.25">
      <c r="K152" s="51"/>
    </row>
    <row r="153" spans="11:11" x14ac:dyDescent="0.25">
      <c r="K153" s="51"/>
    </row>
    <row r="154" spans="11:11" x14ac:dyDescent="0.25">
      <c r="K154" s="51"/>
    </row>
    <row r="155" spans="11:11" x14ac:dyDescent="0.25">
      <c r="K155" s="51"/>
    </row>
    <row r="156" spans="11:11" x14ac:dyDescent="0.25">
      <c r="K156" s="51"/>
    </row>
    <row r="157" spans="11:11" x14ac:dyDescent="0.25">
      <c r="K157" s="51"/>
    </row>
    <row r="158" spans="11:11" x14ac:dyDescent="0.25">
      <c r="K158" s="51"/>
    </row>
    <row r="159" spans="11:11" x14ac:dyDescent="0.25">
      <c r="K159" s="51"/>
    </row>
    <row r="160" spans="11:11" x14ac:dyDescent="0.25">
      <c r="K160" s="51"/>
    </row>
    <row r="161" spans="11:11" x14ac:dyDescent="0.25">
      <c r="K161" s="51"/>
    </row>
    <row r="162" spans="11:11" x14ac:dyDescent="0.25">
      <c r="K162" s="51"/>
    </row>
    <row r="163" spans="11:11" x14ac:dyDescent="0.25">
      <c r="K163" s="51"/>
    </row>
    <row r="164" spans="11:11" x14ac:dyDescent="0.25">
      <c r="K164" s="51"/>
    </row>
    <row r="165" spans="11:11" x14ac:dyDescent="0.25">
      <c r="K165" s="51"/>
    </row>
    <row r="166" spans="11:11" x14ac:dyDescent="0.25">
      <c r="K166" s="51"/>
    </row>
  </sheetData>
  <sheetProtection selectLockedCells="1"/>
  <pageMargins left="0.75" right="0.75" top="1" bottom="1" header="0.3" footer="0.3"/>
  <pageSetup orientation="portrait" r:id="rId1"/>
  <headerFooter>
    <oddHeader>&amp;L&amp;"Arial"&amp;9&amp;KA80000CONFIDENTIAL&amp;1#</oddHeader>
    <oddFooter>&amp;LPUBLIC</oddFooter>
    <evenFooter>&amp;LPUBLIC</evenFooter>
    <firstFooter>&amp;LPUBLIC</firstFooter>
  </headerFooter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5">
    <tabColor rgb="FF92D050"/>
  </sheetPr>
  <dimension ref="B12:AB166"/>
  <sheetViews>
    <sheetView showGridLines="0" topLeftCell="A14" zoomScale="115" zoomScaleNormal="115" workbookViewId="0">
      <selection activeCell="C31" sqref="C31"/>
    </sheetView>
  </sheetViews>
  <sheetFormatPr defaultColWidth="11.42578125" defaultRowHeight="15" x14ac:dyDescent="0.25"/>
  <cols>
    <col min="1" max="1" width="4.140625" style="5" customWidth="1"/>
    <col min="2" max="2" width="35.5703125" style="5" customWidth="1"/>
    <col min="3" max="3" width="18.42578125" style="5" bestFit="1" customWidth="1"/>
    <col min="4" max="7" width="10.42578125" style="5" customWidth="1"/>
    <col min="8" max="8" width="12.85546875" style="4" bestFit="1" customWidth="1"/>
    <col min="9" max="9" width="20.42578125" style="5" bestFit="1" customWidth="1"/>
    <col min="10" max="11" width="11.42578125" style="5" customWidth="1"/>
    <col min="12" max="12" width="10.42578125" style="5" bestFit="1" customWidth="1"/>
    <col min="13" max="13" width="11.42578125" style="5" bestFit="1" customWidth="1"/>
    <col min="14" max="14" width="18.85546875" style="5" customWidth="1"/>
    <col min="15" max="15" width="18.85546875" style="5" bestFit="1" customWidth="1"/>
    <col min="16" max="16" width="20.42578125" style="5" bestFit="1" customWidth="1"/>
    <col min="17" max="18" width="20.42578125" style="5" hidden="1" customWidth="1"/>
    <col min="19" max="19" width="15.42578125" style="5" bestFit="1" customWidth="1"/>
    <col min="20" max="20" width="28.42578125" style="5" bestFit="1" customWidth="1"/>
    <col min="21" max="21" width="13.5703125" style="5" bestFit="1" customWidth="1"/>
    <col min="22" max="22" width="11.42578125" style="5" customWidth="1"/>
    <col min="23" max="23" width="13.5703125" style="5" hidden="1" customWidth="1"/>
    <col min="24" max="24" width="18.42578125" style="5" hidden="1" customWidth="1"/>
    <col min="25" max="27" width="11.42578125" style="5" customWidth="1"/>
    <col min="28" max="28" width="13.140625" style="5" bestFit="1" customWidth="1"/>
    <col min="29" max="256" width="11.42578125" style="5"/>
    <col min="257" max="257" width="4.140625" style="5" customWidth="1"/>
    <col min="258" max="258" width="35.5703125" style="5" customWidth="1"/>
    <col min="259" max="259" width="18.42578125" style="5" bestFit="1" customWidth="1"/>
    <col min="260" max="263" width="10.42578125" style="5" customWidth="1"/>
    <col min="264" max="264" width="12.85546875" style="5" bestFit="1" customWidth="1"/>
    <col min="265" max="265" width="20.42578125" style="5" bestFit="1" customWidth="1"/>
    <col min="266" max="267" width="11.42578125" style="5" customWidth="1"/>
    <col min="268" max="268" width="10.42578125" style="5" bestFit="1" customWidth="1"/>
    <col min="269" max="269" width="11.42578125" style="5" bestFit="1" customWidth="1"/>
    <col min="270" max="270" width="18.85546875" style="5" customWidth="1"/>
    <col min="271" max="271" width="18.85546875" style="5" bestFit="1" customWidth="1"/>
    <col min="272" max="272" width="20.42578125" style="5" bestFit="1" customWidth="1"/>
    <col min="273" max="274" width="0" style="5" hidden="1" customWidth="1"/>
    <col min="275" max="275" width="15.42578125" style="5" bestFit="1" customWidth="1"/>
    <col min="276" max="276" width="28.42578125" style="5" bestFit="1" customWidth="1"/>
    <col min="277" max="277" width="13.5703125" style="5" bestFit="1" customWidth="1"/>
    <col min="278" max="278" width="11.42578125" style="5" customWidth="1"/>
    <col min="279" max="280" width="0" style="5" hidden="1" customWidth="1"/>
    <col min="281" max="283" width="11.42578125" style="5" customWidth="1"/>
    <col min="284" max="284" width="13.140625" style="5" bestFit="1" customWidth="1"/>
    <col min="285" max="512" width="11.42578125" style="5"/>
    <col min="513" max="513" width="4.140625" style="5" customWidth="1"/>
    <col min="514" max="514" width="35.5703125" style="5" customWidth="1"/>
    <col min="515" max="515" width="18.42578125" style="5" bestFit="1" customWidth="1"/>
    <col min="516" max="519" width="10.42578125" style="5" customWidth="1"/>
    <col min="520" max="520" width="12.85546875" style="5" bestFit="1" customWidth="1"/>
    <col min="521" max="521" width="20.42578125" style="5" bestFit="1" customWidth="1"/>
    <col min="522" max="523" width="11.42578125" style="5" customWidth="1"/>
    <col min="524" max="524" width="10.42578125" style="5" bestFit="1" customWidth="1"/>
    <col min="525" max="525" width="11.42578125" style="5" bestFit="1" customWidth="1"/>
    <col min="526" max="526" width="18.85546875" style="5" customWidth="1"/>
    <col min="527" max="527" width="18.85546875" style="5" bestFit="1" customWidth="1"/>
    <col min="528" max="528" width="20.42578125" style="5" bestFit="1" customWidth="1"/>
    <col min="529" max="530" width="0" style="5" hidden="1" customWidth="1"/>
    <col min="531" max="531" width="15.42578125" style="5" bestFit="1" customWidth="1"/>
    <col min="532" max="532" width="28.42578125" style="5" bestFit="1" customWidth="1"/>
    <col min="533" max="533" width="13.5703125" style="5" bestFit="1" customWidth="1"/>
    <col min="534" max="534" width="11.42578125" style="5" customWidth="1"/>
    <col min="535" max="536" width="0" style="5" hidden="1" customWidth="1"/>
    <col min="537" max="539" width="11.42578125" style="5" customWidth="1"/>
    <col min="540" max="540" width="13.140625" style="5" bestFit="1" customWidth="1"/>
    <col min="541" max="768" width="11.42578125" style="5"/>
    <col min="769" max="769" width="4.140625" style="5" customWidth="1"/>
    <col min="770" max="770" width="35.5703125" style="5" customWidth="1"/>
    <col min="771" max="771" width="18.42578125" style="5" bestFit="1" customWidth="1"/>
    <col min="772" max="775" width="10.42578125" style="5" customWidth="1"/>
    <col min="776" max="776" width="12.85546875" style="5" bestFit="1" customWidth="1"/>
    <col min="777" max="777" width="20.42578125" style="5" bestFit="1" customWidth="1"/>
    <col min="778" max="779" width="11.42578125" style="5" customWidth="1"/>
    <col min="780" max="780" width="10.42578125" style="5" bestFit="1" customWidth="1"/>
    <col min="781" max="781" width="11.42578125" style="5" bestFit="1" customWidth="1"/>
    <col min="782" max="782" width="18.85546875" style="5" customWidth="1"/>
    <col min="783" max="783" width="18.85546875" style="5" bestFit="1" customWidth="1"/>
    <col min="784" max="784" width="20.42578125" style="5" bestFit="1" customWidth="1"/>
    <col min="785" max="786" width="0" style="5" hidden="1" customWidth="1"/>
    <col min="787" max="787" width="15.42578125" style="5" bestFit="1" customWidth="1"/>
    <col min="788" max="788" width="28.42578125" style="5" bestFit="1" customWidth="1"/>
    <col min="789" max="789" width="13.5703125" style="5" bestFit="1" customWidth="1"/>
    <col min="790" max="790" width="11.42578125" style="5" customWidth="1"/>
    <col min="791" max="792" width="0" style="5" hidden="1" customWidth="1"/>
    <col min="793" max="795" width="11.42578125" style="5" customWidth="1"/>
    <col min="796" max="796" width="13.140625" style="5" bestFit="1" customWidth="1"/>
    <col min="797" max="1024" width="11.42578125" style="5"/>
    <col min="1025" max="1025" width="4.140625" style="5" customWidth="1"/>
    <col min="1026" max="1026" width="35.5703125" style="5" customWidth="1"/>
    <col min="1027" max="1027" width="18.42578125" style="5" bestFit="1" customWidth="1"/>
    <col min="1028" max="1031" width="10.42578125" style="5" customWidth="1"/>
    <col min="1032" max="1032" width="12.85546875" style="5" bestFit="1" customWidth="1"/>
    <col min="1033" max="1033" width="20.42578125" style="5" bestFit="1" customWidth="1"/>
    <col min="1034" max="1035" width="11.42578125" style="5" customWidth="1"/>
    <col min="1036" max="1036" width="10.42578125" style="5" bestFit="1" customWidth="1"/>
    <col min="1037" max="1037" width="11.42578125" style="5" bestFit="1" customWidth="1"/>
    <col min="1038" max="1038" width="18.85546875" style="5" customWidth="1"/>
    <col min="1039" max="1039" width="18.85546875" style="5" bestFit="1" customWidth="1"/>
    <col min="1040" max="1040" width="20.42578125" style="5" bestFit="1" customWidth="1"/>
    <col min="1041" max="1042" width="0" style="5" hidden="1" customWidth="1"/>
    <col min="1043" max="1043" width="15.42578125" style="5" bestFit="1" customWidth="1"/>
    <col min="1044" max="1044" width="28.42578125" style="5" bestFit="1" customWidth="1"/>
    <col min="1045" max="1045" width="13.5703125" style="5" bestFit="1" customWidth="1"/>
    <col min="1046" max="1046" width="11.42578125" style="5" customWidth="1"/>
    <col min="1047" max="1048" width="0" style="5" hidden="1" customWidth="1"/>
    <col min="1049" max="1051" width="11.42578125" style="5" customWidth="1"/>
    <col min="1052" max="1052" width="13.140625" style="5" bestFit="1" customWidth="1"/>
    <col min="1053" max="1280" width="11.42578125" style="5"/>
    <col min="1281" max="1281" width="4.140625" style="5" customWidth="1"/>
    <col min="1282" max="1282" width="35.5703125" style="5" customWidth="1"/>
    <col min="1283" max="1283" width="18.42578125" style="5" bestFit="1" customWidth="1"/>
    <col min="1284" max="1287" width="10.42578125" style="5" customWidth="1"/>
    <col min="1288" max="1288" width="12.85546875" style="5" bestFit="1" customWidth="1"/>
    <col min="1289" max="1289" width="20.42578125" style="5" bestFit="1" customWidth="1"/>
    <col min="1290" max="1291" width="11.42578125" style="5" customWidth="1"/>
    <col min="1292" max="1292" width="10.42578125" style="5" bestFit="1" customWidth="1"/>
    <col min="1293" max="1293" width="11.42578125" style="5" bestFit="1" customWidth="1"/>
    <col min="1294" max="1294" width="18.85546875" style="5" customWidth="1"/>
    <col min="1295" max="1295" width="18.85546875" style="5" bestFit="1" customWidth="1"/>
    <col min="1296" max="1296" width="20.42578125" style="5" bestFit="1" customWidth="1"/>
    <col min="1297" max="1298" width="0" style="5" hidden="1" customWidth="1"/>
    <col min="1299" max="1299" width="15.42578125" style="5" bestFit="1" customWidth="1"/>
    <col min="1300" max="1300" width="28.42578125" style="5" bestFit="1" customWidth="1"/>
    <col min="1301" max="1301" width="13.5703125" style="5" bestFit="1" customWidth="1"/>
    <col min="1302" max="1302" width="11.42578125" style="5" customWidth="1"/>
    <col min="1303" max="1304" width="0" style="5" hidden="1" customWidth="1"/>
    <col min="1305" max="1307" width="11.42578125" style="5" customWidth="1"/>
    <col min="1308" max="1308" width="13.140625" style="5" bestFit="1" customWidth="1"/>
    <col min="1309" max="1536" width="11.42578125" style="5"/>
    <col min="1537" max="1537" width="4.140625" style="5" customWidth="1"/>
    <col min="1538" max="1538" width="35.5703125" style="5" customWidth="1"/>
    <col min="1539" max="1539" width="18.42578125" style="5" bestFit="1" customWidth="1"/>
    <col min="1540" max="1543" width="10.42578125" style="5" customWidth="1"/>
    <col min="1544" max="1544" width="12.85546875" style="5" bestFit="1" customWidth="1"/>
    <col min="1545" max="1545" width="20.42578125" style="5" bestFit="1" customWidth="1"/>
    <col min="1546" max="1547" width="11.42578125" style="5" customWidth="1"/>
    <col min="1548" max="1548" width="10.42578125" style="5" bestFit="1" customWidth="1"/>
    <col min="1549" max="1549" width="11.42578125" style="5" bestFit="1" customWidth="1"/>
    <col min="1550" max="1550" width="18.85546875" style="5" customWidth="1"/>
    <col min="1551" max="1551" width="18.85546875" style="5" bestFit="1" customWidth="1"/>
    <col min="1552" max="1552" width="20.42578125" style="5" bestFit="1" customWidth="1"/>
    <col min="1553" max="1554" width="0" style="5" hidden="1" customWidth="1"/>
    <col min="1555" max="1555" width="15.42578125" style="5" bestFit="1" customWidth="1"/>
    <col min="1556" max="1556" width="28.42578125" style="5" bestFit="1" customWidth="1"/>
    <col min="1557" max="1557" width="13.5703125" style="5" bestFit="1" customWidth="1"/>
    <col min="1558" max="1558" width="11.42578125" style="5" customWidth="1"/>
    <col min="1559" max="1560" width="0" style="5" hidden="1" customWidth="1"/>
    <col min="1561" max="1563" width="11.42578125" style="5" customWidth="1"/>
    <col min="1564" max="1564" width="13.140625" style="5" bestFit="1" customWidth="1"/>
    <col min="1565" max="1792" width="11.42578125" style="5"/>
    <col min="1793" max="1793" width="4.140625" style="5" customWidth="1"/>
    <col min="1794" max="1794" width="35.5703125" style="5" customWidth="1"/>
    <col min="1795" max="1795" width="18.42578125" style="5" bestFit="1" customWidth="1"/>
    <col min="1796" max="1799" width="10.42578125" style="5" customWidth="1"/>
    <col min="1800" max="1800" width="12.85546875" style="5" bestFit="1" customWidth="1"/>
    <col min="1801" max="1801" width="20.42578125" style="5" bestFit="1" customWidth="1"/>
    <col min="1802" max="1803" width="11.42578125" style="5" customWidth="1"/>
    <col min="1804" max="1804" width="10.42578125" style="5" bestFit="1" customWidth="1"/>
    <col min="1805" max="1805" width="11.42578125" style="5" bestFit="1" customWidth="1"/>
    <col min="1806" max="1806" width="18.85546875" style="5" customWidth="1"/>
    <col min="1807" max="1807" width="18.85546875" style="5" bestFit="1" customWidth="1"/>
    <col min="1808" max="1808" width="20.42578125" style="5" bestFit="1" customWidth="1"/>
    <col min="1809" max="1810" width="0" style="5" hidden="1" customWidth="1"/>
    <col min="1811" max="1811" width="15.42578125" style="5" bestFit="1" customWidth="1"/>
    <col min="1812" max="1812" width="28.42578125" style="5" bestFit="1" customWidth="1"/>
    <col min="1813" max="1813" width="13.5703125" style="5" bestFit="1" customWidth="1"/>
    <col min="1814" max="1814" width="11.42578125" style="5" customWidth="1"/>
    <col min="1815" max="1816" width="0" style="5" hidden="1" customWidth="1"/>
    <col min="1817" max="1819" width="11.42578125" style="5" customWidth="1"/>
    <col min="1820" max="1820" width="13.140625" style="5" bestFit="1" customWidth="1"/>
    <col min="1821" max="2048" width="11.42578125" style="5"/>
    <col min="2049" max="2049" width="4.140625" style="5" customWidth="1"/>
    <col min="2050" max="2050" width="35.5703125" style="5" customWidth="1"/>
    <col min="2051" max="2051" width="18.42578125" style="5" bestFit="1" customWidth="1"/>
    <col min="2052" max="2055" width="10.42578125" style="5" customWidth="1"/>
    <col min="2056" max="2056" width="12.85546875" style="5" bestFit="1" customWidth="1"/>
    <col min="2057" max="2057" width="20.42578125" style="5" bestFit="1" customWidth="1"/>
    <col min="2058" max="2059" width="11.42578125" style="5" customWidth="1"/>
    <col min="2060" max="2060" width="10.42578125" style="5" bestFit="1" customWidth="1"/>
    <col min="2061" max="2061" width="11.42578125" style="5" bestFit="1" customWidth="1"/>
    <col min="2062" max="2062" width="18.85546875" style="5" customWidth="1"/>
    <col min="2063" max="2063" width="18.85546875" style="5" bestFit="1" customWidth="1"/>
    <col min="2064" max="2064" width="20.42578125" style="5" bestFit="1" customWidth="1"/>
    <col min="2065" max="2066" width="0" style="5" hidden="1" customWidth="1"/>
    <col min="2067" max="2067" width="15.42578125" style="5" bestFit="1" customWidth="1"/>
    <col min="2068" max="2068" width="28.42578125" style="5" bestFit="1" customWidth="1"/>
    <col min="2069" max="2069" width="13.5703125" style="5" bestFit="1" customWidth="1"/>
    <col min="2070" max="2070" width="11.42578125" style="5" customWidth="1"/>
    <col min="2071" max="2072" width="0" style="5" hidden="1" customWidth="1"/>
    <col min="2073" max="2075" width="11.42578125" style="5" customWidth="1"/>
    <col min="2076" max="2076" width="13.140625" style="5" bestFit="1" customWidth="1"/>
    <col min="2077" max="2304" width="11.42578125" style="5"/>
    <col min="2305" max="2305" width="4.140625" style="5" customWidth="1"/>
    <col min="2306" max="2306" width="35.5703125" style="5" customWidth="1"/>
    <col min="2307" max="2307" width="18.42578125" style="5" bestFit="1" customWidth="1"/>
    <col min="2308" max="2311" width="10.42578125" style="5" customWidth="1"/>
    <col min="2312" max="2312" width="12.85546875" style="5" bestFit="1" customWidth="1"/>
    <col min="2313" max="2313" width="20.42578125" style="5" bestFit="1" customWidth="1"/>
    <col min="2314" max="2315" width="11.42578125" style="5" customWidth="1"/>
    <col min="2316" max="2316" width="10.42578125" style="5" bestFit="1" customWidth="1"/>
    <col min="2317" max="2317" width="11.42578125" style="5" bestFit="1" customWidth="1"/>
    <col min="2318" max="2318" width="18.85546875" style="5" customWidth="1"/>
    <col min="2319" max="2319" width="18.85546875" style="5" bestFit="1" customWidth="1"/>
    <col min="2320" max="2320" width="20.42578125" style="5" bestFit="1" customWidth="1"/>
    <col min="2321" max="2322" width="0" style="5" hidden="1" customWidth="1"/>
    <col min="2323" max="2323" width="15.42578125" style="5" bestFit="1" customWidth="1"/>
    <col min="2324" max="2324" width="28.42578125" style="5" bestFit="1" customWidth="1"/>
    <col min="2325" max="2325" width="13.5703125" style="5" bestFit="1" customWidth="1"/>
    <col min="2326" max="2326" width="11.42578125" style="5" customWidth="1"/>
    <col min="2327" max="2328" width="0" style="5" hidden="1" customWidth="1"/>
    <col min="2329" max="2331" width="11.42578125" style="5" customWidth="1"/>
    <col min="2332" max="2332" width="13.140625" style="5" bestFit="1" customWidth="1"/>
    <col min="2333" max="2560" width="11.42578125" style="5"/>
    <col min="2561" max="2561" width="4.140625" style="5" customWidth="1"/>
    <col min="2562" max="2562" width="35.5703125" style="5" customWidth="1"/>
    <col min="2563" max="2563" width="18.42578125" style="5" bestFit="1" customWidth="1"/>
    <col min="2564" max="2567" width="10.42578125" style="5" customWidth="1"/>
    <col min="2568" max="2568" width="12.85546875" style="5" bestFit="1" customWidth="1"/>
    <col min="2569" max="2569" width="20.42578125" style="5" bestFit="1" customWidth="1"/>
    <col min="2570" max="2571" width="11.42578125" style="5" customWidth="1"/>
    <col min="2572" max="2572" width="10.42578125" style="5" bestFit="1" customWidth="1"/>
    <col min="2573" max="2573" width="11.42578125" style="5" bestFit="1" customWidth="1"/>
    <col min="2574" max="2574" width="18.85546875" style="5" customWidth="1"/>
    <col min="2575" max="2575" width="18.85546875" style="5" bestFit="1" customWidth="1"/>
    <col min="2576" max="2576" width="20.42578125" style="5" bestFit="1" customWidth="1"/>
    <col min="2577" max="2578" width="0" style="5" hidden="1" customWidth="1"/>
    <col min="2579" max="2579" width="15.42578125" style="5" bestFit="1" customWidth="1"/>
    <col min="2580" max="2580" width="28.42578125" style="5" bestFit="1" customWidth="1"/>
    <col min="2581" max="2581" width="13.5703125" style="5" bestFit="1" customWidth="1"/>
    <col min="2582" max="2582" width="11.42578125" style="5" customWidth="1"/>
    <col min="2583" max="2584" width="0" style="5" hidden="1" customWidth="1"/>
    <col min="2585" max="2587" width="11.42578125" style="5" customWidth="1"/>
    <col min="2588" max="2588" width="13.140625" style="5" bestFit="1" customWidth="1"/>
    <col min="2589" max="2816" width="11.42578125" style="5"/>
    <col min="2817" max="2817" width="4.140625" style="5" customWidth="1"/>
    <col min="2818" max="2818" width="35.5703125" style="5" customWidth="1"/>
    <col min="2819" max="2819" width="18.42578125" style="5" bestFit="1" customWidth="1"/>
    <col min="2820" max="2823" width="10.42578125" style="5" customWidth="1"/>
    <col min="2824" max="2824" width="12.85546875" style="5" bestFit="1" customWidth="1"/>
    <col min="2825" max="2825" width="20.42578125" style="5" bestFit="1" customWidth="1"/>
    <col min="2826" max="2827" width="11.42578125" style="5" customWidth="1"/>
    <col min="2828" max="2828" width="10.42578125" style="5" bestFit="1" customWidth="1"/>
    <col min="2829" max="2829" width="11.42578125" style="5" bestFit="1" customWidth="1"/>
    <col min="2830" max="2830" width="18.85546875" style="5" customWidth="1"/>
    <col min="2831" max="2831" width="18.85546875" style="5" bestFit="1" customWidth="1"/>
    <col min="2832" max="2832" width="20.42578125" style="5" bestFit="1" customWidth="1"/>
    <col min="2833" max="2834" width="0" style="5" hidden="1" customWidth="1"/>
    <col min="2835" max="2835" width="15.42578125" style="5" bestFit="1" customWidth="1"/>
    <col min="2836" max="2836" width="28.42578125" style="5" bestFit="1" customWidth="1"/>
    <col min="2837" max="2837" width="13.5703125" style="5" bestFit="1" customWidth="1"/>
    <col min="2838" max="2838" width="11.42578125" style="5" customWidth="1"/>
    <col min="2839" max="2840" width="0" style="5" hidden="1" customWidth="1"/>
    <col min="2841" max="2843" width="11.42578125" style="5" customWidth="1"/>
    <col min="2844" max="2844" width="13.140625" style="5" bestFit="1" customWidth="1"/>
    <col min="2845" max="3072" width="11.42578125" style="5"/>
    <col min="3073" max="3073" width="4.140625" style="5" customWidth="1"/>
    <col min="3074" max="3074" width="35.5703125" style="5" customWidth="1"/>
    <col min="3075" max="3075" width="18.42578125" style="5" bestFit="1" customWidth="1"/>
    <col min="3076" max="3079" width="10.42578125" style="5" customWidth="1"/>
    <col min="3080" max="3080" width="12.85546875" style="5" bestFit="1" customWidth="1"/>
    <col min="3081" max="3081" width="20.42578125" style="5" bestFit="1" customWidth="1"/>
    <col min="3082" max="3083" width="11.42578125" style="5" customWidth="1"/>
    <col min="3084" max="3084" width="10.42578125" style="5" bestFit="1" customWidth="1"/>
    <col min="3085" max="3085" width="11.42578125" style="5" bestFit="1" customWidth="1"/>
    <col min="3086" max="3086" width="18.85546875" style="5" customWidth="1"/>
    <col min="3087" max="3087" width="18.85546875" style="5" bestFit="1" customWidth="1"/>
    <col min="3088" max="3088" width="20.42578125" style="5" bestFit="1" customWidth="1"/>
    <col min="3089" max="3090" width="0" style="5" hidden="1" customWidth="1"/>
    <col min="3091" max="3091" width="15.42578125" style="5" bestFit="1" customWidth="1"/>
    <col min="3092" max="3092" width="28.42578125" style="5" bestFit="1" customWidth="1"/>
    <col min="3093" max="3093" width="13.5703125" style="5" bestFit="1" customWidth="1"/>
    <col min="3094" max="3094" width="11.42578125" style="5" customWidth="1"/>
    <col min="3095" max="3096" width="0" style="5" hidden="1" customWidth="1"/>
    <col min="3097" max="3099" width="11.42578125" style="5" customWidth="1"/>
    <col min="3100" max="3100" width="13.140625" style="5" bestFit="1" customWidth="1"/>
    <col min="3101" max="3328" width="11.42578125" style="5"/>
    <col min="3329" max="3329" width="4.140625" style="5" customWidth="1"/>
    <col min="3330" max="3330" width="35.5703125" style="5" customWidth="1"/>
    <col min="3331" max="3331" width="18.42578125" style="5" bestFit="1" customWidth="1"/>
    <col min="3332" max="3335" width="10.42578125" style="5" customWidth="1"/>
    <col min="3336" max="3336" width="12.85546875" style="5" bestFit="1" customWidth="1"/>
    <col min="3337" max="3337" width="20.42578125" style="5" bestFit="1" customWidth="1"/>
    <col min="3338" max="3339" width="11.42578125" style="5" customWidth="1"/>
    <col min="3340" max="3340" width="10.42578125" style="5" bestFit="1" customWidth="1"/>
    <col min="3341" max="3341" width="11.42578125" style="5" bestFit="1" customWidth="1"/>
    <col min="3342" max="3342" width="18.85546875" style="5" customWidth="1"/>
    <col min="3343" max="3343" width="18.85546875" style="5" bestFit="1" customWidth="1"/>
    <col min="3344" max="3344" width="20.42578125" style="5" bestFit="1" customWidth="1"/>
    <col min="3345" max="3346" width="0" style="5" hidden="1" customWidth="1"/>
    <col min="3347" max="3347" width="15.42578125" style="5" bestFit="1" customWidth="1"/>
    <col min="3348" max="3348" width="28.42578125" style="5" bestFit="1" customWidth="1"/>
    <col min="3349" max="3349" width="13.5703125" style="5" bestFit="1" customWidth="1"/>
    <col min="3350" max="3350" width="11.42578125" style="5" customWidth="1"/>
    <col min="3351" max="3352" width="0" style="5" hidden="1" customWidth="1"/>
    <col min="3353" max="3355" width="11.42578125" style="5" customWidth="1"/>
    <col min="3356" max="3356" width="13.140625" style="5" bestFit="1" customWidth="1"/>
    <col min="3357" max="3584" width="11.42578125" style="5"/>
    <col min="3585" max="3585" width="4.140625" style="5" customWidth="1"/>
    <col min="3586" max="3586" width="35.5703125" style="5" customWidth="1"/>
    <col min="3587" max="3587" width="18.42578125" style="5" bestFit="1" customWidth="1"/>
    <col min="3588" max="3591" width="10.42578125" style="5" customWidth="1"/>
    <col min="3592" max="3592" width="12.85546875" style="5" bestFit="1" customWidth="1"/>
    <col min="3593" max="3593" width="20.42578125" style="5" bestFit="1" customWidth="1"/>
    <col min="3594" max="3595" width="11.42578125" style="5" customWidth="1"/>
    <col min="3596" max="3596" width="10.42578125" style="5" bestFit="1" customWidth="1"/>
    <col min="3597" max="3597" width="11.42578125" style="5" bestFit="1" customWidth="1"/>
    <col min="3598" max="3598" width="18.85546875" style="5" customWidth="1"/>
    <col min="3599" max="3599" width="18.85546875" style="5" bestFit="1" customWidth="1"/>
    <col min="3600" max="3600" width="20.42578125" style="5" bestFit="1" customWidth="1"/>
    <col min="3601" max="3602" width="0" style="5" hidden="1" customWidth="1"/>
    <col min="3603" max="3603" width="15.42578125" style="5" bestFit="1" customWidth="1"/>
    <col min="3604" max="3604" width="28.42578125" style="5" bestFit="1" customWidth="1"/>
    <col min="3605" max="3605" width="13.5703125" style="5" bestFit="1" customWidth="1"/>
    <col min="3606" max="3606" width="11.42578125" style="5" customWidth="1"/>
    <col min="3607" max="3608" width="0" style="5" hidden="1" customWidth="1"/>
    <col min="3609" max="3611" width="11.42578125" style="5" customWidth="1"/>
    <col min="3612" max="3612" width="13.140625" style="5" bestFit="1" customWidth="1"/>
    <col min="3613" max="3840" width="11.42578125" style="5"/>
    <col min="3841" max="3841" width="4.140625" style="5" customWidth="1"/>
    <col min="3842" max="3842" width="35.5703125" style="5" customWidth="1"/>
    <col min="3843" max="3843" width="18.42578125" style="5" bestFit="1" customWidth="1"/>
    <col min="3844" max="3847" width="10.42578125" style="5" customWidth="1"/>
    <col min="3848" max="3848" width="12.85546875" style="5" bestFit="1" customWidth="1"/>
    <col min="3849" max="3849" width="20.42578125" style="5" bestFit="1" customWidth="1"/>
    <col min="3850" max="3851" width="11.42578125" style="5" customWidth="1"/>
    <col min="3852" max="3852" width="10.42578125" style="5" bestFit="1" customWidth="1"/>
    <col min="3853" max="3853" width="11.42578125" style="5" bestFit="1" customWidth="1"/>
    <col min="3854" max="3854" width="18.85546875" style="5" customWidth="1"/>
    <col min="3855" max="3855" width="18.85546875" style="5" bestFit="1" customWidth="1"/>
    <col min="3856" max="3856" width="20.42578125" style="5" bestFit="1" customWidth="1"/>
    <col min="3857" max="3858" width="0" style="5" hidden="1" customWidth="1"/>
    <col min="3859" max="3859" width="15.42578125" style="5" bestFit="1" customWidth="1"/>
    <col min="3860" max="3860" width="28.42578125" style="5" bestFit="1" customWidth="1"/>
    <col min="3861" max="3861" width="13.5703125" style="5" bestFit="1" customWidth="1"/>
    <col min="3862" max="3862" width="11.42578125" style="5" customWidth="1"/>
    <col min="3863" max="3864" width="0" style="5" hidden="1" customWidth="1"/>
    <col min="3865" max="3867" width="11.42578125" style="5" customWidth="1"/>
    <col min="3868" max="3868" width="13.140625" style="5" bestFit="1" customWidth="1"/>
    <col min="3869" max="4096" width="11.42578125" style="5"/>
    <col min="4097" max="4097" width="4.140625" style="5" customWidth="1"/>
    <col min="4098" max="4098" width="35.5703125" style="5" customWidth="1"/>
    <col min="4099" max="4099" width="18.42578125" style="5" bestFit="1" customWidth="1"/>
    <col min="4100" max="4103" width="10.42578125" style="5" customWidth="1"/>
    <col min="4104" max="4104" width="12.85546875" style="5" bestFit="1" customWidth="1"/>
    <col min="4105" max="4105" width="20.42578125" style="5" bestFit="1" customWidth="1"/>
    <col min="4106" max="4107" width="11.42578125" style="5" customWidth="1"/>
    <col min="4108" max="4108" width="10.42578125" style="5" bestFit="1" customWidth="1"/>
    <col min="4109" max="4109" width="11.42578125" style="5" bestFit="1" customWidth="1"/>
    <col min="4110" max="4110" width="18.85546875" style="5" customWidth="1"/>
    <col min="4111" max="4111" width="18.85546875" style="5" bestFit="1" customWidth="1"/>
    <col min="4112" max="4112" width="20.42578125" style="5" bestFit="1" customWidth="1"/>
    <col min="4113" max="4114" width="0" style="5" hidden="1" customWidth="1"/>
    <col min="4115" max="4115" width="15.42578125" style="5" bestFit="1" customWidth="1"/>
    <col min="4116" max="4116" width="28.42578125" style="5" bestFit="1" customWidth="1"/>
    <col min="4117" max="4117" width="13.5703125" style="5" bestFit="1" customWidth="1"/>
    <col min="4118" max="4118" width="11.42578125" style="5" customWidth="1"/>
    <col min="4119" max="4120" width="0" style="5" hidden="1" customWidth="1"/>
    <col min="4121" max="4123" width="11.42578125" style="5" customWidth="1"/>
    <col min="4124" max="4124" width="13.140625" style="5" bestFit="1" customWidth="1"/>
    <col min="4125" max="4352" width="11.42578125" style="5"/>
    <col min="4353" max="4353" width="4.140625" style="5" customWidth="1"/>
    <col min="4354" max="4354" width="35.5703125" style="5" customWidth="1"/>
    <col min="4355" max="4355" width="18.42578125" style="5" bestFit="1" customWidth="1"/>
    <col min="4356" max="4359" width="10.42578125" style="5" customWidth="1"/>
    <col min="4360" max="4360" width="12.85546875" style="5" bestFit="1" customWidth="1"/>
    <col min="4361" max="4361" width="20.42578125" style="5" bestFit="1" customWidth="1"/>
    <col min="4362" max="4363" width="11.42578125" style="5" customWidth="1"/>
    <col min="4364" max="4364" width="10.42578125" style="5" bestFit="1" customWidth="1"/>
    <col min="4365" max="4365" width="11.42578125" style="5" bestFit="1" customWidth="1"/>
    <col min="4366" max="4366" width="18.85546875" style="5" customWidth="1"/>
    <col min="4367" max="4367" width="18.85546875" style="5" bestFit="1" customWidth="1"/>
    <col min="4368" max="4368" width="20.42578125" style="5" bestFit="1" customWidth="1"/>
    <col min="4369" max="4370" width="0" style="5" hidden="1" customWidth="1"/>
    <col min="4371" max="4371" width="15.42578125" style="5" bestFit="1" customWidth="1"/>
    <col min="4372" max="4372" width="28.42578125" style="5" bestFit="1" customWidth="1"/>
    <col min="4373" max="4373" width="13.5703125" style="5" bestFit="1" customWidth="1"/>
    <col min="4374" max="4374" width="11.42578125" style="5" customWidth="1"/>
    <col min="4375" max="4376" width="0" style="5" hidden="1" customWidth="1"/>
    <col min="4377" max="4379" width="11.42578125" style="5" customWidth="1"/>
    <col min="4380" max="4380" width="13.140625" style="5" bestFit="1" customWidth="1"/>
    <col min="4381" max="4608" width="11.42578125" style="5"/>
    <col min="4609" max="4609" width="4.140625" style="5" customWidth="1"/>
    <col min="4610" max="4610" width="35.5703125" style="5" customWidth="1"/>
    <col min="4611" max="4611" width="18.42578125" style="5" bestFit="1" customWidth="1"/>
    <col min="4612" max="4615" width="10.42578125" style="5" customWidth="1"/>
    <col min="4616" max="4616" width="12.85546875" style="5" bestFit="1" customWidth="1"/>
    <col min="4617" max="4617" width="20.42578125" style="5" bestFit="1" customWidth="1"/>
    <col min="4618" max="4619" width="11.42578125" style="5" customWidth="1"/>
    <col min="4620" max="4620" width="10.42578125" style="5" bestFit="1" customWidth="1"/>
    <col min="4621" max="4621" width="11.42578125" style="5" bestFit="1" customWidth="1"/>
    <col min="4622" max="4622" width="18.85546875" style="5" customWidth="1"/>
    <col min="4623" max="4623" width="18.85546875" style="5" bestFit="1" customWidth="1"/>
    <col min="4624" max="4624" width="20.42578125" style="5" bestFit="1" customWidth="1"/>
    <col min="4625" max="4626" width="0" style="5" hidden="1" customWidth="1"/>
    <col min="4627" max="4627" width="15.42578125" style="5" bestFit="1" customWidth="1"/>
    <col min="4628" max="4628" width="28.42578125" style="5" bestFit="1" customWidth="1"/>
    <col min="4629" max="4629" width="13.5703125" style="5" bestFit="1" customWidth="1"/>
    <col min="4630" max="4630" width="11.42578125" style="5" customWidth="1"/>
    <col min="4631" max="4632" width="0" style="5" hidden="1" customWidth="1"/>
    <col min="4633" max="4635" width="11.42578125" style="5" customWidth="1"/>
    <col min="4636" max="4636" width="13.140625" style="5" bestFit="1" customWidth="1"/>
    <col min="4637" max="4864" width="11.42578125" style="5"/>
    <col min="4865" max="4865" width="4.140625" style="5" customWidth="1"/>
    <col min="4866" max="4866" width="35.5703125" style="5" customWidth="1"/>
    <col min="4867" max="4867" width="18.42578125" style="5" bestFit="1" customWidth="1"/>
    <col min="4868" max="4871" width="10.42578125" style="5" customWidth="1"/>
    <col min="4872" max="4872" width="12.85546875" style="5" bestFit="1" customWidth="1"/>
    <col min="4873" max="4873" width="20.42578125" style="5" bestFit="1" customWidth="1"/>
    <col min="4874" max="4875" width="11.42578125" style="5" customWidth="1"/>
    <col min="4876" max="4876" width="10.42578125" style="5" bestFit="1" customWidth="1"/>
    <col min="4877" max="4877" width="11.42578125" style="5" bestFit="1" customWidth="1"/>
    <col min="4878" max="4878" width="18.85546875" style="5" customWidth="1"/>
    <col min="4879" max="4879" width="18.85546875" style="5" bestFit="1" customWidth="1"/>
    <col min="4880" max="4880" width="20.42578125" style="5" bestFit="1" customWidth="1"/>
    <col min="4881" max="4882" width="0" style="5" hidden="1" customWidth="1"/>
    <col min="4883" max="4883" width="15.42578125" style="5" bestFit="1" customWidth="1"/>
    <col min="4884" max="4884" width="28.42578125" style="5" bestFit="1" customWidth="1"/>
    <col min="4885" max="4885" width="13.5703125" style="5" bestFit="1" customWidth="1"/>
    <col min="4886" max="4886" width="11.42578125" style="5" customWidth="1"/>
    <col min="4887" max="4888" width="0" style="5" hidden="1" customWidth="1"/>
    <col min="4889" max="4891" width="11.42578125" style="5" customWidth="1"/>
    <col min="4892" max="4892" width="13.140625" style="5" bestFit="1" customWidth="1"/>
    <col min="4893" max="5120" width="11.42578125" style="5"/>
    <col min="5121" max="5121" width="4.140625" style="5" customWidth="1"/>
    <col min="5122" max="5122" width="35.5703125" style="5" customWidth="1"/>
    <col min="5123" max="5123" width="18.42578125" style="5" bestFit="1" customWidth="1"/>
    <col min="5124" max="5127" width="10.42578125" style="5" customWidth="1"/>
    <col min="5128" max="5128" width="12.85546875" style="5" bestFit="1" customWidth="1"/>
    <col min="5129" max="5129" width="20.42578125" style="5" bestFit="1" customWidth="1"/>
    <col min="5130" max="5131" width="11.42578125" style="5" customWidth="1"/>
    <col min="5132" max="5132" width="10.42578125" style="5" bestFit="1" customWidth="1"/>
    <col min="5133" max="5133" width="11.42578125" style="5" bestFit="1" customWidth="1"/>
    <col min="5134" max="5134" width="18.85546875" style="5" customWidth="1"/>
    <col min="5135" max="5135" width="18.85546875" style="5" bestFit="1" customWidth="1"/>
    <col min="5136" max="5136" width="20.42578125" style="5" bestFit="1" customWidth="1"/>
    <col min="5137" max="5138" width="0" style="5" hidden="1" customWidth="1"/>
    <col min="5139" max="5139" width="15.42578125" style="5" bestFit="1" customWidth="1"/>
    <col min="5140" max="5140" width="28.42578125" style="5" bestFit="1" customWidth="1"/>
    <col min="5141" max="5141" width="13.5703125" style="5" bestFit="1" customWidth="1"/>
    <col min="5142" max="5142" width="11.42578125" style="5" customWidth="1"/>
    <col min="5143" max="5144" width="0" style="5" hidden="1" customWidth="1"/>
    <col min="5145" max="5147" width="11.42578125" style="5" customWidth="1"/>
    <col min="5148" max="5148" width="13.140625" style="5" bestFit="1" customWidth="1"/>
    <col min="5149" max="5376" width="11.42578125" style="5"/>
    <col min="5377" max="5377" width="4.140625" style="5" customWidth="1"/>
    <col min="5378" max="5378" width="35.5703125" style="5" customWidth="1"/>
    <col min="5379" max="5379" width="18.42578125" style="5" bestFit="1" customWidth="1"/>
    <col min="5380" max="5383" width="10.42578125" style="5" customWidth="1"/>
    <col min="5384" max="5384" width="12.85546875" style="5" bestFit="1" customWidth="1"/>
    <col min="5385" max="5385" width="20.42578125" style="5" bestFit="1" customWidth="1"/>
    <col min="5386" max="5387" width="11.42578125" style="5" customWidth="1"/>
    <col min="5388" max="5388" width="10.42578125" style="5" bestFit="1" customWidth="1"/>
    <col min="5389" max="5389" width="11.42578125" style="5" bestFit="1" customWidth="1"/>
    <col min="5390" max="5390" width="18.85546875" style="5" customWidth="1"/>
    <col min="5391" max="5391" width="18.85546875" style="5" bestFit="1" customWidth="1"/>
    <col min="5392" max="5392" width="20.42578125" style="5" bestFit="1" customWidth="1"/>
    <col min="5393" max="5394" width="0" style="5" hidden="1" customWidth="1"/>
    <col min="5395" max="5395" width="15.42578125" style="5" bestFit="1" customWidth="1"/>
    <col min="5396" max="5396" width="28.42578125" style="5" bestFit="1" customWidth="1"/>
    <col min="5397" max="5397" width="13.5703125" style="5" bestFit="1" customWidth="1"/>
    <col min="5398" max="5398" width="11.42578125" style="5" customWidth="1"/>
    <col min="5399" max="5400" width="0" style="5" hidden="1" customWidth="1"/>
    <col min="5401" max="5403" width="11.42578125" style="5" customWidth="1"/>
    <col min="5404" max="5404" width="13.140625" style="5" bestFit="1" customWidth="1"/>
    <col min="5405" max="5632" width="11.42578125" style="5"/>
    <col min="5633" max="5633" width="4.140625" style="5" customWidth="1"/>
    <col min="5634" max="5634" width="35.5703125" style="5" customWidth="1"/>
    <col min="5635" max="5635" width="18.42578125" style="5" bestFit="1" customWidth="1"/>
    <col min="5636" max="5639" width="10.42578125" style="5" customWidth="1"/>
    <col min="5640" max="5640" width="12.85546875" style="5" bestFit="1" customWidth="1"/>
    <col min="5641" max="5641" width="20.42578125" style="5" bestFit="1" customWidth="1"/>
    <col min="5642" max="5643" width="11.42578125" style="5" customWidth="1"/>
    <col min="5644" max="5644" width="10.42578125" style="5" bestFit="1" customWidth="1"/>
    <col min="5645" max="5645" width="11.42578125" style="5" bestFit="1" customWidth="1"/>
    <col min="5646" max="5646" width="18.85546875" style="5" customWidth="1"/>
    <col min="5647" max="5647" width="18.85546875" style="5" bestFit="1" customWidth="1"/>
    <col min="5648" max="5648" width="20.42578125" style="5" bestFit="1" customWidth="1"/>
    <col min="5649" max="5650" width="0" style="5" hidden="1" customWidth="1"/>
    <col min="5651" max="5651" width="15.42578125" style="5" bestFit="1" customWidth="1"/>
    <col min="5652" max="5652" width="28.42578125" style="5" bestFit="1" customWidth="1"/>
    <col min="5653" max="5653" width="13.5703125" style="5" bestFit="1" customWidth="1"/>
    <col min="5654" max="5654" width="11.42578125" style="5" customWidth="1"/>
    <col min="5655" max="5656" width="0" style="5" hidden="1" customWidth="1"/>
    <col min="5657" max="5659" width="11.42578125" style="5" customWidth="1"/>
    <col min="5660" max="5660" width="13.140625" style="5" bestFit="1" customWidth="1"/>
    <col min="5661" max="5888" width="11.42578125" style="5"/>
    <col min="5889" max="5889" width="4.140625" style="5" customWidth="1"/>
    <col min="5890" max="5890" width="35.5703125" style="5" customWidth="1"/>
    <col min="5891" max="5891" width="18.42578125" style="5" bestFit="1" customWidth="1"/>
    <col min="5892" max="5895" width="10.42578125" style="5" customWidth="1"/>
    <col min="5896" max="5896" width="12.85546875" style="5" bestFit="1" customWidth="1"/>
    <col min="5897" max="5897" width="20.42578125" style="5" bestFit="1" customWidth="1"/>
    <col min="5898" max="5899" width="11.42578125" style="5" customWidth="1"/>
    <col min="5900" max="5900" width="10.42578125" style="5" bestFit="1" customWidth="1"/>
    <col min="5901" max="5901" width="11.42578125" style="5" bestFit="1" customWidth="1"/>
    <col min="5902" max="5902" width="18.85546875" style="5" customWidth="1"/>
    <col min="5903" max="5903" width="18.85546875" style="5" bestFit="1" customWidth="1"/>
    <col min="5904" max="5904" width="20.42578125" style="5" bestFit="1" customWidth="1"/>
    <col min="5905" max="5906" width="0" style="5" hidden="1" customWidth="1"/>
    <col min="5907" max="5907" width="15.42578125" style="5" bestFit="1" customWidth="1"/>
    <col min="5908" max="5908" width="28.42578125" style="5" bestFit="1" customWidth="1"/>
    <col min="5909" max="5909" width="13.5703125" style="5" bestFit="1" customWidth="1"/>
    <col min="5910" max="5910" width="11.42578125" style="5" customWidth="1"/>
    <col min="5911" max="5912" width="0" style="5" hidden="1" customWidth="1"/>
    <col min="5913" max="5915" width="11.42578125" style="5" customWidth="1"/>
    <col min="5916" max="5916" width="13.140625" style="5" bestFit="1" customWidth="1"/>
    <col min="5917" max="6144" width="11.42578125" style="5"/>
    <col min="6145" max="6145" width="4.140625" style="5" customWidth="1"/>
    <col min="6146" max="6146" width="35.5703125" style="5" customWidth="1"/>
    <col min="6147" max="6147" width="18.42578125" style="5" bestFit="1" customWidth="1"/>
    <col min="6148" max="6151" width="10.42578125" style="5" customWidth="1"/>
    <col min="6152" max="6152" width="12.85546875" style="5" bestFit="1" customWidth="1"/>
    <col min="6153" max="6153" width="20.42578125" style="5" bestFit="1" customWidth="1"/>
    <col min="6154" max="6155" width="11.42578125" style="5" customWidth="1"/>
    <col min="6156" max="6156" width="10.42578125" style="5" bestFit="1" customWidth="1"/>
    <col min="6157" max="6157" width="11.42578125" style="5" bestFit="1" customWidth="1"/>
    <col min="6158" max="6158" width="18.85546875" style="5" customWidth="1"/>
    <col min="6159" max="6159" width="18.85546875" style="5" bestFit="1" customWidth="1"/>
    <col min="6160" max="6160" width="20.42578125" style="5" bestFit="1" customWidth="1"/>
    <col min="6161" max="6162" width="0" style="5" hidden="1" customWidth="1"/>
    <col min="6163" max="6163" width="15.42578125" style="5" bestFit="1" customWidth="1"/>
    <col min="6164" max="6164" width="28.42578125" style="5" bestFit="1" customWidth="1"/>
    <col min="6165" max="6165" width="13.5703125" style="5" bestFit="1" customWidth="1"/>
    <col min="6166" max="6166" width="11.42578125" style="5" customWidth="1"/>
    <col min="6167" max="6168" width="0" style="5" hidden="1" customWidth="1"/>
    <col min="6169" max="6171" width="11.42578125" style="5" customWidth="1"/>
    <col min="6172" max="6172" width="13.140625" style="5" bestFit="1" customWidth="1"/>
    <col min="6173" max="6400" width="11.42578125" style="5"/>
    <col min="6401" max="6401" width="4.140625" style="5" customWidth="1"/>
    <col min="6402" max="6402" width="35.5703125" style="5" customWidth="1"/>
    <col min="6403" max="6403" width="18.42578125" style="5" bestFit="1" customWidth="1"/>
    <col min="6404" max="6407" width="10.42578125" style="5" customWidth="1"/>
    <col min="6408" max="6408" width="12.85546875" style="5" bestFit="1" customWidth="1"/>
    <col min="6409" max="6409" width="20.42578125" style="5" bestFit="1" customWidth="1"/>
    <col min="6410" max="6411" width="11.42578125" style="5" customWidth="1"/>
    <col min="6412" max="6412" width="10.42578125" style="5" bestFit="1" customWidth="1"/>
    <col min="6413" max="6413" width="11.42578125" style="5" bestFit="1" customWidth="1"/>
    <col min="6414" max="6414" width="18.85546875" style="5" customWidth="1"/>
    <col min="6415" max="6415" width="18.85546875" style="5" bestFit="1" customWidth="1"/>
    <col min="6416" max="6416" width="20.42578125" style="5" bestFit="1" customWidth="1"/>
    <col min="6417" max="6418" width="0" style="5" hidden="1" customWidth="1"/>
    <col min="6419" max="6419" width="15.42578125" style="5" bestFit="1" customWidth="1"/>
    <col min="6420" max="6420" width="28.42578125" style="5" bestFit="1" customWidth="1"/>
    <col min="6421" max="6421" width="13.5703125" style="5" bestFit="1" customWidth="1"/>
    <col min="6422" max="6422" width="11.42578125" style="5" customWidth="1"/>
    <col min="6423" max="6424" width="0" style="5" hidden="1" customWidth="1"/>
    <col min="6425" max="6427" width="11.42578125" style="5" customWidth="1"/>
    <col min="6428" max="6428" width="13.140625" style="5" bestFit="1" customWidth="1"/>
    <col min="6429" max="6656" width="11.42578125" style="5"/>
    <col min="6657" max="6657" width="4.140625" style="5" customWidth="1"/>
    <col min="6658" max="6658" width="35.5703125" style="5" customWidth="1"/>
    <col min="6659" max="6659" width="18.42578125" style="5" bestFit="1" customWidth="1"/>
    <col min="6660" max="6663" width="10.42578125" style="5" customWidth="1"/>
    <col min="6664" max="6664" width="12.85546875" style="5" bestFit="1" customWidth="1"/>
    <col min="6665" max="6665" width="20.42578125" style="5" bestFit="1" customWidth="1"/>
    <col min="6666" max="6667" width="11.42578125" style="5" customWidth="1"/>
    <col min="6668" max="6668" width="10.42578125" style="5" bestFit="1" customWidth="1"/>
    <col min="6669" max="6669" width="11.42578125" style="5" bestFit="1" customWidth="1"/>
    <col min="6670" max="6670" width="18.85546875" style="5" customWidth="1"/>
    <col min="6671" max="6671" width="18.85546875" style="5" bestFit="1" customWidth="1"/>
    <col min="6672" max="6672" width="20.42578125" style="5" bestFit="1" customWidth="1"/>
    <col min="6673" max="6674" width="0" style="5" hidden="1" customWidth="1"/>
    <col min="6675" max="6675" width="15.42578125" style="5" bestFit="1" customWidth="1"/>
    <col min="6676" max="6676" width="28.42578125" style="5" bestFit="1" customWidth="1"/>
    <col min="6677" max="6677" width="13.5703125" style="5" bestFit="1" customWidth="1"/>
    <col min="6678" max="6678" width="11.42578125" style="5" customWidth="1"/>
    <col min="6679" max="6680" width="0" style="5" hidden="1" customWidth="1"/>
    <col min="6681" max="6683" width="11.42578125" style="5" customWidth="1"/>
    <col min="6684" max="6684" width="13.140625" style="5" bestFit="1" customWidth="1"/>
    <col min="6685" max="6912" width="11.42578125" style="5"/>
    <col min="6913" max="6913" width="4.140625" style="5" customWidth="1"/>
    <col min="6914" max="6914" width="35.5703125" style="5" customWidth="1"/>
    <col min="6915" max="6915" width="18.42578125" style="5" bestFit="1" customWidth="1"/>
    <col min="6916" max="6919" width="10.42578125" style="5" customWidth="1"/>
    <col min="6920" max="6920" width="12.85546875" style="5" bestFit="1" customWidth="1"/>
    <col min="6921" max="6921" width="20.42578125" style="5" bestFit="1" customWidth="1"/>
    <col min="6922" max="6923" width="11.42578125" style="5" customWidth="1"/>
    <col min="6924" max="6924" width="10.42578125" style="5" bestFit="1" customWidth="1"/>
    <col min="6925" max="6925" width="11.42578125" style="5" bestFit="1" customWidth="1"/>
    <col min="6926" max="6926" width="18.85546875" style="5" customWidth="1"/>
    <col min="6927" max="6927" width="18.85546875" style="5" bestFit="1" customWidth="1"/>
    <col min="6928" max="6928" width="20.42578125" style="5" bestFit="1" customWidth="1"/>
    <col min="6929" max="6930" width="0" style="5" hidden="1" customWidth="1"/>
    <col min="6931" max="6931" width="15.42578125" style="5" bestFit="1" customWidth="1"/>
    <col min="6932" max="6932" width="28.42578125" style="5" bestFit="1" customWidth="1"/>
    <col min="6933" max="6933" width="13.5703125" style="5" bestFit="1" customWidth="1"/>
    <col min="6934" max="6934" width="11.42578125" style="5" customWidth="1"/>
    <col min="6935" max="6936" width="0" style="5" hidden="1" customWidth="1"/>
    <col min="6937" max="6939" width="11.42578125" style="5" customWidth="1"/>
    <col min="6940" max="6940" width="13.140625" style="5" bestFit="1" customWidth="1"/>
    <col min="6941" max="7168" width="11.42578125" style="5"/>
    <col min="7169" max="7169" width="4.140625" style="5" customWidth="1"/>
    <col min="7170" max="7170" width="35.5703125" style="5" customWidth="1"/>
    <col min="7171" max="7171" width="18.42578125" style="5" bestFit="1" customWidth="1"/>
    <col min="7172" max="7175" width="10.42578125" style="5" customWidth="1"/>
    <col min="7176" max="7176" width="12.85546875" style="5" bestFit="1" customWidth="1"/>
    <col min="7177" max="7177" width="20.42578125" style="5" bestFit="1" customWidth="1"/>
    <col min="7178" max="7179" width="11.42578125" style="5" customWidth="1"/>
    <col min="7180" max="7180" width="10.42578125" style="5" bestFit="1" customWidth="1"/>
    <col min="7181" max="7181" width="11.42578125" style="5" bestFit="1" customWidth="1"/>
    <col min="7182" max="7182" width="18.85546875" style="5" customWidth="1"/>
    <col min="7183" max="7183" width="18.85546875" style="5" bestFit="1" customWidth="1"/>
    <col min="7184" max="7184" width="20.42578125" style="5" bestFit="1" customWidth="1"/>
    <col min="7185" max="7186" width="0" style="5" hidden="1" customWidth="1"/>
    <col min="7187" max="7187" width="15.42578125" style="5" bestFit="1" customWidth="1"/>
    <col min="7188" max="7188" width="28.42578125" style="5" bestFit="1" customWidth="1"/>
    <col min="7189" max="7189" width="13.5703125" style="5" bestFit="1" customWidth="1"/>
    <col min="7190" max="7190" width="11.42578125" style="5" customWidth="1"/>
    <col min="7191" max="7192" width="0" style="5" hidden="1" customWidth="1"/>
    <col min="7193" max="7195" width="11.42578125" style="5" customWidth="1"/>
    <col min="7196" max="7196" width="13.140625" style="5" bestFit="1" customWidth="1"/>
    <col min="7197" max="7424" width="11.42578125" style="5"/>
    <col min="7425" max="7425" width="4.140625" style="5" customWidth="1"/>
    <col min="7426" max="7426" width="35.5703125" style="5" customWidth="1"/>
    <col min="7427" max="7427" width="18.42578125" style="5" bestFit="1" customWidth="1"/>
    <col min="7428" max="7431" width="10.42578125" style="5" customWidth="1"/>
    <col min="7432" max="7432" width="12.85546875" style="5" bestFit="1" customWidth="1"/>
    <col min="7433" max="7433" width="20.42578125" style="5" bestFit="1" customWidth="1"/>
    <col min="7434" max="7435" width="11.42578125" style="5" customWidth="1"/>
    <col min="7436" max="7436" width="10.42578125" style="5" bestFit="1" customWidth="1"/>
    <col min="7437" max="7437" width="11.42578125" style="5" bestFit="1" customWidth="1"/>
    <col min="7438" max="7438" width="18.85546875" style="5" customWidth="1"/>
    <col min="7439" max="7439" width="18.85546875" style="5" bestFit="1" customWidth="1"/>
    <col min="7440" max="7440" width="20.42578125" style="5" bestFit="1" customWidth="1"/>
    <col min="7441" max="7442" width="0" style="5" hidden="1" customWidth="1"/>
    <col min="7443" max="7443" width="15.42578125" style="5" bestFit="1" customWidth="1"/>
    <col min="7444" max="7444" width="28.42578125" style="5" bestFit="1" customWidth="1"/>
    <col min="7445" max="7445" width="13.5703125" style="5" bestFit="1" customWidth="1"/>
    <col min="7446" max="7446" width="11.42578125" style="5" customWidth="1"/>
    <col min="7447" max="7448" width="0" style="5" hidden="1" customWidth="1"/>
    <col min="7449" max="7451" width="11.42578125" style="5" customWidth="1"/>
    <col min="7452" max="7452" width="13.140625" style="5" bestFit="1" customWidth="1"/>
    <col min="7453" max="7680" width="11.42578125" style="5"/>
    <col min="7681" max="7681" width="4.140625" style="5" customWidth="1"/>
    <col min="7682" max="7682" width="35.5703125" style="5" customWidth="1"/>
    <col min="7683" max="7683" width="18.42578125" style="5" bestFit="1" customWidth="1"/>
    <col min="7684" max="7687" width="10.42578125" style="5" customWidth="1"/>
    <col min="7688" max="7688" width="12.85546875" style="5" bestFit="1" customWidth="1"/>
    <col min="7689" max="7689" width="20.42578125" style="5" bestFit="1" customWidth="1"/>
    <col min="7690" max="7691" width="11.42578125" style="5" customWidth="1"/>
    <col min="7692" max="7692" width="10.42578125" style="5" bestFit="1" customWidth="1"/>
    <col min="7693" max="7693" width="11.42578125" style="5" bestFit="1" customWidth="1"/>
    <col min="7694" max="7694" width="18.85546875" style="5" customWidth="1"/>
    <col min="7695" max="7695" width="18.85546875" style="5" bestFit="1" customWidth="1"/>
    <col min="7696" max="7696" width="20.42578125" style="5" bestFit="1" customWidth="1"/>
    <col min="7697" max="7698" width="0" style="5" hidden="1" customWidth="1"/>
    <col min="7699" max="7699" width="15.42578125" style="5" bestFit="1" customWidth="1"/>
    <col min="7700" max="7700" width="28.42578125" style="5" bestFit="1" customWidth="1"/>
    <col min="7701" max="7701" width="13.5703125" style="5" bestFit="1" customWidth="1"/>
    <col min="7702" max="7702" width="11.42578125" style="5" customWidth="1"/>
    <col min="7703" max="7704" width="0" style="5" hidden="1" customWidth="1"/>
    <col min="7705" max="7707" width="11.42578125" style="5" customWidth="1"/>
    <col min="7708" max="7708" width="13.140625" style="5" bestFit="1" customWidth="1"/>
    <col min="7709" max="7936" width="11.42578125" style="5"/>
    <col min="7937" max="7937" width="4.140625" style="5" customWidth="1"/>
    <col min="7938" max="7938" width="35.5703125" style="5" customWidth="1"/>
    <col min="7939" max="7939" width="18.42578125" style="5" bestFit="1" customWidth="1"/>
    <col min="7940" max="7943" width="10.42578125" style="5" customWidth="1"/>
    <col min="7944" max="7944" width="12.85546875" style="5" bestFit="1" customWidth="1"/>
    <col min="7945" max="7945" width="20.42578125" style="5" bestFit="1" customWidth="1"/>
    <col min="7946" max="7947" width="11.42578125" style="5" customWidth="1"/>
    <col min="7948" max="7948" width="10.42578125" style="5" bestFit="1" customWidth="1"/>
    <col min="7949" max="7949" width="11.42578125" style="5" bestFit="1" customWidth="1"/>
    <col min="7950" max="7950" width="18.85546875" style="5" customWidth="1"/>
    <col min="7951" max="7951" width="18.85546875" style="5" bestFit="1" customWidth="1"/>
    <col min="7952" max="7952" width="20.42578125" style="5" bestFit="1" customWidth="1"/>
    <col min="7953" max="7954" width="0" style="5" hidden="1" customWidth="1"/>
    <col min="7955" max="7955" width="15.42578125" style="5" bestFit="1" customWidth="1"/>
    <col min="7956" max="7956" width="28.42578125" style="5" bestFit="1" customWidth="1"/>
    <col min="7957" max="7957" width="13.5703125" style="5" bestFit="1" customWidth="1"/>
    <col min="7958" max="7958" width="11.42578125" style="5" customWidth="1"/>
    <col min="7959" max="7960" width="0" style="5" hidden="1" customWidth="1"/>
    <col min="7961" max="7963" width="11.42578125" style="5" customWidth="1"/>
    <col min="7964" max="7964" width="13.140625" style="5" bestFit="1" customWidth="1"/>
    <col min="7965" max="8192" width="11.42578125" style="5"/>
    <col min="8193" max="8193" width="4.140625" style="5" customWidth="1"/>
    <col min="8194" max="8194" width="35.5703125" style="5" customWidth="1"/>
    <col min="8195" max="8195" width="18.42578125" style="5" bestFit="1" customWidth="1"/>
    <col min="8196" max="8199" width="10.42578125" style="5" customWidth="1"/>
    <col min="8200" max="8200" width="12.85546875" style="5" bestFit="1" customWidth="1"/>
    <col min="8201" max="8201" width="20.42578125" style="5" bestFit="1" customWidth="1"/>
    <col min="8202" max="8203" width="11.42578125" style="5" customWidth="1"/>
    <col min="8204" max="8204" width="10.42578125" style="5" bestFit="1" customWidth="1"/>
    <col min="8205" max="8205" width="11.42578125" style="5" bestFit="1" customWidth="1"/>
    <col min="8206" max="8206" width="18.85546875" style="5" customWidth="1"/>
    <col min="8207" max="8207" width="18.85546875" style="5" bestFit="1" customWidth="1"/>
    <col min="8208" max="8208" width="20.42578125" style="5" bestFit="1" customWidth="1"/>
    <col min="8209" max="8210" width="0" style="5" hidden="1" customWidth="1"/>
    <col min="8211" max="8211" width="15.42578125" style="5" bestFit="1" customWidth="1"/>
    <col min="8212" max="8212" width="28.42578125" style="5" bestFit="1" customWidth="1"/>
    <col min="8213" max="8213" width="13.5703125" style="5" bestFit="1" customWidth="1"/>
    <col min="8214" max="8214" width="11.42578125" style="5" customWidth="1"/>
    <col min="8215" max="8216" width="0" style="5" hidden="1" customWidth="1"/>
    <col min="8217" max="8219" width="11.42578125" style="5" customWidth="1"/>
    <col min="8220" max="8220" width="13.140625" style="5" bestFit="1" customWidth="1"/>
    <col min="8221" max="8448" width="11.42578125" style="5"/>
    <col min="8449" max="8449" width="4.140625" style="5" customWidth="1"/>
    <col min="8450" max="8450" width="35.5703125" style="5" customWidth="1"/>
    <col min="8451" max="8451" width="18.42578125" style="5" bestFit="1" customWidth="1"/>
    <col min="8452" max="8455" width="10.42578125" style="5" customWidth="1"/>
    <col min="8456" max="8456" width="12.85546875" style="5" bestFit="1" customWidth="1"/>
    <col min="8457" max="8457" width="20.42578125" style="5" bestFit="1" customWidth="1"/>
    <col min="8458" max="8459" width="11.42578125" style="5" customWidth="1"/>
    <col min="8460" max="8460" width="10.42578125" style="5" bestFit="1" customWidth="1"/>
    <col min="8461" max="8461" width="11.42578125" style="5" bestFit="1" customWidth="1"/>
    <col min="8462" max="8462" width="18.85546875" style="5" customWidth="1"/>
    <col min="8463" max="8463" width="18.85546875" style="5" bestFit="1" customWidth="1"/>
    <col min="8464" max="8464" width="20.42578125" style="5" bestFit="1" customWidth="1"/>
    <col min="8465" max="8466" width="0" style="5" hidden="1" customWidth="1"/>
    <col min="8467" max="8467" width="15.42578125" style="5" bestFit="1" customWidth="1"/>
    <col min="8468" max="8468" width="28.42578125" style="5" bestFit="1" customWidth="1"/>
    <col min="8469" max="8469" width="13.5703125" style="5" bestFit="1" customWidth="1"/>
    <col min="8470" max="8470" width="11.42578125" style="5" customWidth="1"/>
    <col min="8471" max="8472" width="0" style="5" hidden="1" customWidth="1"/>
    <col min="8473" max="8475" width="11.42578125" style="5" customWidth="1"/>
    <col min="8476" max="8476" width="13.140625" style="5" bestFit="1" customWidth="1"/>
    <col min="8477" max="8704" width="11.42578125" style="5"/>
    <col min="8705" max="8705" width="4.140625" style="5" customWidth="1"/>
    <col min="8706" max="8706" width="35.5703125" style="5" customWidth="1"/>
    <col min="8707" max="8707" width="18.42578125" style="5" bestFit="1" customWidth="1"/>
    <col min="8708" max="8711" width="10.42578125" style="5" customWidth="1"/>
    <col min="8712" max="8712" width="12.85546875" style="5" bestFit="1" customWidth="1"/>
    <col min="8713" max="8713" width="20.42578125" style="5" bestFit="1" customWidth="1"/>
    <col min="8714" max="8715" width="11.42578125" style="5" customWidth="1"/>
    <col min="8716" max="8716" width="10.42578125" style="5" bestFit="1" customWidth="1"/>
    <col min="8717" max="8717" width="11.42578125" style="5" bestFit="1" customWidth="1"/>
    <col min="8718" max="8718" width="18.85546875" style="5" customWidth="1"/>
    <col min="8719" max="8719" width="18.85546875" style="5" bestFit="1" customWidth="1"/>
    <col min="8720" max="8720" width="20.42578125" style="5" bestFit="1" customWidth="1"/>
    <col min="8721" max="8722" width="0" style="5" hidden="1" customWidth="1"/>
    <col min="8723" max="8723" width="15.42578125" style="5" bestFit="1" customWidth="1"/>
    <col min="8724" max="8724" width="28.42578125" style="5" bestFit="1" customWidth="1"/>
    <col min="8725" max="8725" width="13.5703125" style="5" bestFit="1" customWidth="1"/>
    <col min="8726" max="8726" width="11.42578125" style="5" customWidth="1"/>
    <col min="8727" max="8728" width="0" style="5" hidden="1" customWidth="1"/>
    <col min="8729" max="8731" width="11.42578125" style="5" customWidth="1"/>
    <col min="8732" max="8732" width="13.140625" style="5" bestFit="1" customWidth="1"/>
    <col min="8733" max="8960" width="11.42578125" style="5"/>
    <col min="8961" max="8961" width="4.140625" style="5" customWidth="1"/>
    <col min="8962" max="8962" width="35.5703125" style="5" customWidth="1"/>
    <col min="8963" max="8963" width="18.42578125" style="5" bestFit="1" customWidth="1"/>
    <col min="8964" max="8967" width="10.42578125" style="5" customWidth="1"/>
    <col min="8968" max="8968" width="12.85546875" style="5" bestFit="1" customWidth="1"/>
    <col min="8969" max="8969" width="20.42578125" style="5" bestFit="1" customWidth="1"/>
    <col min="8970" max="8971" width="11.42578125" style="5" customWidth="1"/>
    <col min="8972" max="8972" width="10.42578125" style="5" bestFit="1" customWidth="1"/>
    <col min="8973" max="8973" width="11.42578125" style="5" bestFit="1" customWidth="1"/>
    <col min="8974" max="8974" width="18.85546875" style="5" customWidth="1"/>
    <col min="8975" max="8975" width="18.85546875" style="5" bestFit="1" customWidth="1"/>
    <col min="8976" max="8976" width="20.42578125" style="5" bestFit="1" customWidth="1"/>
    <col min="8977" max="8978" width="0" style="5" hidden="1" customWidth="1"/>
    <col min="8979" max="8979" width="15.42578125" style="5" bestFit="1" customWidth="1"/>
    <col min="8980" max="8980" width="28.42578125" style="5" bestFit="1" customWidth="1"/>
    <col min="8981" max="8981" width="13.5703125" style="5" bestFit="1" customWidth="1"/>
    <col min="8982" max="8982" width="11.42578125" style="5" customWidth="1"/>
    <col min="8983" max="8984" width="0" style="5" hidden="1" customWidth="1"/>
    <col min="8985" max="8987" width="11.42578125" style="5" customWidth="1"/>
    <col min="8988" max="8988" width="13.140625" style="5" bestFit="1" customWidth="1"/>
    <col min="8989" max="9216" width="11.42578125" style="5"/>
    <col min="9217" max="9217" width="4.140625" style="5" customWidth="1"/>
    <col min="9218" max="9218" width="35.5703125" style="5" customWidth="1"/>
    <col min="9219" max="9219" width="18.42578125" style="5" bestFit="1" customWidth="1"/>
    <col min="9220" max="9223" width="10.42578125" style="5" customWidth="1"/>
    <col min="9224" max="9224" width="12.85546875" style="5" bestFit="1" customWidth="1"/>
    <col min="9225" max="9225" width="20.42578125" style="5" bestFit="1" customWidth="1"/>
    <col min="9226" max="9227" width="11.42578125" style="5" customWidth="1"/>
    <col min="9228" max="9228" width="10.42578125" style="5" bestFit="1" customWidth="1"/>
    <col min="9229" max="9229" width="11.42578125" style="5" bestFit="1" customWidth="1"/>
    <col min="9230" max="9230" width="18.85546875" style="5" customWidth="1"/>
    <col min="9231" max="9231" width="18.85546875" style="5" bestFit="1" customWidth="1"/>
    <col min="9232" max="9232" width="20.42578125" style="5" bestFit="1" customWidth="1"/>
    <col min="9233" max="9234" width="0" style="5" hidden="1" customWidth="1"/>
    <col min="9235" max="9235" width="15.42578125" style="5" bestFit="1" customWidth="1"/>
    <col min="9236" max="9236" width="28.42578125" style="5" bestFit="1" customWidth="1"/>
    <col min="9237" max="9237" width="13.5703125" style="5" bestFit="1" customWidth="1"/>
    <col min="9238" max="9238" width="11.42578125" style="5" customWidth="1"/>
    <col min="9239" max="9240" width="0" style="5" hidden="1" customWidth="1"/>
    <col min="9241" max="9243" width="11.42578125" style="5" customWidth="1"/>
    <col min="9244" max="9244" width="13.140625" style="5" bestFit="1" customWidth="1"/>
    <col min="9245" max="9472" width="11.42578125" style="5"/>
    <col min="9473" max="9473" width="4.140625" style="5" customWidth="1"/>
    <col min="9474" max="9474" width="35.5703125" style="5" customWidth="1"/>
    <col min="9475" max="9475" width="18.42578125" style="5" bestFit="1" customWidth="1"/>
    <col min="9476" max="9479" width="10.42578125" style="5" customWidth="1"/>
    <col min="9480" max="9480" width="12.85546875" style="5" bestFit="1" customWidth="1"/>
    <col min="9481" max="9481" width="20.42578125" style="5" bestFit="1" customWidth="1"/>
    <col min="9482" max="9483" width="11.42578125" style="5" customWidth="1"/>
    <col min="9484" max="9484" width="10.42578125" style="5" bestFit="1" customWidth="1"/>
    <col min="9485" max="9485" width="11.42578125" style="5" bestFit="1" customWidth="1"/>
    <col min="9486" max="9486" width="18.85546875" style="5" customWidth="1"/>
    <col min="9487" max="9487" width="18.85546875" style="5" bestFit="1" customWidth="1"/>
    <col min="9488" max="9488" width="20.42578125" style="5" bestFit="1" customWidth="1"/>
    <col min="9489" max="9490" width="0" style="5" hidden="1" customWidth="1"/>
    <col min="9491" max="9491" width="15.42578125" style="5" bestFit="1" customWidth="1"/>
    <col min="9492" max="9492" width="28.42578125" style="5" bestFit="1" customWidth="1"/>
    <col min="9493" max="9493" width="13.5703125" style="5" bestFit="1" customWidth="1"/>
    <col min="9494" max="9494" width="11.42578125" style="5" customWidth="1"/>
    <col min="9495" max="9496" width="0" style="5" hidden="1" customWidth="1"/>
    <col min="9497" max="9499" width="11.42578125" style="5" customWidth="1"/>
    <col min="9500" max="9500" width="13.140625" style="5" bestFit="1" customWidth="1"/>
    <col min="9501" max="9728" width="11.42578125" style="5"/>
    <col min="9729" max="9729" width="4.140625" style="5" customWidth="1"/>
    <col min="9730" max="9730" width="35.5703125" style="5" customWidth="1"/>
    <col min="9731" max="9731" width="18.42578125" style="5" bestFit="1" customWidth="1"/>
    <col min="9732" max="9735" width="10.42578125" style="5" customWidth="1"/>
    <col min="9736" max="9736" width="12.85546875" style="5" bestFit="1" customWidth="1"/>
    <col min="9737" max="9737" width="20.42578125" style="5" bestFit="1" customWidth="1"/>
    <col min="9738" max="9739" width="11.42578125" style="5" customWidth="1"/>
    <col min="9740" max="9740" width="10.42578125" style="5" bestFit="1" customWidth="1"/>
    <col min="9741" max="9741" width="11.42578125" style="5" bestFit="1" customWidth="1"/>
    <col min="9742" max="9742" width="18.85546875" style="5" customWidth="1"/>
    <col min="9743" max="9743" width="18.85546875" style="5" bestFit="1" customWidth="1"/>
    <col min="9744" max="9744" width="20.42578125" style="5" bestFit="1" customWidth="1"/>
    <col min="9745" max="9746" width="0" style="5" hidden="1" customWidth="1"/>
    <col min="9747" max="9747" width="15.42578125" style="5" bestFit="1" customWidth="1"/>
    <col min="9748" max="9748" width="28.42578125" style="5" bestFit="1" customWidth="1"/>
    <col min="9749" max="9749" width="13.5703125" style="5" bestFit="1" customWidth="1"/>
    <col min="9750" max="9750" width="11.42578125" style="5" customWidth="1"/>
    <col min="9751" max="9752" width="0" style="5" hidden="1" customWidth="1"/>
    <col min="9753" max="9755" width="11.42578125" style="5" customWidth="1"/>
    <col min="9756" max="9756" width="13.140625" style="5" bestFit="1" customWidth="1"/>
    <col min="9757" max="9984" width="11.42578125" style="5"/>
    <col min="9985" max="9985" width="4.140625" style="5" customWidth="1"/>
    <col min="9986" max="9986" width="35.5703125" style="5" customWidth="1"/>
    <col min="9987" max="9987" width="18.42578125" style="5" bestFit="1" customWidth="1"/>
    <col min="9988" max="9991" width="10.42578125" style="5" customWidth="1"/>
    <col min="9992" max="9992" width="12.85546875" style="5" bestFit="1" customWidth="1"/>
    <col min="9993" max="9993" width="20.42578125" style="5" bestFit="1" customWidth="1"/>
    <col min="9994" max="9995" width="11.42578125" style="5" customWidth="1"/>
    <col min="9996" max="9996" width="10.42578125" style="5" bestFit="1" customWidth="1"/>
    <col min="9997" max="9997" width="11.42578125" style="5" bestFit="1" customWidth="1"/>
    <col min="9998" max="9998" width="18.85546875" style="5" customWidth="1"/>
    <col min="9999" max="9999" width="18.85546875" style="5" bestFit="1" customWidth="1"/>
    <col min="10000" max="10000" width="20.42578125" style="5" bestFit="1" customWidth="1"/>
    <col min="10001" max="10002" width="0" style="5" hidden="1" customWidth="1"/>
    <col min="10003" max="10003" width="15.42578125" style="5" bestFit="1" customWidth="1"/>
    <col min="10004" max="10004" width="28.42578125" style="5" bestFit="1" customWidth="1"/>
    <col min="10005" max="10005" width="13.5703125" style="5" bestFit="1" customWidth="1"/>
    <col min="10006" max="10006" width="11.42578125" style="5" customWidth="1"/>
    <col min="10007" max="10008" width="0" style="5" hidden="1" customWidth="1"/>
    <col min="10009" max="10011" width="11.42578125" style="5" customWidth="1"/>
    <col min="10012" max="10012" width="13.140625" style="5" bestFit="1" customWidth="1"/>
    <col min="10013" max="10240" width="11.42578125" style="5"/>
    <col min="10241" max="10241" width="4.140625" style="5" customWidth="1"/>
    <col min="10242" max="10242" width="35.5703125" style="5" customWidth="1"/>
    <col min="10243" max="10243" width="18.42578125" style="5" bestFit="1" customWidth="1"/>
    <col min="10244" max="10247" width="10.42578125" style="5" customWidth="1"/>
    <col min="10248" max="10248" width="12.85546875" style="5" bestFit="1" customWidth="1"/>
    <col min="10249" max="10249" width="20.42578125" style="5" bestFit="1" customWidth="1"/>
    <col min="10250" max="10251" width="11.42578125" style="5" customWidth="1"/>
    <col min="10252" max="10252" width="10.42578125" style="5" bestFit="1" customWidth="1"/>
    <col min="10253" max="10253" width="11.42578125" style="5" bestFit="1" customWidth="1"/>
    <col min="10254" max="10254" width="18.85546875" style="5" customWidth="1"/>
    <col min="10255" max="10255" width="18.85546875" style="5" bestFit="1" customWidth="1"/>
    <col min="10256" max="10256" width="20.42578125" style="5" bestFit="1" customWidth="1"/>
    <col min="10257" max="10258" width="0" style="5" hidden="1" customWidth="1"/>
    <col min="10259" max="10259" width="15.42578125" style="5" bestFit="1" customWidth="1"/>
    <col min="10260" max="10260" width="28.42578125" style="5" bestFit="1" customWidth="1"/>
    <col min="10261" max="10261" width="13.5703125" style="5" bestFit="1" customWidth="1"/>
    <col min="10262" max="10262" width="11.42578125" style="5" customWidth="1"/>
    <col min="10263" max="10264" width="0" style="5" hidden="1" customWidth="1"/>
    <col min="10265" max="10267" width="11.42578125" style="5" customWidth="1"/>
    <col min="10268" max="10268" width="13.140625" style="5" bestFit="1" customWidth="1"/>
    <col min="10269" max="10496" width="11.42578125" style="5"/>
    <col min="10497" max="10497" width="4.140625" style="5" customWidth="1"/>
    <col min="10498" max="10498" width="35.5703125" style="5" customWidth="1"/>
    <col min="10499" max="10499" width="18.42578125" style="5" bestFit="1" customWidth="1"/>
    <col min="10500" max="10503" width="10.42578125" style="5" customWidth="1"/>
    <col min="10504" max="10504" width="12.85546875" style="5" bestFit="1" customWidth="1"/>
    <col min="10505" max="10505" width="20.42578125" style="5" bestFit="1" customWidth="1"/>
    <col min="10506" max="10507" width="11.42578125" style="5" customWidth="1"/>
    <col min="10508" max="10508" width="10.42578125" style="5" bestFit="1" customWidth="1"/>
    <col min="10509" max="10509" width="11.42578125" style="5" bestFit="1" customWidth="1"/>
    <col min="10510" max="10510" width="18.85546875" style="5" customWidth="1"/>
    <col min="10511" max="10511" width="18.85546875" style="5" bestFit="1" customWidth="1"/>
    <col min="10512" max="10512" width="20.42578125" style="5" bestFit="1" customWidth="1"/>
    <col min="10513" max="10514" width="0" style="5" hidden="1" customWidth="1"/>
    <col min="10515" max="10515" width="15.42578125" style="5" bestFit="1" customWidth="1"/>
    <col min="10516" max="10516" width="28.42578125" style="5" bestFit="1" customWidth="1"/>
    <col min="10517" max="10517" width="13.5703125" style="5" bestFit="1" customWidth="1"/>
    <col min="10518" max="10518" width="11.42578125" style="5" customWidth="1"/>
    <col min="10519" max="10520" width="0" style="5" hidden="1" customWidth="1"/>
    <col min="10521" max="10523" width="11.42578125" style="5" customWidth="1"/>
    <col min="10524" max="10524" width="13.140625" style="5" bestFit="1" customWidth="1"/>
    <col min="10525" max="10752" width="11.42578125" style="5"/>
    <col min="10753" max="10753" width="4.140625" style="5" customWidth="1"/>
    <col min="10754" max="10754" width="35.5703125" style="5" customWidth="1"/>
    <col min="10755" max="10755" width="18.42578125" style="5" bestFit="1" customWidth="1"/>
    <col min="10756" max="10759" width="10.42578125" style="5" customWidth="1"/>
    <col min="10760" max="10760" width="12.85546875" style="5" bestFit="1" customWidth="1"/>
    <col min="10761" max="10761" width="20.42578125" style="5" bestFit="1" customWidth="1"/>
    <col min="10762" max="10763" width="11.42578125" style="5" customWidth="1"/>
    <col min="10764" max="10764" width="10.42578125" style="5" bestFit="1" customWidth="1"/>
    <col min="10765" max="10765" width="11.42578125" style="5" bestFit="1" customWidth="1"/>
    <col min="10766" max="10766" width="18.85546875" style="5" customWidth="1"/>
    <col min="10767" max="10767" width="18.85546875" style="5" bestFit="1" customWidth="1"/>
    <col min="10768" max="10768" width="20.42578125" style="5" bestFit="1" customWidth="1"/>
    <col min="10769" max="10770" width="0" style="5" hidden="1" customWidth="1"/>
    <col min="10771" max="10771" width="15.42578125" style="5" bestFit="1" customWidth="1"/>
    <col min="10772" max="10772" width="28.42578125" style="5" bestFit="1" customWidth="1"/>
    <col min="10773" max="10773" width="13.5703125" style="5" bestFit="1" customWidth="1"/>
    <col min="10774" max="10774" width="11.42578125" style="5" customWidth="1"/>
    <col min="10775" max="10776" width="0" style="5" hidden="1" customWidth="1"/>
    <col min="10777" max="10779" width="11.42578125" style="5" customWidth="1"/>
    <col min="10780" max="10780" width="13.140625" style="5" bestFit="1" customWidth="1"/>
    <col min="10781" max="11008" width="11.42578125" style="5"/>
    <col min="11009" max="11009" width="4.140625" style="5" customWidth="1"/>
    <col min="11010" max="11010" width="35.5703125" style="5" customWidth="1"/>
    <col min="11011" max="11011" width="18.42578125" style="5" bestFit="1" customWidth="1"/>
    <col min="11012" max="11015" width="10.42578125" style="5" customWidth="1"/>
    <col min="11016" max="11016" width="12.85546875" style="5" bestFit="1" customWidth="1"/>
    <col min="11017" max="11017" width="20.42578125" style="5" bestFit="1" customWidth="1"/>
    <col min="11018" max="11019" width="11.42578125" style="5" customWidth="1"/>
    <col min="11020" max="11020" width="10.42578125" style="5" bestFit="1" customWidth="1"/>
    <col min="11021" max="11021" width="11.42578125" style="5" bestFit="1" customWidth="1"/>
    <col min="11022" max="11022" width="18.85546875" style="5" customWidth="1"/>
    <col min="11023" max="11023" width="18.85546875" style="5" bestFit="1" customWidth="1"/>
    <col min="11024" max="11024" width="20.42578125" style="5" bestFit="1" customWidth="1"/>
    <col min="11025" max="11026" width="0" style="5" hidden="1" customWidth="1"/>
    <col min="11027" max="11027" width="15.42578125" style="5" bestFit="1" customWidth="1"/>
    <col min="11028" max="11028" width="28.42578125" style="5" bestFit="1" customWidth="1"/>
    <col min="11029" max="11029" width="13.5703125" style="5" bestFit="1" customWidth="1"/>
    <col min="11030" max="11030" width="11.42578125" style="5" customWidth="1"/>
    <col min="11031" max="11032" width="0" style="5" hidden="1" customWidth="1"/>
    <col min="11033" max="11035" width="11.42578125" style="5" customWidth="1"/>
    <col min="11036" max="11036" width="13.140625" style="5" bestFit="1" customWidth="1"/>
    <col min="11037" max="11264" width="11.42578125" style="5"/>
    <col min="11265" max="11265" width="4.140625" style="5" customWidth="1"/>
    <col min="11266" max="11266" width="35.5703125" style="5" customWidth="1"/>
    <col min="11267" max="11267" width="18.42578125" style="5" bestFit="1" customWidth="1"/>
    <col min="11268" max="11271" width="10.42578125" style="5" customWidth="1"/>
    <col min="11272" max="11272" width="12.85546875" style="5" bestFit="1" customWidth="1"/>
    <col min="11273" max="11273" width="20.42578125" style="5" bestFit="1" customWidth="1"/>
    <col min="11274" max="11275" width="11.42578125" style="5" customWidth="1"/>
    <col min="11276" max="11276" width="10.42578125" style="5" bestFit="1" customWidth="1"/>
    <col min="11277" max="11277" width="11.42578125" style="5" bestFit="1" customWidth="1"/>
    <col min="11278" max="11278" width="18.85546875" style="5" customWidth="1"/>
    <col min="11279" max="11279" width="18.85546875" style="5" bestFit="1" customWidth="1"/>
    <col min="11280" max="11280" width="20.42578125" style="5" bestFit="1" customWidth="1"/>
    <col min="11281" max="11282" width="0" style="5" hidden="1" customWidth="1"/>
    <col min="11283" max="11283" width="15.42578125" style="5" bestFit="1" customWidth="1"/>
    <col min="11284" max="11284" width="28.42578125" style="5" bestFit="1" customWidth="1"/>
    <col min="11285" max="11285" width="13.5703125" style="5" bestFit="1" customWidth="1"/>
    <col min="11286" max="11286" width="11.42578125" style="5" customWidth="1"/>
    <col min="11287" max="11288" width="0" style="5" hidden="1" customWidth="1"/>
    <col min="11289" max="11291" width="11.42578125" style="5" customWidth="1"/>
    <col min="11292" max="11292" width="13.140625" style="5" bestFit="1" customWidth="1"/>
    <col min="11293" max="11520" width="11.42578125" style="5"/>
    <col min="11521" max="11521" width="4.140625" style="5" customWidth="1"/>
    <col min="11522" max="11522" width="35.5703125" style="5" customWidth="1"/>
    <col min="11523" max="11523" width="18.42578125" style="5" bestFit="1" customWidth="1"/>
    <col min="11524" max="11527" width="10.42578125" style="5" customWidth="1"/>
    <col min="11528" max="11528" width="12.85546875" style="5" bestFit="1" customWidth="1"/>
    <col min="11529" max="11529" width="20.42578125" style="5" bestFit="1" customWidth="1"/>
    <col min="11530" max="11531" width="11.42578125" style="5" customWidth="1"/>
    <col min="11532" max="11532" width="10.42578125" style="5" bestFit="1" customWidth="1"/>
    <col min="11533" max="11533" width="11.42578125" style="5" bestFit="1" customWidth="1"/>
    <col min="11534" max="11534" width="18.85546875" style="5" customWidth="1"/>
    <col min="11535" max="11535" width="18.85546875" style="5" bestFit="1" customWidth="1"/>
    <col min="11536" max="11536" width="20.42578125" style="5" bestFit="1" customWidth="1"/>
    <col min="11537" max="11538" width="0" style="5" hidden="1" customWidth="1"/>
    <col min="11539" max="11539" width="15.42578125" style="5" bestFit="1" customWidth="1"/>
    <col min="11540" max="11540" width="28.42578125" style="5" bestFit="1" customWidth="1"/>
    <col min="11541" max="11541" width="13.5703125" style="5" bestFit="1" customWidth="1"/>
    <col min="11542" max="11542" width="11.42578125" style="5" customWidth="1"/>
    <col min="11543" max="11544" width="0" style="5" hidden="1" customWidth="1"/>
    <col min="11545" max="11547" width="11.42578125" style="5" customWidth="1"/>
    <col min="11548" max="11548" width="13.140625" style="5" bestFit="1" customWidth="1"/>
    <col min="11549" max="11776" width="11.42578125" style="5"/>
    <col min="11777" max="11777" width="4.140625" style="5" customWidth="1"/>
    <col min="11778" max="11778" width="35.5703125" style="5" customWidth="1"/>
    <col min="11779" max="11779" width="18.42578125" style="5" bestFit="1" customWidth="1"/>
    <col min="11780" max="11783" width="10.42578125" style="5" customWidth="1"/>
    <col min="11784" max="11784" width="12.85546875" style="5" bestFit="1" customWidth="1"/>
    <col min="11785" max="11785" width="20.42578125" style="5" bestFit="1" customWidth="1"/>
    <col min="11786" max="11787" width="11.42578125" style="5" customWidth="1"/>
    <col min="11788" max="11788" width="10.42578125" style="5" bestFit="1" customWidth="1"/>
    <col min="11789" max="11789" width="11.42578125" style="5" bestFit="1" customWidth="1"/>
    <col min="11790" max="11790" width="18.85546875" style="5" customWidth="1"/>
    <col min="11791" max="11791" width="18.85546875" style="5" bestFit="1" customWidth="1"/>
    <col min="11792" max="11792" width="20.42578125" style="5" bestFit="1" customWidth="1"/>
    <col min="11793" max="11794" width="0" style="5" hidden="1" customWidth="1"/>
    <col min="11795" max="11795" width="15.42578125" style="5" bestFit="1" customWidth="1"/>
    <col min="11796" max="11796" width="28.42578125" style="5" bestFit="1" customWidth="1"/>
    <col min="11797" max="11797" width="13.5703125" style="5" bestFit="1" customWidth="1"/>
    <col min="11798" max="11798" width="11.42578125" style="5" customWidth="1"/>
    <col min="11799" max="11800" width="0" style="5" hidden="1" customWidth="1"/>
    <col min="11801" max="11803" width="11.42578125" style="5" customWidth="1"/>
    <col min="11804" max="11804" width="13.140625" style="5" bestFit="1" customWidth="1"/>
    <col min="11805" max="12032" width="11.42578125" style="5"/>
    <col min="12033" max="12033" width="4.140625" style="5" customWidth="1"/>
    <col min="12034" max="12034" width="35.5703125" style="5" customWidth="1"/>
    <col min="12035" max="12035" width="18.42578125" style="5" bestFit="1" customWidth="1"/>
    <col min="12036" max="12039" width="10.42578125" style="5" customWidth="1"/>
    <col min="12040" max="12040" width="12.85546875" style="5" bestFit="1" customWidth="1"/>
    <col min="12041" max="12041" width="20.42578125" style="5" bestFit="1" customWidth="1"/>
    <col min="12042" max="12043" width="11.42578125" style="5" customWidth="1"/>
    <col min="12044" max="12044" width="10.42578125" style="5" bestFit="1" customWidth="1"/>
    <col min="12045" max="12045" width="11.42578125" style="5" bestFit="1" customWidth="1"/>
    <col min="12046" max="12046" width="18.85546875" style="5" customWidth="1"/>
    <col min="12047" max="12047" width="18.85546875" style="5" bestFit="1" customWidth="1"/>
    <col min="12048" max="12048" width="20.42578125" style="5" bestFit="1" customWidth="1"/>
    <col min="12049" max="12050" width="0" style="5" hidden="1" customWidth="1"/>
    <col min="12051" max="12051" width="15.42578125" style="5" bestFit="1" customWidth="1"/>
    <col min="12052" max="12052" width="28.42578125" style="5" bestFit="1" customWidth="1"/>
    <col min="12053" max="12053" width="13.5703125" style="5" bestFit="1" customWidth="1"/>
    <col min="12054" max="12054" width="11.42578125" style="5" customWidth="1"/>
    <col min="12055" max="12056" width="0" style="5" hidden="1" customWidth="1"/>
    <col min="12057" max="12059" width="11.42578125" style="5" customWidth="1"/>
    <col min="12060" max="12060" width="13.140625" style="5" bestFit="1" customWidth="1"/>
    <col min="12061" max="12288" width="11.42578125" style="5"/>
    <col min="12289" max="12289" width="4.140625" style="5" customWidth="1"/>
    <col min="12290" max="12290" width="35.5703125" style="5" customWidth="1"/>
    <col min="12291" max="12291" width="18.42578125" style="5" bestFit="1" customWidth="1"/>
    <col min="12292" max="12295" width="10.42578125" style="5" customWidth="1"/>
    <col min="12296" max="12296" width="12.85546875" style="5" bestFit="1" customWidth="1"/>
    <col min="12297" max="12297" width="20.42578125" style="5" bestFit="1" customWidth="1"/>
    <col min="12298" max="12299" width="11.42578125" style="5" customWidth="1"/>
    <col min="12300" max="12300" width="10.42578125" style="5" bestFit="1" customWidth="1"/>
    <col min="12301" max="12301" width="11.42578125" style="5" bestFit="1" customWidth="1"/>
    <col min="12302" max="12302" width="18.85546875" style="5" customWidth="1"/>
    <col min="12303" max="12303" width="18.85546875" style="5" bestFit="1" customWidth="1"/>
    <col min="12304" max="12304" width="20.42578125" style="5" bestFit="1" customWidth="1"/>
    <col min="12305" max="12306" width="0" style="5" hidden="1" customWidth="1"/>
    <col min="12307" max="12307" width="15.42578125" style="5" bestFit="1" customWidth="1"/>
    <col min="12308" max="12308" width="28.42578125" style="5" bestFit="1" customWidth="1"/>
    <col min="12309" max="12309" width="13.5703125" style="5" bestFit="1" customWidth="1"/>
    <col min="12310" max="12310" width="11.42578125" style="5" customWidth="1"/>
    <col min="12311" max="12312" width="0" style="5" hidden="1" customWidth="1"/>
    <col min="12313" max="12315" width="11.42578125" style="5" customWidth="1"/>
    <col min="12316" max="12316" width="13.140625" style="5" bestFit="1" customWidth="1"/>
    <col min="12317" max="12544" width="11.42578125" style="5"/>
    <col min="12545" max="12545" width="4.140625" style="5" customWidth="1"/>
    <col min="12546" max="12546" width="35.5703125" style="5" customWidth="1"/>
    <col min="12547" max="12547" width="18.42578125" style="5" bestFit="1" customWidth="1"/>
    <col min="12548" max="12551" width="10.42578125" style="5" customWidth="1"/>
    <col min="12552" max="12552" width="12.85546875" style="5" bestFit="1" customWidth="1"/>
    <col min="12553" max="12553" width="20.42578125" style="5" bestFit="1" customWidth="1"/>
    <col min="12554" max="12555" width="11.42578125" style="5" customWidth="1"/>
    <col min="12556" max="12556" width="10.42578125" style="5" bestFit="1" customWidth="1"/>
    <col min="12557" max="12557" width="11.42578125" style="5" bestFit="1" customWidth="1"/>
    <col min="12558" max="12558" width="18.85546875" style="5" customWidth="1"/>
    <col min="12559" max="12559" width="18.85546875" style="5" bestFit="1" customWidth="1"/>
    <col min="12560" max="12560" width="20.42578125" style="5" bestFit="1" customWidth="1"/>
    <col min="12561" max="12562" width="0" style="5" hidden="1" customWidth="1"/>
    <col min="12563" max="12563" width="15.42578125" style="5" bestFit="1" customWidth="1"/>
    <col min="12564" max="12564" width="28.42578125" style="5" bestFit="1" customWidth="1"/>
    <col min="12565" max="12565" width="13.5703125" style="5" bestFit="1" customWidth="1"/>
    <col min="12566" max="12566" width="11.42578125" style="5" customWidth="1"/>
    <col min="12567" max="12568" width="0" style="5" hidden="1" customWidth="1"/>
    <col min="12569" max="12571" width="11.42578125" style="5" customWidth="1"/>
    <col min="12572" max="12572" width="13.140625" style="5" bestFit="1" customWidth="1"/>
    <col min="12573" max="12800" width="11.42578125" style="5"/>
    <col min="12801" max="12801" width="4.140625" style="5" customWidth="1"/>
    <col min="12802" max="12802" width="35.5703125" style="5" customWidth="1"/>
    <col min="12803" max="12803" width="18.42578125" style="5" bestFit="1" customWidth="1"/>
    <col min="12804" max="12807" width="10.42578125" style="5" customWidth="1"/>
    <col min="12808" max="12808" width="12.85546875" style="5" bestFit="1" customWidth="1"/>
    <col min="12809" max="12809" width="20.42578125" style="5" bestFit="1" customWidth="1"/>
    <col min="12810" max="12811" width="11.42578125" style="5" customWidth="1"/>
    <col min="12812" max="12812" width="10.42578125" style="5" bestFit="1" customWidth="1"/>
    <col min="12813" max="12813" width="11.42578125" style="5" bestFit="1" customWidth="1"/>
    <col min="12814" max="12814" width="18.85546875" style="5" customWidth="1"/>
    <col min="12815" max="12815" width="18.85546875" style="5" bestFit="1" customWidth="1"/>
    <col min="12816" max="12816" width="20.42578125" style="5" bestFit="1" customWidth="1"/>
    <col min="12817" max="12818" width="0" style="5" hidden="1" customWidth="1"/>
    <col min="12819" max="12819" width="15.42578125" style="5" bestFit="1" customWidth="1"/>
    <col min="12820" max="12820" width="28.42578125" style="5" bestFit="1" customWidth="1"/>
    <col min="12821" max="12821" width="13.5703125" style="5" bestFit="1" customWidth="1"/>
    <col min="12822" max="12822" width="11.42578125" style="5" customWidth="1"/>
    <col min="12823" max="12824" width="0" style="5" hidden="1" customWidth="1"/>
    <col min="12825" max="12827" width="11.42578125" style="5" customWidth="1"/>
    <col min="12828" max="12828" width="13.140625" style="5" bestFit="1" customWidth="1"/>
    <col min="12829" max="13056" width="11.42578125" style="5"/>
    <col min="13057" max="13057" width="4.140625" style="5" customWidth="1"/>
    <col min="13058" max="13058" width="35.5703125" style="5" customWidth="1"/>
    <col min="13059" max="13059" width="18.42578125" style="5" bestFit="1" customWidth="1"/>
    <col min="13060" max="13063" width="10.42578125" style="5" customWidth="1"/>
    <col min="13064" max="13064" width="12.85546875" style="5" bestFit="1" customWidth="1"/>
    <col min="13065" max="13065" width="20.42578125" style="5" bestFit="1" customWidth="1"/>
    <col min="13066" max="13067" width="11.42578125" style="5" customWidth="1"/>
    <col min="13068" max="13068" width="10.42578125" style="5" bestFit="1" customWidth="1"/>
    <col min="13069" max="13069" width="11.42578125" style="5" bestFit="1" customWidth="1"/>
    <col min="13070" max="13070" width="18.85546875" style="5" customWidth="1"/>
    <col min="13071" max="13071" width="18.85546875" style="5" bestFit="1" customWidth="1"/>
    <col min="13072" max="13072" width="20.42578125" style="5" bestFit="1" customWidth="1"/>
    <col min="13073" max="13074" width="0" style="5" hidden="1" customWidth="1"/>
    <col min="13075" max="13075" width="15.42578125" style="5" bestFit="1" customWidth="1"/>
    <col min="13076" max="13076" width="28.42578125" style="5" bestFit="1" customWidth="1"/>
    <col min="13077" max="13077" width="13.5703125" style="5" bestFit="1" customWidth="1"/>
    <col min="13078" max="13078" width="11.42578125" style="5" customWidth="1"/>
    <col min="13079" max="13080" width="0" style="5" hidden="1" customWidth="1"/>
    <col min="13081" max="13083" width="11.42578125" style="5" customWidth="1"/>
    <col min="13084" max="13084" width="13.140625" style="5" bestFit="1" customWidth="1"/>
    <col min="13085" max="13312" width="11.42578125" style="5"/>
    <col min="13313" max="13313" width="4.140625" style="5" customWidth="1"/>
    <col min="13314" max="13314" width="35.5703125" style="5" customWidth="1"/>
    <col min="13315" max="13315" width="18.42578125" style="5" bestFit="1" customWidth="1"/>
    <col min="13316" max="13319" width="10.42578125" style="5" customWidth="1"/>
    <col min="13320" max="13320" width="12.85546875" style="5" bestFit="1" customWidth="1"/>
    <col min="13321" max="13321" width="20.42578125" style="5" bestFit="1" customWidth="1"/>
    <col min="13322" max="13323" width="11.42578125" style="5" customWidth="1"/>
    <col min="13324" max="13324" width="10.42578125" style="5" bestFit="1" customWidth="1"/>
    <col min="13325" max="13325" width="11.42578125" style="5" bestFit="1" customWidth="1"/>
    <col min="13326" max="13326" width="18.85546875" style="5" customWidth="1"/>
    <col min="13327" max="13327" width="18.85546875" style="5" bestFit="1" customWidth="1"/>
    <col min="13328" max="13328" width="20.42578125" style="5" bestFit="1" customWidth="1"/>
    <col min="13329" max="13330" width="0" style="5" hidden="1" customWidth="1"/>
    <col min="13331" max="13331" width="15.42578125" style="5" bestFit="1" customWidth="1"/>
    <col min="13332" max="13332" width="28.42578125" style="5" bestFit="1" customWidth="1"/>
    <col min="13333" max="13333" width="13.5703125" style="5" bestFit="1" customWidth="1"/>
    <col min="13334" max="13334" width="11.42578125" style="5" customWidth="1"/>
    <col min="13335" max="13336" width="0" style="5" hidden="1" customWidth="1"/>
    <col min="13337" max="13339" width="11.42578125" style="5" customWidth="1"/>
    <col min="13340" max="13340" width="13.140625" style="5" bestFit="1" customWidth="1"/>
    <col min="13341" max="13568" width="11.42578125" style="5"/>
    <col min="13569" max="13569" width="4.140625" style="5" customWidth="1"/>
    <col min="13570" max="13570" width="35.5703125" style="5" customWidth="1"/>
    <col min="13571" max="13571" width="18.42578125" style="5" bestFit="1" customWidth="1"/>
    <col min="13572" max="13575" width="10.42578125" style="5" customWidth="1"/>
    <col min="13576" max="13576" width="12.85546875" style="5" bestFit="1" customWidth="1"/>
    <col min="13577" max="13577" width="20.42578125" style="5" bestFit="1" customWidth="1"/>
    <col min="13578" max="13579" width="11.42578125" style="5" customWidth="1"/>
    <col min="13580" max="13580" width="10.42578125" style="5" bestFit="1" customWidth="1"/>
    <col min="13581" max="13581" width="11.42578125" style="5" bestFit="1" customWidth="1"/>
    <col min="13582" max="13582" width="18.85546875" style="5" customWidth="1"/>
    <col min="13583" max="13583" width="18.85546875" style="5" bestFit="1" customWidth="1"/>
    <col min="13584" max="13584" width="20.42578125" style="5" bestFit="1" customWidth="1"/>
    <col min="13585" max="13586" width="0" style="5" hidden="1" customWidth="1"/>
    <col min="13587" max="13587" width="15.42578125" style="5" bestFit="1" customWidth="1"/>
    <col min="13588" max="13588" width="28.42578125" style="5" bestFit="1" customWidth="1"/>
    <col min="13589" max="13589" width="13.5703125" style="5" bestFit="1" customWidth="1"/>
    <col min="13590" max="13590" width="11.42578125" style="5" customWidth="1"/>
    <col min="13591" max="13592" width="0" style="5" hidden="1" customWidth="1"/>
    <col min="13593" max="13595" width="11.42578125" style="5" customWidth="1"/>
    <col min="13596" max="13596" width="13.140625" style="5" bestFit="1" customWidth="1"/>
    <col min="13597" max="13824" width="11.42578125" style="5"/>
    <col min="13825" max="13825" width="4.140625" style="5" customWidth="1"/>
    <col min="13826" max="13826" width="35.5703125" style="5" customWidth="1"/>
    <col min="13827" max="13827" width="18.42578125" style="5" bestFit="1" customWidth="1"/>
    <col min="13828" max="13831" width="10.42578125" style="5" customWidth="1"/>
    <col min="13832" max="13832" width="12.85546875" style="5" bestFit="1" customWidth="1"/>
    <col min="13833" max="13833" width="20.42578125" style="5" bestFit="1" customWidth="1"/>
    <col min="13834" max="13835" width="11.42578125" style="5" customWidth="1"/>
    <col min="13836" max="13836" width="10.42578125" style="5" bestFit="1" customWidth="1"/>
    <col min="13837" max="13837" width="11.42578125" style="5" bestFit="1" customWidth="1"/>
    <col min="13838" max="13838" width="18.85546875" style="5" customWidth="1"/>
    <col min="13839" max="13839" width="18.85546875" style="5" bestFit="1" customWidth="1"/>
    <col min="13840" max="13840" width="20.42578125" style="5" bestFit="1" customWidth="1"/>
    <col min="13841" max="13842" width="0" style="5" hidden="1" customWidth="1"/>
    <col min="13843" max="13843" width="15.42578125" style="5" bestFit="1" customWidth="1"/>
    <col min="13844" max="13844" width="28.42578125" style="5" bestFit="1" customWidth="1"/>
    <col min="13845" max="13845" width="13.5703125" style="5" bestFit="1" customWidth="1"/>
    <col min="13846" max="13846" width="11.42578125" style="5" customWidth="1"/>
    <col min="13847" max="13848" width="0" style="5" hidden="1" customWidth="1"/>
    <col min="13849" max="13851" width="11.42578125" style="5" customWidth="1"/>
    <col min="13852" max="13852" width="13.140625" style="5" bestFit="1" customWidth="1"/>
    <col min="13853" max="14080" width="11.42578125" style="5"/>
    <col min="14081" max="14081" width="4.140625" style="5" customWidth="1"/>
    <col min="14082" max="14082" width="35.5703125" style="5" customWidth="1"/>
    <col min="14083" max="14083" width="18.42578125" style="5" bestFit="1" customWidth="1"/>
    <col min="14084" max="14087" width="10.42578125" style="5" customWidth="1"/>
    <col min="14088" max="14088" width="12.85546875" style="5" bestFit="1" customWidth="1"/>
    <col min="14089" max="14089" width="20.42578125" style="5" bestFit="1" customWidth="1"/>
    <col min="14090" max="14091" width="11.42578125" style="5" customWidth="1"/>
    <col min="14092" max="14092" width="10.42578125" style="5" bestFit="1" customWidth="1"/>
    <col min="14093" max="14093" width="11.42578125" style="5" bestFit="1" customWidth="1"/>
    <col min="14094" max="14094" width="18.85546875" style="5" customWidth="1"/>
    <col min="14095" max="14095" width="18.85546875" style="5" bestFit="1" customWidth="1"/>
    <col min="14096" max="14096" width="20.42578125" style="5" bestFit="1" customWidth="1"/>
    <col min="14097" max="14098" width="0" style="5" hidden="1" customWidth="1"/>
    <col min="14099" max="14099" width="15.42578125" style="5" bestFit="1" customWidth="1"/>
    <col min="14100" max="14100" width="28.42578125" style="5" bestFit="1" customWidth="1"/>
    <col min="14101" max="14101" width="13.5703125" style="5" bestFit="1" customWidth="1"/>
    <col min="14102" max="14102" width="11.42578125" style="5" customWidth="1"/>
    <col min="14103" max="14104" width="0" style="5" hidden="1" customWidth="1"/>
    <col min="14105" max="14107" width="11.42578125" style="5" customWidth="1"/>
    <col min="14108" max="14108" width="13.140625" style="5" bestFit="1" customWidth="1"/>
    <col min="14109" max="14336" width="11.42578125" style="5"/>
    <col min="14337" max="14337" width="4.140625" style="5" customWidth="1"/>
    <col min="14338" max="14338" width="35.5703125" style="5" customWidth="1"/>
    <col min="14339" max="14339" width="18.42578125" style="5" bestFit="1" customWidth="1"/>
    <col min="14340" max="14343" width="10.42578125" style="5" customWidth="1"/>
    <col min="14344" max="14344" width="12.85546875" style="5" bestFit="1" customWidth="1"/>
    <col min="14345" max="14345" width="20.42578125" style="5" bestFit="1" customWidth="1"/>
    <col min="14346" max="14347" width="11.42578125" style="5" customWidth="1"/>
    <col min="14348" max="14348" width="10.42578125" style="5" bestFit="1" customWidth="1"/>
    <col min="14349" max="14349" width="11.42578125" style="5" bestFit="1" customWidth="1"/>
    <col min="14350" max="14350" width="18.85546875" style="5" customWidth="1"/>
    <col min="14351" max="14351" width="18.85546875" style="5" bestFit="1" customWidth="1"/>
    <col min="14352" max="14352" width="20.42578125" style="5" bestFit="1" customWidth="1"/>
    <col min="14353" max="14354" width="0" style="5" hidden="1" customWidth="1"/>
    <col min="14355" max="14355" width="15.42578125" style="5" bestFit="1" customWidth="1"/>
    <col min="14356" max="14356" width="28.42578125" style="5" bestFit="1" customWidth="1"/>
    <col min="14357" max="14357" width="13.5703125" style="5" bestFit="1" customWidth="1"/>
    <col min="14358" max="14358" width="11.42578125" style="5" customWidth="1"/>
    <col min="14359" max="14360" width="0" style="5" hidden="1" customWidth="1"/>
    <col min="14361" max="14363" width="11.42578125" style="5" customWidth="1"/>
    <col min="14364" max="14364" width="13.140625" style="5" bestFit="1" customWidth="1"/>
    <col min="14365" max="14592" width="11.42578125" style="5"/>
    <col min="14593" max="14593" width="4.140625" style="5" customWidth="1"/>
    <col min="14594" max="14594" width="35.5703125" style="5" customWidth="1"/>
    <col min="14595" max="14595" width="18.42578125" style="5" bestFit="1" customWidth="1"/>
    <col min="14596" max="14599" width="10.42578125" style="5" customWidth="1"/>
    <col min="14600" max="14600" width="12.85546875" style="5" bestFit="1" customWidth="1"/>
    <col min="14601" max="14601" width="20.42578125" style="5" bestFit="1" customWidth="1"/>
    <col min="14602" max="14603" width="11.42578125" style="5" customWidth="1"/>
    <col min="14604" max="14604" width="10.42578125" style="5" bestFit="1" customWidth="1"/>
    <col min="14605" max="14605" width="11.42578125" style="5" bestFit="1" customWidth="1"/>
    <col min="14606" max="14606" width="18.85546875" style="5" customWidth="1"/>
    <col min="14607" max="14607" width="18.85546875" style="5" bestFit="1" customWidth="1"/>
    <col min="14608" max="14608" width="20.42578125" style="5" bestFit="1" customWidth="1"/>
    <col min="14609" max="14610" width="0" style="5" hidden="1" customWidth="1"/>
    <col min="14611" max="14611" width="15.42578125" style="5" bestFit="1" customWidth="1"/>
    <col min="14612" max="14612" width="28.42578125" style="5" bestFit="1" customWidth="1"/>
    <col min="14613" max="14613" width="13.5703125" style="5" bestFit="1" customWidth="1"/>
    <col min="14614" max="14614" width="11.42578125" style="5" customWidth="1"/>
    <col min="14615" max="14616" width="0" style="5" hidden="1" customWidth="1"/>
    <col min="14617" max="14619" width="11.42578125" style="5" customWidth="1"/>
    <col min="14620" max="14620" width="13.140625" style="5" bestFit="1" customWidth="1"/>
    <col min="14621" max="14848" width="11.42578125" style="5"/>
    <col min="14849" max="14849" width="4.140625" style="5" customWidth="1"/>
    <col min="14850" max="14850" width="35.5703125" style="5" customWidth="1"/>
    <col min="14851" max="14851" width="18.42578125" style="5" bestFit="1" customWidth="1"/>
    <col min="14852" max="14855" width="10.42578125" style="5" customWidth="1"/>
    <col min="14856" max="14856" width="12.85546875" style="5" bestFit="1" customWidth="1"/>
    <col min="14857" max="14857" width="20.42578125" style="5" bestFit="1" customWidth="1"/>
    <col min="14858" max="14859" width="11.42578125" style="5" customWidth="1"/>
    <col min="14860" max="14860" width="10.42578125" style="5" bestFit="1" customWidth="1"/>
    <col min="14861" max="14861" width="11.42578125" style="5" bestFit="1" customWidth="1"/>
    <col min="14862" max="14862" width="18.85546875" style="5" customWidth="1"/>
    <col min="14863" max="14863" width="18.85546875" style="5" bestFit="1" customWidth="1"/>
    <col min="14864" max="14864" width="20.42578125" style="5" bestFit="1" customWidth="1"/>
    <col min="14865" max="14866" width="0" style="5" hidden="1" customWidth="1"/>
    <col min="14867" max="14867" width="15.42578125" style="5" bestFit="1" customWidth="1"/>
    <col min="14868" max="14868" width="28.42578125" style="5" bestFit="1" customWidth="1"/>
    <col min="14869" max="14869" width="13.5703125" style="5" bestFit="1" customWidth="1"/>
    <col min="14870" max="14870" width="11.42578125" style="5" customWidth="1"/>
    <col min="14871" max="14872" width="0" style="5" hidden="1" customWidth="1"/>
    <col min="14873" max="14875" width="11.42578125" style="5" customWidth="1"/>
    <col min="14876" max="14876" width="13.140625" style="5" bestFit="1" customWidth="1"/>
    <col min="14877" max="15104" width="11.42578125" style="5"/>
    <col min="15105" max="15105" width="4.140625" style="5" customWidth="1"/>
    <col min="15106" max="15106" width="35.5703125" style="5" customWidth="1"/>
    <col min="15107" max="15107" width="18.42578125" style="5" bestFit="1" customWidth="1"/>
    <col min="15108" max="15111" width="10.42578125" style="5" customWidth="1"/>
    <col min="15112" max="15112" width="12.85546875" style="5" bestFit="1" customWidth="1"/>
    <col min="15113" max="15113" width="20.42578125" style="5" bestFit="1" customWidth="1"/>
    <col min="15114" max="15115" width="11.42578125" style="5" customWidth="1"/>
    <col min="15116" max="15116" width="10.42578125" style="5" bestFit="1" customWidth="1"/>
    <col min="15117" max="15117" width="11.42578125" style="5" bestFit="1" customWidth="1"/>
    <col min="15118" max="15118" width="18.85546875" style="5" customWidth="1"/>
    <col min="15119" max="15119" width="18.85546875" style="5" bestFit="1" customWidth="1"/>
    <col min="15120" max="15120" width="20.42578125" style="5" bestFit="1" customWidth="1"/>
    <col min="15121" max="15122" width="0" style="5" hidden="1" customWidth="1"/>
    <col min="15123" max="15123" width="15.42578125" style="5" bestFit="1" customWidth="1"/>
    <col min="15124" max="15124" width="28.42578125" style="5" bestFit="1" customWidth="1"/>
    <col min="15125" max="15125" width="13.5703125" style="5" bestFit="1" customWidth="1"/>
    <col min="15126" max="15126" width="11.42578125" style="5" customWidth="1"/>
    <col min="15127" max="15128" width="0" style="5" hidden="1" customWidth="1"/>
    <col min="15129" max="15131" width="11.42578125" style="5" customWidth="1"/>
    <col min="15132" max="15132" width="13.140625" style="5" bestFit="1" customWidth="1"/>
    <col min="15133" max="15360" width="11.42578125" style="5"/>
    <col min="15361" max="15361" width="4.140625" style="5" customWidth="1"/>
    <col min="15362" max="15362" width="35.5703125" style="5" customWidth="1"/>
    <col min="15363" max="15363" width="18.42578125" style="5" bestFit="1" customWidth="1"/>
    <col min="15364" max="15367" width="10.42578125" style="5" customWidth="1"/>
    <col min="15368" max="15368" width="12.85546875" style="5" bestFit="1" customWidth="1"/>
    <col min="15369" max="15369" width="20.42578125" style="5" bestFit="1" customWidth="1"/>
    <col min="15370" max="15371" width="11.42578125" style="5" customWidth="1"/>
    <col min="15372" max="15372" width="10.42578125" style="5" bestFit="1" customWidth="1"/>
    <col min="15373" max="15373" width="11.42578125" style="5" bestFit="1" customWidth="1"/>
    <col min="15374" max="15374" width="18.85546875" style="5" customWidth="1"/>
    <col min="15375" max="15375" width="18.85546875" style="5" bestFit="1" customWidth="1"/>
    <col min="15376" max="15376" width="20.42578125" style="5" bestFit="1" customWidth="1"/>
    <col min="15377" max="15378" width="0" style="5" hidden="1" customWidth="1"/>
    <col min="15379" max="15379" width="15.42578125" style="5" bestFit="1" customWidth="1"/>
    <col min="15380" max="15380" width="28.42578125" style="5" bestFit="1" customWidth="1"/>
    <col min="15381" max="15381" width="13.5703125" style="5" bestFit="1" customWidth="1"/>
    <col min="15382" max="15382" width="11.42578125" style="5" customWidth="1"/>
    <col min="15383" max="15384" width="0" style="5" hidden="1" customWidth="1"/>
    <col min="15385" max="15387" width="11.42578125" style="5" customWidth="1"/>
    <col min="15388" max="15388" width="13.140625" style="5" bestFit="1" customWidth="1"/>
    <col min="15389" max="15616" width="11.42578125" style="5"/>
    <col min="15617" max="15617" width="4.140625" style="5" customWidth="1"/>
    <col min="15618" max="15618" width="35.5703125" style="5" customWidth="1"/>
    <col min="15619" max="15619" width="18.42578125" style="5" bestFit="1" customWidth="1"/>
    <col min="15620" max="15623" width="10.42578125" style="5" customWidth="1"/>
    <col min="15624" max="15624" width="12.85546875" style="5" bestFit="1" customWidth="1"/>
    <col min="15625" max="15625" width="20.42578125" style="5" bestFit="1" customWidth="1"/>
    <col min="15626" max="15627" width="11.42578125" style="5" customWidth="1"/>
    <col min="15628" max="15628" width="10.42578125" style="5" bestFit="1" customWidth="1"/>
    <col min="15629" max="15629" width="11.42578125" style="5" bestFit="1" customWidth="1"/>
    <col min="15630" max="15630" width="18.85546875" style="5" customWidth="1"/>
    <col min="15631" max="15631" width="18.85546875" style="5" bestFit="1" customWidth="1"/>
    <col min="15632" max="15632" width="20.42578125" style="5" bestFit="1" customWidth="1"/>
    <col min="15633" max="15634" width="0" style="5" hidden="1" customWidth="1"/>
    <col min="15635" max="15635" width="15.42578125" style="5" bestFit="1" customWidth="1"/>
    <col min="15636" max="15636" width="28.42578125" style="5" bestFit="1" customWidth="1"/>
    <col min="15637" max="15637" width="13.5703125" style="5" bestFit="1" customWidth="1"/>
    <col min="15638" max="15638" width="11.42578125" style="5" customWidth="1"/>
    <col min="15639" max="15640" width="0" style="5" hidden="1" customWidth="1"/>
    <col min="15641" max="15643" width="11.42578125" style="5" customWidth="1"/>
    <col min="15644" max="15644" width="13.140625" style="5" bestFit="1" customWidth="1"/>
    <col min="15645" max="15872" width="11.42578125" style="5"/>
    <col min="15873" max="15873" width="4.140625" style="5" customWidth="1"/>
    <col min="15874" max="15874" width="35.5703125" style="5" customWidth="1"/>
    <col min="15875" max="15875" width="18.42578125" style="5" bestFit="1" customWidth="1"/>
    <col min="15876" max="15879" width="10.42578125" style="5" customWidth="1"/>
    <col min="15880" max="15880" width="12.85546875" style="5" bestFit="1" customWidth="1"/>
    <col min="15881" max="15881" width="20.42578125" style="5" bestFit="1" customWidth="1"/>
    <col min="15882" max="15883" width="11.42578125" style="5" customWidth="1"/>
    <col min="15884" max="15884" width="10.42578125" style="5" bestFit="1" customWidth="1"/>
    <col min="15885" max="15885" width="11.42578125" style="5" bestFit="1" customWidth="1"/>
    <col min="15886" max="15886" width="18.85546875" style="5" customWidth="1"/>
    <col min="15887" max="15887" width="18.85546875" style="5" bestFit="1" customWidth="1"/>
    <col min="15888" max="15888" width="20.42578125" style="5" bestFit="1" customWidth="1"/>
    <col min="15889" max="15890" width="0" style="5" hidden="1" customWidth="1"/>
    <col min="15891" max="15891" width="15.42578125" style="5" bestFit="1" customWidth="1"/>
    <col min="15892" max="15892" width="28.42578125" style="5" bestFit="1" customWidth="1"/>
    <col min="15893" max="15893" width="13.5703125" style="5" bestFit="1" customWidth="1"/>
    <col min="15894" max="15894" width="11.42578125" style="5" customWidth="1"/>
    <col min="15895" max="15896" width="0" style="5" hidden="1" customWidth="1"/>
    <col min="15897" max="15899" width="11.42578125" style="5" customWidth="1"/>
    <col min="15900" max="15900" width="13.140625" style="5" bestFit="1" customWidth="1"/>
    <col min="15901" max="16128" width="11.42578125" style="5"/>
    <col min="16129" max="16129" width="4.140625" style="5" customWidth="1"/>
    <col min="16130" max="16130" width="35.5703125" style="5" customWidth="1"/>
    <col min="16131" max="16131" width="18.42578125" style="5" bestFit="1" customWidth="1"/>
    <col min="16132" max="16135" width="10.42578125" style="5" customWidth="1"/>
    <col min="16136" max="16136" width="12.85546875" style="5" bestFit="1" customWidth="1"/>
    <col min="16137" max="16137" width="20.42578125" style="5" bestFit="1" customWidth="1"/>
    <col min="16138" max="16139" width="11.42578125" style="5" customWidth="1"/>
    <col min="16140" max="16140" width="10.42578125" style="5" bestFit="1" customWidth="1"/>
    <col min="16141" max="16141" width="11.42578125" style="5" bestFit="1" customWidth="1"/>
    <col min="16142" max="16142" width="18.85546875" style="5" customWidth="1"/>
    <col min="16143" max="16143" width="18.85546875" style="5" bestFit="1" customWidth="1"/>
    <col min="16144" max="16144" width="20.42578125" style="5" bestFit="1" customWidth="1"/>
    <col min="16145" max="16146" width="0" style="5" hidden="1" customWidth="1"/>
    <col min="16147" max="16147" width="15.42578125" style="5" bestFit="1" customWidth="1"/>
    <col min="16148" max="16148" width="28.42578125" style="5" bestFit="1" customWidth="1"/>
    <col min="16149" max="16149" width="13.5703125" style="5" bestFit="1" customWidth="1"/>
    <col min="16150" max="16150" width="11.42578125" style="5" customWidth="1"/>
    <col min="16151" max="16152" width="0" style="5" hidden="1" customWidth="1"/>
    <col min="16153" max="16155" width="11.42578125" style="5" customWidth="1"/>
    <col min="16156" max="16156" width="13.140625" style="5" bestFit="1" customWidth="1"/>
    <col min="16157" max="16384" width="11.42578125" style="5"/>
  </cols>
  <sheetData>
    <row r="12" spans="2:21" ht="21" x14ac:dyDescent="0.25">
      <c r="B12" s="26" t="s">
        <v>91</v>
      </c>
      <c r="C12" s="27"/>
      <c r="D12" s="27"/>
      <c r="E12" s="27"/>
      <c r="F12" s="27"/>
      <c r="G12" s="27"/>
      <c r="H12" s="28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</row>
    <row r="15" spans="2:21" x14ac:dyDescent="0.25">
      <c r="B15" s="29" t="s">
        <v>92</v>
      </c>
      <c r="C15" s="30"/>
    </row>
    <row r="16" spans="2:21" x14ac:dyDescent="0.25">
      <c r="K16" s="31"/>
    </row>
    <row r="17" spans="2:28" x14ac:dyDescent="0.25">
      <c r="B17" s="32" t="s">
        <v>93</v>
      </c>
      <c r="C17" s="33">
        <f>SETTLEMENT_DATE</f>
        <v>44071</v>
      </c>
    </row>
    <row r="18" spans="2:28" x14ac:dyDescent="0.25">
      <c r="B18" s="34"/>
      <c r="C18" s="35"/>
    </row>
    <row r="19" spans="2:28" ht="15.75" thickBot="1" x14ac:dyDescent="0.3">
      <c r="C19" s="4"/>
    </row>
    <row r="20" spans="2:28" s="38" customFormat="1" ht="18" thickBot="1" x14ac:dyDescent="0.3">
      <c r="B20" s="36" t="s">
        <v>94</v>
      </c>
      <c r="C20" s="37"/>
      <c r="D20" s="37"/>
      <c r="E20" s="37"/>
      <c r="F20" s="37"/>
      <c r="G20" s="37"/>
      <c r="J20" s="5"/>
      <c r="K20" s="39" t="s">
        <v>95</v>
      </c>
      <c r="L20" s="5"/>
      <c r="P20" s="5"/>
      <c r="Q20" s="5"/>
      <c r="R20" s="5"/>
      <c r="S20" s="5"/>
      <c r="T20" s="40" t="s">
        <v>96</v>
      </c>
      <c r="U20" s="41">
        <f ca="1">SUM(U24:U135)</f>
        <v>1.3253074088571906</v>
      </c>
      <c r="W20" s="5"/>
      <c r="X20" s="5"/>
      <c r="Y20" s="5"/>
      <c r="Z20" s="5"/>
      <c r="AA20" s="5"/>
    </row>
    <row r="21" spans="2:28" s="38" customFormat="1" ht="15.75" x14ac:dyDescent="0.25">
      <c r="B21" s="42"/>
      <c r="C21" s="129" t="str">
        <f ca="1">IF(ISNA(HLOOKUP(C22,Source_Bonds,1,FALSE)),IF(ISNA(HLOOKUP(C22,Desti_Bonds,1,FALSE)),"NOT FOUND","DESTINATION"),"SOURCE")</f>
        <v>DESTINATION</v>
      </c>
      <c r="D21" s="43"/>
      <c r="E21" s="43"/>
      <c r="F21" s="43"/>
      <c r="G21" s="43"/>
      <c r="H21" s="44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</row>
    <row r="22" spans="2:28" ht="15.75" x14ac:dyDescent="0.25">
      <c r="B22" s="45" t="s">
        <v>97</v>
      </c>
      <c r="C22" s="130" t="str">
        <f ca="1">MID(CELL("filename",A1),FIND("]",CELL("filename",A1))+1,255)</f>
        <v>LB676A</v>
      </c>
      <c r="D22" s="34" t="s">
        <v>187</v>
      </c>
      <c r="E22" s="46"/>
      <c r="F22" s="46"/>
      <c r="G22" s="46"/>
      <c r="J22" s="38"/>
      <c r="K22" s="47" t="s">
        <v>98</v>
      </c>
      <c r="L22" s="47" t="s">
        <v>99</v>
      </c>
      <c r="M22" s="47" t="s">
        <v>32</v>
      </c>
      <c r="N22" s="47" t="s">
        <v>100</v>
      </c>
      <c r="O22" s="47" t="s">
        <v>101</v>
      </c>
      <c r="P22" s="47" t="s">
        <v>102</v>
      </c>
      <c r="Q22" s="47" t="s">
        <v>103</v>
      </c>
      <c r="R22" s="47" t="s">
        <v>104</v>
      </c>
      <c r="S22" s="47" t="s">
        <v>95</v>
      </c>
      <c r="T22" s="47" t="s">
        <v>105</v>
      </c>
      <c r="U22" s="47" t="s">
        <v>106</v>
      </c>
      <c r="W22" s="4"/>
      <c r="X22" s="4"/>
      <c r="Y22" s="4"/>
      <c r="Z22" s="4"/>
      <c r="AA22" s="4"/>
      <c r="AB22" s="4"/>
    </row>
    <row r="23" spans="2:28" x14ac:dyDescent="0.25">
      <c r="B23" s="48" t="s">
        <v>30</v>
      </c>
      <c r="C23" s="49">
        <f ca="1">+VLOOKUP($C$22,SBDB_Data,2,FALSE)</f>
        <v>61165</v>
      </c>
      <c r="D23" s="34"/>
      <c r="E23" s="50"/>
      <c r="F23" s="50"/>
      <c r="G23" s="50"/>
      <c r="K23" s="51">
        <v>0</v>
      </c>
      <c r="L23" s="93">
        <f>+C17</f>
        <v>44071</v>
      </c>
      <c r="M23" s="23"/>
      <c r="N23" s="23"/>
      <c r="O23" s="23"/>
      <c r="P23" s="53"/>
      <c r="Q23" s="53"/>
      <c r="R23" s="53">
        <v>1</v>
      </c>
      <c r="S23" s="53"/>
      <c r="T23" s="54"/>
      <c r="U23" s="53"/>
      <c r="W23" s="4"/>
      <c r="X23" s="53"/>
      <c r="Y23" s="53"/>
      <c r="Z23" s="53"/>
      <c r="AA23" s="54"/>
      <c r="AB23" s="53"/>
    </row>
    <row r="24" spans="2:28" x14ac:dyDescent="0.25">
      <c r="B24" s="48" t="s">
        <v>32</v>
      </c>
      <c r="C24" s="55">
        <f ca="1">+VLOOKUP($C$22,SBDB_Data,4,FALSE)</f>
        <v>3.6000000000000004E-2</v>
      </c>
      <c r="D24" s="34"/>
      <c r="E24" s="56"/>
      <c r="F24" s="56"/>
      <c r="G24" s="56"/>
      <c r="K24" s="51">
        <f>+K23+1</f>
        <v>1</v>
      </c>
      <c r="L24" s="93">
        <f ca="1">+COUPNCD(C17,C23,C25)</f>
        <v>44182</v>
      </c>
      <c r="M24" s="57">
        <f ca="1">IF(L24="--","--",IF(AND($C$27="--",K24=1),(L24-$C$26)*$C$24/365,$C$24/$C$25))</f>
        <v>1.8000000000000002E-2</v>
      </c>
      <c r="N24" s="53" t="str">
        <f ca="1">+IF(L24=$C$23, 100%, "--")</f>
        <v>--</v>
      </c>
      <c r="O24" s="57">
        <f ca="1">IFERROR(IF(K24=1,(L24-$C$27)*(Q24/100%)*$C$24/365,(L24-L23)*(Q24/100%)*$C$24/365),"--")</f>
        <v>1.8049315068493152E-2</v>
      </c>
      <c r="P24" s="53">
        <f t="shared" ref="P24:P87" ca="1" si="0">+IF(L24="--","--",IFERROR(VLOOKUP(L24,$W$41:$X$45,2,FALSE),0))</f>
        <v>0</v>
      </c>
      <c r="Q24" s="53">
        <f ca="1">R24+P24</f>
        <v>1</v>
      </c>
      <c r="R24" s="53">
        <f ca="1">IF(P24="--",R23-0,R23-P24)</f>
        <v>1</v>
      </c>
      <c r="S24" s="58">
        <f ca="1">IF(L24="--","--",ROUND(IF($C$22="LBA37DA",SUM(O24:P24),SUM(M24:N24)),9))</f>
        <v>1.7999999999999999E-2</v>
      </c>
      <c r="T24" s="59">
        <f ca="1">IF(L24="--","--",1/(1+$C$31/$C$25)^($C$28*$C$25/365+K23))</f>
        <v>0.99261358390418153</v>
      </c>
      <c r="U24" s="53">
        <f ca="1">IFERROR(T24*S24,"--")</f>
        <v>1.7867044510275265E-2</v>
      </c>
      <c r="W24" s="4"/>
      <c r="X24" s="53"/>
      <c r="Y24" s="53"/>
      <c r="Z24" s="53"/>
      <c r="AA24" s="54"/>
      <c r="AB24" s="53"/>
    </row>
    <row r="25" spans="2:28" x14ac:dyDescent="0.25">
      <c r="B25" s="48" t="s">
        <v>107</v>
      </c>
      <c r="C25" s="60">
        <v>2</v>
      </c>
      <c r="D25" s="46"/>
      <c r="E25" s="61"/>
      <c r="F25" s="61"/>
      <c r="G25" s="61"/>
      <c r="K25" s="51">
        <f>+K24+1</f>
        <v>2</v>
      </c>
      <c r="L25" s="93">
        <f ca="1">+IF(L24&lt;$C$23, EDATE(L24,12/$C$25), IF(L24=$C$23, "--", IF(L24="--", "--")))</f>
        <v>44364</v>
      </c>
      <c r="M25" s="57">
        <f t="shared" ref="M25:M88" ca="1" si="1">IF(L25="--","--",IF(AND($C$27="--",K25=1),(L25-$C$26)*$C$24/365,$C$24/$C$25))</f>
        <v>1.8000000000000002E-2</v>
      </c>
      <c r="N25" s="53" t="str">
        <f t="shared" ref="N25:N88" ca="1" si="2">+IF(L25=$C$23, 100%, "--")</f>
        <v>--</v>
      </c>
      <c r="O25" s="57">
        <f ca="1">IFERROR(IF(K25=1,(L25-$C$27)*(Q25/100%)*$C$24/365,(L25-L24)*(Q25/100%)*$C$24/365),"--")</f>
        <v>1.7950684931506852E-2</v>
      </c>
      <c r="P25" s="53">
        <f t="shared" ca="1" si="0"/>
        <v>0</v>
      </c>
      <c r="Q25" s="53">
        <f t="shared" ref="Q25:Q66" ca="1" si="3">R25+P25</f>
        <v>1</v>
      </c>
      <c r="R25" s="53">
        <f ca="1">IF(P25="--",R24-0,R24-P25)</f>
        <v>1</v>
      </c>
      <c r="S25" s="58">
        <f t="shared" ref="S25:S88" ca="1" si="4">IF(L25="--","--",ROUND(IF($C$22="LBA37DA",SUM(O25:P25),SUM(M25:N25)),9))</f>
        <v>1.7999999999999999E-2</v>
      </c>
      <c r="T25" s="59">
        <f ca="1">IF(L25="--","--",1/(1+$C$31/$C$25)^($C$28*$C$25/365+K24))</f>
        <v>0.98058765688020266</v>
      </c>
      <c r="U25" s="53">
        <f t="shared" ref="U25:U88" ca="1" si="5">IFERROR(T25*S25,"--")</f>
        <v>1.7650577823843647E-2</v>
      </c>
      <c r="W25" s="4"/>
      <c r="X25" s="53"/>
      <c r="Y25" s="53"/>
      <c r="Z25" s="53"/>
      <c r="AA25" s="54"/>
      <c r="AB25" s="53"/>
    </row>
    <row r="26" spans="2:28" x14ac:dyDescent="0.25">
      <c r="B26" s="48" t="s">
        <v>31</v>
      </c>
      <c r="C26" s="49">
        <f ca="1">+VLOOKUP($C$22,SBDB_Data,3,FALSE)</f>
        <v>43049</v>
      </c>
      <c r="D26" s="34"/>
      <c r="E26" s="61"/>
      <c r="F26" s="61"/>
      <c r="G26" s="61"/>
      <c r="K26" s="51">
        <f>+K25+1</f>
        <v>3</v>
      </c>
      <c r="L26" s="93">
        <f t="shared" ref="L26:L89" ca="1" si="6">+IF(L25&lt;$C$23, EDATE(L25,12/$C$25), IF(L25=$C$23, "--", IF(L25="--", "--")))</f>
        <v>44547</v>
      </c>
      <c r="M26" s="57">
        <f t="shared" ca="1" si="1"/>
        <v>1.8000000000000002E-2</v>
      </c>
      <c r="N26" s="53" t="str">
        <f t="shared" ca="1" si="2"/>
        <v>--</v>
      </c>
      <c r="O26" s="57">
        <f t="shared" ref="O26:O89" ca="1" si="7">IFERROR(IF(K26=1,(L26-$C$27)*(Q26/100%)*$C$24/365,(L26-L25)*(Q26/100%)*$C$24/365),"--")</f>
        <v>1.8049315068493152E-2</v>
      </c>
      <c r="P26" s="53">
        <f t="shared" ca="1" si="0"/>
        <v>0</v>
      </c>
      <c r="Q26" s="53">
        <f t="shared" ca="1" si="3"/>
        <v>1</v>
      </c>
      <c r="R26" s="53">
        <f t="shared" ref="R26:R66" ca="1" si="8">IF(P26="--",R25-0,R25-P26)</f>
        <v>1</v>
      </c>
      <c r="S26" s="58">
        <f t="shared" ca="1" si="4"/>
        <v>1.7999999999999999E-2</v>
      </c>
      <c r="T26" s="59">
        <f t="shared" ref="T26:T89" ca="1" si="9">IF(L26="--","--",1/(1+$C$31/$C$25)^($C$28*$C$25/365+K25))</f>
        <v>0.96870742897129858</v>
      </c>
      <c r="U26" s="53">
        <f t="shared" ca="1" si="5"/>
        <v>1.7436733721483372E-2</v>
      </c>
      <c r="W26" s="4"/>
      <c r="X26" s="53"/>
      <c r="Y26" s="53"/>
      <c r="Z26" s="53"/>
      <c r="AA26" s="54"/>
      <c r="AB26" s="53"/>
    </row>
    <row r="27" spans="2:28" x14ac:dyDescent="0.25">
      <c r="B27" s="48" t="s">
        <v>108</v>
      </c>
      <c r="C27" s="62">
        <f ca="1">IF(COUPPCD(C17,C23,C25)&lt;C26,"--",COUPPCD(C17,C23,C25))</f>
        <v>43999</v>
      </c>
      <c r="E27" s="50"/>
      <c r="F27" s="61"/>
      <c r="G27" s="61"/>
      <c r="K27" s="51">
        <f>+K26+1</f>
        <v>4</v>
      </c>
      <c r="L27" s="93">
        <f t="shared" ca="1" si="6"/>
        <v>44729</v>
      </c>
      <c r="M27" s="57">
        <f t="shared" ca="1" si="1"/>
        <v>1.8000000000000002E-2</v>
      </c>
      <c r="N27" s="53" t="str">
        <f t="shared" ca="1" si="2"/>
        <v>--</v>
      </c>
      <c r="O27" s="57">
        <f t="shared" ca="1" si="7"/>
        <v>1.7950684931506852E-2</v>
      </c>
      <c r="P27" s="53">
        <f t="shared" ca="1" si="0"/>
        <v>0</v>
      </c>
      <c r="Q27" s="53">
        <f t="shared" ca="1" si="3"/>
        <v>1</v>
      </c>
      <c r="R27" s="53">
        <f t="shared" ca="1" si="8"/>
        <v>1</v>
      </c>
      <c r="S27" s="58">
        <f t="shared" ca="1" si="4"/>
        <v>1.7999999999999999E-2</v>
      </c>
      <c r="T27" s="59">
        <f t="shared" ca="1" si="9"/>
        <v>0.95697113497200192</v>
      </c>
      <c r="U27" s="53">
        <f t="shared" ca="1" si="5"/>
        <v>1.7225480429496034E-2</v>
      </c>
      <c r="W27" s="4"/>
      <c r="X27" s="53"/>
      <c r="Y27" s="53"/>
      <c r="Z27" s="53"/>
      <c r="AA27" s="54"/>
      <c r="AB27" s="53"/>
    </row>
    <row r="28" spans="2:28" x14ac:dyDescent="0.25">
      <c r="B28" s="48" t="s">
        <v>24</v>
      </c>
      <c r="C28" s="131">
        <f ca="1">L24-L23</f>
        <v>111</v>
      </c>
      <c r="D28" s="46"/>
      <c r="E28" s="61"/>
      <c r="F28" s="61"/>
      <c r="G28" s="61"/>
      <c r="K28" s="51">
        <f t="shared" ref="K28:K91" si="10">+K27+1</f>
        <v>5</v>
      </c>
      <c r="L28" s="93">
        <f t="shared" ca="1" si="6"/>
        <v>44912</v>
      </c>
      <c r="M28" s="57">
        <f t="shared" ca="1" si="1"/>
        <v>1.8000000000000002E-2</v>
      </c>
      <c r="N28" s="53" t="str">
        <f t="shared" ca="1" si="2"/>
        <v>--</v>
      </c>
      <c r="O28" s="57">
        <f t="shared" ca="1" si="7"/>
        <v>1.8049315068493152E-2</v>
      </c>
      <c r="P28" s="53">
        <f t="shared" ca="1" si="0"/>
        <v>0</v>
      </c>
      <c r="Q28" s="53">
        <f t="shared" ca="1" si="3"/>
        <v>1</v>
      </c>
      <c r="R28" s="53">
        <f t="shared" ca="1" si="8"/>
        <v>1</v>
      </c>
      <c r="S28" s="58">
        <f t="shared" ca="1" si="4"/>
        <v>1.7999999999999999E-2</v>
      </c>
      <c r="T28" s="59">
        <f t="shared" ca="1" si="9"/>
        <v>0.94537703106304471</v>
      </c>
      <c r="U28" s="53">
        <f t="shared" ca="1" si="5"/>
        <v>1.7016786559134803E-2</v>
      </c>
      <c r="W28" s="4"/>
      <c r="X28" s="53"/>
      <c r="Y28" s="53"/>
      <c r="Z28" s="53"/>
      <c r="AA28" s="54"/>
      <c r="AB28" s="53"/>
    </row>
    <row r="29" spans="2:28" x14ac:dyDescent="0.25">
      <c r="B29" s="48" t="s">
        <v>23</v>
      </c>
      <c r="C29" s="131">
        <f ca="1">IF(C27="--",L23-C26,L23-C27)</f>
        <v>72</v>
      </c>
      <c r="D29" s="46"/>
      <c r="E29" s="63"/>
      <c r="F29" s="63"/>
      <c r="G29" s="63"/>
      <c r="K29" s="51">
        <f t="shared" si="10"/>
        <v>6</v>
      </c>
      <c r="L29" s="93">
        <f t="shared" ca="1" si="6"/>
        <v>45094</v>
      </c>
      <c r="M29" s="57">
        <f t="shared" ca="1" si="1"/>
        <v>1.8000000000000002E-2</v>
      </c>
      <c r="N29" s="53" t="str">
        <f t="shared" ca="1" si="2"/>
        <v>--</v>
      </c>
      <c r="O29" s="57">
        <f t="shared" ca="1" si="7"/>
        <v>1.7950684931506852E-2</v>
      </c>
      <c r="P29" s="53">
        <f t="shared" ca="1" si="0"/>
        <v>0</v>
      </c>
      <c r="Q29" s="53">
        <f t="shared" ca="1" si="3"/>
        <v>1</v>
      </c>
      <c r="R29" s="53">
        <f t="shared" ca="1" si="8"/>
        <v>1</v>
      </c>
      <c r="S29" s="58">
        <f t="shared" ca="1" si="4"/>
        <v>1.7999999999999999E-2</v>
      </c>
      <c r="T29" s="59">
        <f t="shared" ca="1" si="9"/>
        <v>0.93392339455225581</v>
      </c>
      <c r="U29" s="53">
        <f t="shared" ca="1" si="5"/>
        <v>1.6810621101940603E-2</v>
      </c>
      <c r="W29" s="4"/>
      <c r="X29" s="53"/>
      <c r="Y29" s="53"/>
      <c r="Z29" s="53"/>
      <c r="AA29" s="54"/>
      <c r="AB29" s="53"/>
    </row>
    <row r="30" spans="2:28" x14ac:dyDescent="0.25">
      <c r="B30" s="48" t="s">
        <v>109</v>
      </c>
      <c r="C30" s="64">
        <f ca="1">ROUND(C29/365*C24,8)</f>
        <v>7.1013700000000001E-3</v>
      </c>
      <c r="E30" s="65"/>
      <c r="F30" s="65"/>
      <c r="G30" s="65"/>
      <c r="K30" s="51">
        <f t="shared" si="10"/>
        <v>7</v>
      </c>
      <c r="L30" s="93">
        <f t="shared" ca="1" si="6"/>
        <v>45277</v>
      </c>
      <c r="M30" s="57">
        <f t="shared" ca="1" si="1"/>
        <v>1.8000000000000002E-2</v>
      </c>
      <c r="N30" s="53" t="str">
        <f t="shared" ca="1" si="2"/>
        <v>--</v>
      </c>
      <c r="O30" s="57">
        <f t="shared" ca="1" si="7"/>
        <v>1.8049315068493152E-2</v>
      </c>
      <c r="P30" s="53">
        <f t="shared" ca="1" si="0"/>
        <v>0</v>
      </c>
      <c r="Q30" s="53">
        <f t="shared" ca="1" si="3"/>
        <v>1</v>
      </c>
      <c r="R30" s="53">
        <f t="shared" ca="1" si="8"/>
        <v>1</v>
      </c>
      <c r="S30" s="58">
        <f t="shared" ca="1" si="4"/>
        <v>1.7999999999999999E-2</v>
      </c>
      <c r="T30" s="59">
        <f t="shared" ca="1" si="9"/>
        <v>0.92260852361859724</v>
      </c>
      <c r="U30" s="53">
        <f t="shared" ca="1" si="5"/>
        <v>1.6606953425134748E-2</v>
      </c>
      <c r="W30" s="4"/>
      <c r="X30" s="53"/>
      <c r="Y30" s="53"/>
      <c r="Z30" s="53"/>
      <c r="AA30" s="54"/>
      <c r="AB30" s="53"/>
    </row>
    <row r="31" spans="2:28" x14ac:dyDescent="0.25">
      <c r="B31" s="66" t="s">
        <v>110</v>
      </c>
      <c r="C31" s="132">
        <f ca="1">IF(C21="SOURCE", HLOOKUP(C22, Source_Bonds, 7, FALSE), IF(C21="DESTINATION", HLOOKUP(C22,Desti_Bonds,6,FALSE),  C21) )</f>
        <v>2.4528000000000001E-2</v>
      </c>
      <c r="D31" s="34" t="s">
        <v>186</v>
      </c>
      <c r="E31" s="65"/>
      <c r="G31" s="61"/>
      <c r="K31" s="51">
        <f t="shared" si="10"/>
        <v>8</v>
      </c>
      <c r="L31" s="93">
        <f t="shared" ca="1" si="6"/>
        <v>45460</v>
      </c>
      <c r="M31" s="57">
        <f t="shared" ca="1" si="1"/>
        <v>1.8000000000000002E-2</v>
      </c>
      <c r="N31" s="53" t="str">
        <f t="shared" ca="1" si="2"/>
        <v>--</v>
      </c>
      <c r="O31" s="57">
        <f t="shared" ca="1" si="7"/>
        <v>1.8049315068493152E-2</v>
      </c>
      <c r="P31" s="53">
        <f t="shared" ca="1" si="0"/>
        <v>0</v>
      </c>
      <c r="Q31" s="53">
        <f t="shared" ca="1" si="3"/>
        <v>1</v>
      </c>
      <c r="R31" s="53">
        <f t="shared" ca="1" si="8"/>
        <v>1</v>
      </c>
      <c r="S31" s="58">
        <f t="shared" ca="1" si="4"/>
        <v>1.7999999999999999E-2</v>
      </c>
      <c r="T31" s="59">
        <f t="shared" ca="1" si="9"/>
        <v>0.91143073705930189</v>
      </c>
      <c r="U31" s="53">
        <f t="shared" ca="1" si="5"/>
        <v>1.6405753267067433E-2</v>
      </c>
      <c r="W31" s="4"/>
      <c r="X31" s="53"/>
      <c r="Y31" s="53"/>
      <c r="Z31" s="53"/>
      <c r="AA31" s="54"/>
      <c r="AB31" s="53"/>
    </row>
    <row r="32" spans="2:28" s="38" customFormat="1" ht="15.75" x14ac:dyDescent="0.25">
      <c r="B32" s="5"/>
      <c r="C32" s="5"/>
      <c r="D32" s="34"/>
      <c r="E32" s="34"/>
      <c r="F32" s="5"/>
      <c r="G32" s="61"/>
      <c r="H32" s="4"/>
      <c r="I32" s="5"/>
      <c r="J32" s="5"/>
      <c r="K32" s="51">
        <f t="shared" si="10"/>
        <v>9</v>
      </c>
      <c r="L32" s="93">
        <f t="shared" ca="1" si="6"/>
        <v>45643</v>
      </c>
      <c r="M32" s="57">
        <f t="shared" ca="1" si="1"/>
        <v>1.8000000000000002E-2</v>
      </c>
      <c r="N32" s="53" t="str">
        <f t="shared" ca="1" si="2"/>
        <v>--</v>
      </c>
      <c r="O32" s="57">
        <f t="shared" ca="1" si="7"/>
        <v>1.8049315068493152E-2</v>
      </c>
      <c r="P32" s="53">
        <f t="shared" ca="1" si="0"/>
        <v>0</v>
      </c>
      <c r="Q32" s="53">
        <f t="shared" ca="1" si="3"/>
        <v>1</v>
      </c>
      <c r="R32" s="53">
        <f t="shared" ca="1" si="8"/>
        <v>1</v>
      </c>
      <c r="S32" s="58">
        <f t="shared" ca="1" si="4"/>
        <v>1.7999999999999999E-2</v>
      </c>
      <c r="T32" s="59">
        <f t="shared" ca="1" si="9"/>
        <v>0.90038837404007444</v>
      </c>
      <c r="U32" s="53">
        <f t="shared" ca="1" si="5"/>
        <v>1.6206990732721339E-2</v>
      </c>
      <c r="V32" s="5"/>
      <c r="W32" s="4"/>
      <c r="X32" s="53"/>
      <c r="Y32" s="53"/>
      <c r="Z32" s="53"/>
      <c r="AA32" s="54"/>
      <c r="AB32" s="53"/>
    </row>
    <row r="33" spans="2:28" s="38" customFormat="1" ht="15.75" x14ac:dyDescent="0.25">
      <c r="B33" s="45" t="s">
        <v>111</v>
      </c>
      <c r="C33" s="67">
        <f ca="1">ROUND(U20-C30,8)</f>
        <v>1.31820604</v>
      </c>
      <c r="D33" s="46"/>
      <c r="E33" s="34"/>
      <c r="F33" s="5"/>
      <c r="G33" s="5"/>
      <c r="H33" s="4"/>
      <c r="I33" s="5"/>
      <c r="J33" s="5"/>
      <c r="K33" s="51">
        <f t="shared" si="10"/>
        <v>10</v>
      </c>
      <c r="L33" s="93">
        <f t="shared" ca="1" si="6"/>
        <v>45825</v>
      </c>
      <c r="M33" s="57">
        <f t="shared" ca="1" si="1"/>
        <v>1.8000000000000002E-2</v>
      </c>
      <c r="N33" s="53" t="str">
        <f t="shared" ca="1" si="2"/>
        <v>--</v>
      </c>
      <c r="O33" s="57">
        <f t="shared" ca="1" si="7"/>
        <v>1.7950684931506852E-2</v>
      </c>
      <c r="P33" s="53">
        <f t="shared" ca="1" si="0"/>
        <v>0</v>
      </c>
      <c r="Q33" s="53">
        <f t="shared" ca="1" si="3"/>
        <v>1</v>
      </c>
      <c r="R33" s="53">
        <f t="shared" ca="1" si="8"/>
        <v>1</v>
      </c>
      <c r="S33" s="58">
        <f t="shared" ca="1" si="4"/>
        <v>1.7999999999999999E-2</v>
      </c>
      <c r="T33" s="59">
        <f t="shared" ca="1" si="9"/>
        <v>0.88947979384831866</v>
      </c>
      <c r="U33" s="53">
        <f t="shared" ca="1" si="5"/>
        <v>1.6010636289269735E-2</v>
      </c>
      <c r="V33" s="5"/>
      <c r="W33" s="4"/>
      <c r="X33" s="53"/>
      <c r="Y33" s="53"/>
      <c r="Z33" s="53"/>
      <c r="AA33" s="54"/>
      <c r="AB33" s="53"/>
    </row>
    <row r="34" spans="2:28" ht="15.75" customHeight="1" x14ac:dyDescent="0.25">
      <c r="B34" s="66" t="s">
        <v>112</v>
      </c>
      <c r="C34" s="68">
        <f ca="1">C33+C30</f>
        <v>1.32530741</v>
      </c>
      <c r="D34" s="46"/>
      <c r="E34" s="34"/>
      <c r="F34" s="65"/>
      <c r="G34" s="69"/>
      <c r="K34" s="51">
        <f t="shared" si="10"/>
        <v>11</v>
      </c>
      <c r="L34" s="93">
        <f t="shared" ca="1" si="6"/>
        <v>46008</v>
      </c>
      <c r="M34" s="57">
        <f t="shared" ca="1" si="1"/>
        <v>1.8000000000000002E-2</v>
      </c>
      <c r="N34" s="53" t="str">
        <f t="shared" ca="1" si="2"/>
        <v>--</v>
      </c>
      <c r="O34" s="57">
        <f t="shared" ca="1" si="7"/>
        <v>1.8049315068493152E-2</v>
      </c>
      <c r="P34" s="53">
        <f t="shared" ca="1" si="0"/>
        <v>0</v>
      </c>
      <c r="Q34" s="53">
        <f t="shared" ca="1" si="3"/>
        <v>1</v>
      </c>
      <c r="R34" s="53">
        <f t="shared" ca="1" si="8"/>
        <v>1</v>
      </c>
      <c r="S34" s="58">
        <f t="shared" ca="1" si="4"/>
        <v>1.7999999999999999E-2</v>
      </c>
      <c r="T34" s="59">
        <f t="shared" ca="1" si="9"/>
        <v>0.87870337564935475</v>
      </c>
      <c r="U34" s="53">
        <f t="shared" ca="1" si="5"/>
        <v>1.5816660761688386E-2</v>
      </c>
      <c r="W34" s="4"/>
      <c r="X34" s="53"/>
      <c r="Y34" s="53"/>
      <c r="Z34" s="53"/>
      <c r="AA34" s="54"/>
      <c r="AB34" s="53"/>
    </row>
    <row r="35" spans="2:28" x14ac:dyDescent="0.25">
      <c r="C35" s="70"/>
      <c r="D35" s="46"/>
      <c r="E35" s="34"/>
      <c r="F35" s="34"/>
      <c r="G35" s="71"/>
      <c r="K35" s="51">
        <f>+K34+1</f>
        <v>12</v>
      </c>
      <c r="L35" s="93">
        <f t="shared" ca="1" si="6"/>
        <v>46190</v>
      </c>
      <c r="M35" s="57">
        <f t="shared" ca="1" si="1"/>
        <v>1.8000000000000002E-2</v>
      </c>
      <c r="N35" s="53" t="str">
        <f t="shared" ca="1" si="2"/>
        <v>--</v>
      </c>
      <c r="O35" s="57">
        <f t="shared" ca="1" si="7"/>
        <v>1.7950684931506852E-2</v>
      </c>
      <c r="P35" s="53">
        <f t="shared" ca="1" si="0"/>
        <v>0</v>
      </c>
      <c r="Q35" s="53">
        <f t="shared" ca="1" si="3"/>
        <v>1</v>
      </c>
      <c r="R35" s="53">
        <f t="shared" ca="1" si="8"/>
        <v>1</v>
      </c>
      <c r="S35" s="58">
        <f t="shared" ca="1" si="4"/>
        <v>1.7999999999999999E-2</v>
      </c>
      <c r="T35" s="59">
        <f t="shared" ca="1" si="9"/>
        <v>0.86805751824559096</v>
      </c>
      <c r="U35" s="53">
        <f t="shared" ca="1" si="5"/>
        <v>1.5625035328420637E-2</v>
      </c>
      <c r="W35" s="4"/>
      <c r="X35" s="53"/>
      <c r="Y35" s="53"/>
      <c r="Z35" s="53"/>
      <c r="AA35" s="54"/>
      <c r="AB35" s="53"/>
    </row>
    <row r="36" spans="2:28" x14ac:dyDescent="0.25">
      <c r="C36" s="63"/>
      <c r="D36" s="72"/>
      <c r="E36" s="73"/>
      <c r="F36" s="34"/>
      <c r="G36" s="74"/>
      <c r="K36" s="51">
        <f t="shared" si="10"/>
        <v>13</v>
      </c>
      <c r="L36" s="93">
        <f t="shared" ca="1" si="6"/>
        <v>46373</v>
      </c>
      <c r="M36" s="57">
        <f t="shared" ca="1" si="1"/>
        <v>1.8000000000000002E-2</v>
      </c>
      <c r="N36" s="53" t="str">
        <f t="shared" ca="1" si="2"/>
        <v>--</v>
      </c>
      <c r="O36" s="57">
        <f t="shared" ca="1" si="7"/>
        <v>1.8049315068493152E-2</v>
      </c>
      <c r="P36" s="53">
        <f t="shared" ca="1" si="0"/>
        <v>0</v>
      </c>
      <c r="Q36" s="53">
        <f t="shared" ca="1" si="3"/>
        <v>1</v>
      </c>
      <c r="R36" s="53">
        <f t="shared" ca="1" si="8"/>
        <v>1</v>
      </c>
      <c r="S36" s="58">
        <f t="shared" ca="1" si="4"/>
        <v>1.7999999999999999E-2</v>
      </c>
      <c r="T36" s="59">
        <f t="shared" ca="1" si="9"/>
        <v>0.85754063983861006</v>
      </c>
      <c r="U36" s="53">
        <f t="shared" ca="1" si="5"/>
        <v>1.5435731517094981E-2</v>
      </c>
      <c r="W36" s="4"/>
      <c r="X36" s="53"/>
      <c r="Y36" s="53"/>
      <c r="Z36" s="53"/>
      <c r="AA36" s="54"/>
      <c r="AB36" s="53"/>
    </row>
    <row r="37" spans="2:28" x14ac:dyDescent="0.25">
      <c r="C37" s="63"/>
      <c r="D37" s="72"/>
      <c r="E37" s="73"/>
      <c r="F37" s="34"/>
      <c r="G37" s="74"/>
      <c r="K37" s="51">
        <f t="shared" si="10"/>
        <v>14</v>
      </c>
      <c r="L37" s="93">
        <f t="shared" ca="1" si="6"/>
        <v>46555</v>
      </c>
      <c r="M37" s="57">
        <f t="shared" ca="1" si="1"/>
        <v>1.8000000000000002E-2</v>
      </c>
      <c r="N37" s="53" t="str">
        <f t="shared" ca="1" si="2"/>
        <v>--</v>
      </c>
      <c r="O37" s="57">
        <f t="shared" ca="1" si="7"/>
        <v>1.7950684931506852E-2</v>
      </c>
      <c r="P37" s="53">
        <f t="shared" ca="1" si="0"/>
        <v>0</v>
      </c>
      <c r="Q37" s="53">
        <f t="shared" ca="1" si="3"/>
        <v>1</v>
      </c>
      <c r="R37" s="53">
        <f t="shared" ca="1" si="8"/>
        <v>1</v>
      </c>
      <c r="S37" s="58">
        <f t="shared" ca="1" si="4"/>
        <v>1.7999999999999999E-2</v>
      </c>
      <c r="T37" s="59">
        <f t="shared" ca="1" si="9"/>
        <v>0.84715117779414262</v>
      </c>
      <c r="U37" s="53">
        <f t="shared" ca="1" si="5"/>
        <v>1.5248721200294565E-2</v>
      </c>
      <c r="W37" s="4"/>
      <c r="X37" s="53"/>
      <c r="Y37" s="53"/>
      <c r="Z37" s="53"/>
      <c r="AA37" s="54"/>
      <c r="AB37" s="53"/>
    </row>
    <row r="38" spans="2:28" x14ac:dyDescent="0.25">
      <c r="H38" s="75"/>
      <c r="K38" s="51">
        <f t="shared" si="10"/>
        <v>15</v>
      </c>
      <c r="L38" s="93">
        <f t="shared" ca="1" si="6"/>
        <v>46738</v>
      </c>
      <c r="M38" s="57">
        <f t="shared" ca="1" si="1"/>
        <v>1.8000000000000002E-2</v>
      </c>
      <c r="N38" s="53" t="str">
        <f t="shared" ca="1" si="2"/>
        <v>--</v>
      </c>
      <c r="O38" s="57">
        <f t="shared" ca="1" si="7"/>
        <v>1.8049315068493152E-2</v>
      </c>
      <c r="P38" s="53">
        <f t="shared" ca="1" si="0"/>
        <v>0</v>
      </c>
      <c r="Q38" s="53">
        <f t="shared" ca="1" si="3"/>
        <v>1</v>
      </c>
      <c r="R38" s="53">
        <f t="shared" ca="1" si="8"/>
        <v>1</v>
      </c>
      <c r="S38" s="58">
        <f t="shared" ca="1" si="4"/>
        <v>1.7999999999999999E-2</v>
      </c>
      <c r="T38" s="59">
        <f t="shared" ca="1" si="9"/>
        <v>0.83688758840988386</v>
      </c>
      <c r="U38" s="53">
        <f t="shared" ca="1" si="5"/>
        <v>1.5063976591377908E-2</v>
      </c>
      <c r="W38" s="4"/>
      <c r="X38" s="53"/>
      <c r="Y38" s="53"/>
      <c r="Z38" s="53"/>
      <c r="AA38" s="54"/>
      <c r="AB38" s="53"/>
    </row>
    <row r="39" spans="2:28" ht="15.75" thickBot="1" x14ac:dyDescent="0.3">
      <c r="D39" s="46"/>
      <c r="E39" s="34"/>
      <c r="F39" s="34"/>
      <c r="G39" s="76"/>
      <c r="K39" s="51">
        <f t="shared" si="10"/>
        <v>16</v>
      </c>
      <c r="L39" s="93">
        <f t="shared" ca="1" si="6"/>
        <v>46921</v>
      </c>
      <c r="M39" s="57">
        <f t="shared" ca="1" si="1"/>
        <v>1.8000000000000002E-2</v>
      </c>
      <c r="N39" s="53" t="str">
        <f t="shared" ca="1" si="2"/>
        <v>--</v>
      </c>
      <c r="O39" s="57">
        <f t="shared" ca="1" si="7"/>
        <v>1.8049315068493152E-2</v>
      </c>
      <c r="P39" s="53">
        <f t="shared" ca="1" si="0"/>
        <v>0</v>
      </c>
      <c r="Q39" s="53">
        <f t="shared" ca="1" si="3"/>
        <v>1</v>
      </c>
      <c r="R39" s="53">
        <f t="shared" ca="1" si="8"/>
        <v>1</v>
      </c>
      <c r="S39" s="58">
        <f t="shared" ca="1" si="4"/>
        <v>1.7999999999999999E-2</v>
      </c>
      <c r="T39" s="59">
        <f t="shared" ca="1" si="9"/>
        <v>0.82674834668612518</v>
      </c>
      <c r="U39" s="53">
        <f t="shared" ca="1" si="5"/>
        <v>1.4881470240350253E-2</v>
      </c>
      <c r="W39" s="4"/>
      <c r="X39" s="53"/>
      <c r="Y39" s="53"/>
      <c r="Z39" s="53"/>
      <c r="AA39" s="54"/>
      <c r="AB39" s="53"/>
    </row>
    <row r="40" spans="2:28" ht="16.5" thickBot="1" x14ac:dyDescent="0.3">
      <c r="D40" s="46"/>
      <c r="E40" s="34"/>
      <c r="F40" s="34"/>
      <c r="G40" s="34"/>
      <c r="K40" s="51">
        <f t="shared" si="10"/>
        <v>17</v>
      </c>
      <c r="L40" s="93">
        <f t="shared" ca="1" si="6"/>
        <v>47104</v>
      </c>
      <c r="M40" s="57">
        <f t="shared" ca="1" si="1"/>
        <v>1.8000000000000002E-2</v>
      </c>
      <c r="N40" s="53" t="str">
        <f t="shared" ca="1" si="2"/>
        <v>--</v>
      </c>
      <c r="O40" s="57">
        <f t="shared" ca="1" si="7"/>
        <v>1.8049315068493152E-2</v>
      </c>
      <c r="P40" s="53">
        <f t="shared" ca="1" si="0"/>
        <v>0</v>
      </c>
      <c r="Q40" s="53">
        <f t="shared" ca="1" si="3"/>
        <v>1</v>
      </c>
      <c r="R40" s="53">
        <f t="shared" ca="1" si="8"/>
        <v>1</v>
      </c>
      <c r="S40" s="58">
        <f t="shared" ca="1" si="4"/>
        <v>1.7999999999999999E-2</v>
      </c>
      <c r="T40" s="59">
        <f t="shared" ca="1" si="9"/>
        <v>0.816731946099165</v>
      </c>
      <c r="U40" s="53">
        <f t="shared" ca="1" si="5"/>
        <v>1.4701175029784968E-2</v>
      </c>
      <c r="W40" s="77" t="s">
        <v>113</v>
      </c>
      <c r="X40" s="78" t="s">
        <v>114</v>
      </c>
      <c r="Y40" s="53"/>
      <c r="Z40" s="53"/>
      <c r="AA40" s="54"/>
      <c r="AB40" s="53"/>
    </row>
    <row r="41" spans="2:28" x14ac:dyDescent="0.25">
      <c r="G41" s="34"/>
      <c r="K41" s="51">
        <f t="shared" si="10"/>
        <v>18</v>
      </c>
      <c r="L41" s="93">
        <f t="shared" ca="1" si="6"/>
        <v>47286</v>
      </c>
      <c r="M41" s="57">
        <f t="shared" ca="1" si="1"/>
        <v>1.8000000000000002E-2</v>
      </c>
      <c r="N41" s="53" t="str">
        <f t="shared" ca="1" si="2"/>
        <v>--</v>
      </c>
      <c r="O41" s="57">
        <f t="shared" ca="1" si="7"/>
        <v>1.7950684931506852E-2</v>
      </c>
      <c r="P41" s="53">
        <f t="shared" ca="1" si="0"/>
        <v>0</v>
      </c>
      <c r="Q41" s="53">
        <f t="shared" ca="1" si="3"/>
        <v>1</v>
      </c>
      <c r="R41" s="53">
        <f t="shared" ca="1" si="8"/>
        <v>1</v>
      </c>
      <c r="S41" s="58">
        <f t="shared" ca="1" si="4"/>
        <v>1.7999999999999999E-2</v>
      </c>
      <c r="T41" s="59">
        <f t="shared" ca="1" si="9"/>
        <v>0.80683689837746375</v>
      </c>
      <c r="U41" s="53">
        <f t="shared" ca="1" si="5"/>
        <v>1.4523064170794346E-2</v>
      </c>
      <c r="W41" s="79">
        <v>48925</v>
      </c>
      <c r="X41" s="80">
        <v>0.2</v>
      </c>
      <c r="Y41" s="53"/>
      <c r="Z41" s="53"/>
      <c r="AA41" s="54"/>
      <c r="AB41" s="53"/>
    </row>
    <row r="42" spans="2:28" x14ac:dyDescent="0.25">
      <c r="G42" s="34"/>
      <c r="K42" s="51">
        <f t="shared" si="10"/>
        <v>19</v>
      </c>
      <c r="L42" s="93">
        <f t="shared" ca="1" si="6"/>
        <v>47469</v>
      </c>
      <c r="M42" s="57">
        <f t="shared" ca="1" si="1"/>
        <v>1.8000000000000002E-2</v>
      </c>
      <c r="N42" s="53" t="str">
        <f t="shared" ca="1" si="2"/>
        <v>--</v>
      </c>
      <c r="O42" s="57">
        <f t="shared" ca="1" si="7"/>
        <v>1.8049315068493152E-2</v>
      </c>
      <c r="P42" s="53">
        <f t="shared" ca="1" si="0"/>
        <v>0</v>
      </c>
      <c r="Q42" s="53">
        <f t="shared" ca="1" si="3"/>
        <v>1</v>
      </c>
      <c r="R42" s="53">
        <f t="shared" ca="1" si="8"/>
        <v>1</v>
      </c>
      <c r="S42" s="58">
        <f t="shared" ca="1" si="4"/>
        <v>1.7999999999999999E-2</v>
      </c>
      <c r="T42" s="59">
        <f t="shared" ca="1" si="9"/>
        <v>0.79706173328051144</v>
      </c>
      <c r="U42" s="53">
        <f t="shared" ca="1" si="5"/>
        <v>1.4347111199049205E-2</v>
      </c>
      <c r="W42" s="79">
        <v>49290</v>
      </c>
      <c r="X42" s="80">
        <v>0.2</v>
      </c>
      <c r="Y42" s="53"/>
      <c r="Z42" s="53"/>
      <c r="AA42" s="54"/>
      <c r="AB42" s="53"/>
    </row>
    <row r="43" spans="2:28" x14ac:dyDescent="0.25">
      <c r="G43" s="73"/>
      <c r="K43" s="51">
        <f t="shared" si="10"/>
        <v>20</v>
      </c>
      <c r="L43" s="93">
        <f t="shared" ca="1" si="6"/>
        <v>47651</v>
      </c>
      <c r="M43" s="57">
        <f t="shared" ca="1" si="1"/>
        <v>1.8000000000000002E-2</v>
      </c>
      <c r="N43" s="53" t="str">
        <f t="shared" ca="1" si="2"/>
        <v>--</v>
      </c>
      <c r="O43" s="57">
        <f t="shared" ca="1" si="7"/>
        <v>1.7950684931506852E-2</v>
      </c>
      <c r="P43" s="53">
        <f t="shared" ca="1" si="0"/>
        <v>0</v>
      </c>
      <c r="Q43" s="53">
        <f t="shared" ca="1" si="3"/>
        <v>1</v>
      </c>
      <c r="R43" s="53">
        <f t="shared" ca="1" si="8"/>
        <v>1</v>
      </c>
      <c r="S43" s="58">
        <f t="shared" ca="1" si="4"/>
        <v>1.7999999999999999E-2</v>
      </c>
      <c r="T43" s="59">
        <f t="shared" ca="1" si="9"/>
        <v>0.78740499838037459</v>
      </c>
      <c r="U43" s="53">
        <f t="shared" ca="1" si="5"/>
        <v>1.4173289970846742E-2</v>
      </c>
      <c r="W43" s="79">
        <v>49655</v>
      </c>
      <c r="X43" s="80">
        <v>0.2</v>
      </c>
      <c r="Y43" s="53"/>
      <c r="Z43" s="53"/>
      <c r="AA43" s="54"/>
      <c r="AB43" s="53"/>
    </row>
    <row r="44" spans="2:28" x14ac:dyDescent="0.25">
      <c r="G44" s="73"/>
      <c r="K44" s="51">
        <f t="shared" si="10"/>
        <v>21</v>
      </c>
      <c r="L44" s="93">
        <f t="shared" ca="1" si="6"/>
        <v>47834</v>
      </c>
      <c r="M44" s="57">
        <f t="shared" ca="1" si="1"/>
        <v>1.8000000000000002E-2</v>
      </c>
      <c r="N44" s="53" t="str">
        <f t="shared" ca="1" si="2"/>
        <v>--</v>
      </c>
      <c r="O44" s="57">
        <f t="shared" ca="1" si="7"/>
        <v>1.8049315068493152E-2</v>
      </c>
      <c r="P44" s="53">
        <f t="shared" ca="1" si="0"/>
        <v>0</v>
      </c>
      <c r="Q44" s="53">
        <f t="shared" ca="1" si="3"/>
        <v>1</v>
      </c>
      <c r="R44" s="53">
        <f t="shared" ca="1" si="8"/>
        <v>1</v>
      </c>
      <c r="S44" s="58">
        <f t="shared" ca="1" si="4"/>
        <v>1.7999999999999999E-2</v>
      </c>
      <c r="T44" s="59">
        <f t="shared" ca="1" si="9"/>
        <v>0.77786525884588842</v>
      </c>
      <c r="U44" s="53">
        <f t="shared" ca="1" si="5"/>
        <v>1.4001574659225991E-2</v>
      </c>
      <c r="W44" s="79">
        <v>50021</v>
      </c>
      <c r="X44" s="80">
        <v>0.2</v>
      </c>
      <c r="Y44" s="53"/>
      <c r="Z44" s="53"/>
      <c r="AA44" s="54"/>
      <c r="AB44" s="53"/>
    </row>
    <row r="45" spans="2:28" x14ac:dyDescent="0.25">
      <c r="C45" s="34"/>
      <c r="G45" s="34"/>
      <c r="K45" s="51">
        <f t="shared" si="10"/>
        <v>22</v>
      </c>
      <c r="L45" s="93">
        <f t="shared" ca="1" si="6"/>
        <v>48016</v>
      </c>
      <c r="M45" s="57">
        <f t="shared" ca="1" si="1"/>
        <v>1.8000000000000002E-2</v>
      </c>
      <c r="N45" s="53" t="str">
        <f t="shared" ca="1" si="2"/>
        <v>--</v>
      </c>
      <c r="O45" s="57">
        <f t="shared" ca="1" si="7"/>
        <v>1.7950684931506852E-2</v>
      </c>
      <c r="P45" s="53">
        <f t="shared" ca="1" si="0"/>
        <v>0</v>
      </c>
      <c r="Q45" s="53">
        <f t="shared" ca="1" si="3"/>
        <v>1</v>
      </c>
      <c r="R45" s="53">
        <f t="shared" ca="1" si="8"/>
        <v>1</v>
      </c>
      <c r="S45" s="58">
        <f t="shared" ca="1" si="4"/>
        <v>1.7999999999999999E-2</v>
      </c>
      <c r="T45" s="59">
        <f t="shared" ca="1" si="9"/>
        <v>0.7684410972294663</v>
      </c>
      <c r="U45" s="53">
        <f t="shared" ca="1" si="5"/>
        <v>1.3831939750130392E-2</v>
      </c>
      <c r="W45" s="81">
        <v>50386</v>
      </c>
      <c r="X45" s="82">
        <v>0.2</v>
      </c>
      <c r="Y45" s="53"/>
      <c r="Z45" s="53"/>
      <c r="AA45" s="54"/>
      <c r="AB45" s="53"/>
    </row>
    <row r="46" spans="2:28" x14ac:dyDescent="0.25">
      <c r="C46" s="34"/>
      <c r="D46" s="46"/>
      <c r="E46" s="34"/>
      <c r="F46" s="34"/>
      <c r="G46" s="34"/>
      <c r="K46" s="51">
        <f t="shared" si="10"/>
        <v>23</v>
      </c>
      <c r="L46" s="93">
        <f t="shared" ca="1" si="6"/>
        <v>48199</v>
      </c>
      <c r="M46" s="57">
        <f t="shared" ca="1" si="1"/>
        <v>1.8000000000000002E-2</v>
      </c>
      <c r="N46" s="53" t="str">
        <f t="shared" ca="1" si="2"/>
        <v>--</v>
      </c>
      <c r="O46" s="57">
        <f t="shared" ca="1" si="7"/>
        <v>1.8049315068493152E-2</v>
      </c>
      <c r="P46" s="53">
        <f t="shared" ca="1" si="0"/>
        <v>0</v>
      </c>
      <c r="Q46" s="53">
        <f t="shared" ca="1" si="3"/>
        <v>1</v>
      </c>
      <c r="R46" s="53">
        <f t="shared" ca="1" si="8"/>
        <v>1</v>
      </c>
      <c r="S46" s="58">
        <f t="shared" ca="1" si="4"/>
        <v>1.7999999999999999E-2</v>
      </c>
      <c r="T46" s="59">
        <f t="shared" ca="1" si="9"/>
        <v>0.75913111325648874</v>
      </c>
      <c r="U46" s="53">
        <f t="shared" ca="1" si="5"/>
        <v>1.3664360038616796E-2</v>
      </c>
      <c r="W46" s="4"/>
      <c r="X46" s="53"/>
      <c r="Y46" s="53"/>
      <c r="Z46" s="53"/>
      <c r="AA46" s="54"/>
      <c r="AB46" s="53"/>
    </row>
    <row r="47" spans="2:28" ht="15.75" x14ac:dyDescent="0.25">
      <c r="C47" s="83"/>
      <c r="D47" s="84"/>
      <c r="E47" s="34"/>
      <c r="F47" s="34"/>
      <c r="K47" s="51">
        <f t="shared" si="10"/>
        <v>24</v>
      </c>
      <c r="L47" s="93">
        <f t="shared" ca="1" si="6"/>
        <v>48382</v>
      </c>
      <c r="M47" s="57">
        <f t="shared" ca="1" si="1"/>
        <v>1.8000000000000002E-2</v>
      </c>
      <c r="N47" s="53" t="str">
        <f t="shared" ca="1" si="2"/>
        <v>--</v>
      </c>
      <c r="O47" s="57">
        <f t="shared" ca="1" si="7"/>
        <v>1.8049315068493152E-2</v>
      </c>
      <c r="P47" s="53">
        <f t="shared" ca="1" si="0"/>
        <v>0</v>
      </c>
      <c r="Q47" s="53">
        <f t="shared" ca="1" si="3"/>
        <v>1</v>
      </c>
      <c r="R47" s="53">
        <f t="shared" ca="1" si="8"/>
        <v>1</v>
      </c>
      <c r="S47" s="58">
        <f t="shared" ca="1" si="4"/>
        <v>1.7999999999999999E-2</v>
      </c>
      <c r="T47" s="59">
        <f t="shared" ca="1" si="9"/>
        <v>0.74993392361724676</v>
      </c>
      <c r="U47" s="53">
        <f t="shared" ca="1" si="5"/>
        <v>1.3498810625110441E-2</v>
      </c>
      <c r="AB47" s="85"/>
    </row>
    <row r="48" spans="2:28" x14ac:dyDescent="0.25">
      <c r="C48" s="86"/>
      <c r="D48" s="46"/>
      <c r="E48" s="87"/>
      <c r="F48" s="87"/>
      <c r="K48" s="51">
        <f t="shared" si="10"/>
        <v>25</v>
      </c>
      <c r="L48" s="93">
        <f t="shared" ca="1" si="6"/>
        <v>48565</v>
      </c>
      <c r="M48" s="57">
        <f t="shared" ca="1" si="1"/>
        <v>1.8000000000000002E-2</v>
      </c>
      <c r="N48" s="53" t="str">
        <f t="shared" ca="1" si="2"/>
        <v>--</v>
      </c>
      <c r="O48" s="57">
        <f t="shared" ca="1" si="7"/>
        <v>1.8049315068493152E-2</v>
      </c>
      <c r="P48" s="53">
        <f t="shared" ca="1" si="0"/>
        <v>0</v>
      </c>
      <c r="Q48" s="53">
        <f t="shared" ca="1" si="3"/>
        <v>1</v>
      </c>
      <c r="R48" s="53">
        <f t="shared" ca="1" si="8"/>
        <v>1</v>
      </c>
      <c r="S48" s="58">
        <f t="shared" ca="1" si="4"/>
        <v>1.7999999999999999E-2</v>
      </c>
      <c r="T48" s="59">
        <f t="shared" ca="1" si="9"/>
        <v>0.74084816176140478</v>
      </c>
      <c r="U48" s="53">
        <f t="shared" ca="1" si="5"/>
        <v>1.3335266911705284E-2</v>
      </c>
    </row>
    <row r="49" spans="3:28" x14ac:dyDescent="0.25">
      <c r="C49" s="73"/>
      <c r="D49" s="46"/>
      <c r="E49" s="87"/>
      <c r="F49" s="87"/>
      <c r="K49" s="51">
        <f t="shared" si="10"/>
        <v>26</v>
      </c>
      <c r="L49" s="93">
        <f t="shared" ca="1" si="6"/>
        <v>48747</v>
      </c>
      <c r="M49" s="57">
        <f t="shared" ca="1" si="1"/>
        <v>1.8000000000000002E-2</v>
      </c>
      <c r="N49" s="53" t="str">
        <f t="shared" ca="1" si="2"/>
        <v>--</v>
      </c>
      <c r="O49" s="57">
        <f t="shared" ca="1" si="7"/>
        <v>1.7950684931506852E-2</v>
      </c>
      <c r="P49" s="53">
        <f t="shared" ca="1" si="0"/>
        <v>0</v>
      </c>
      <c r="Q49" s="53">
        <f t="shared" ca="1" si="3"/>
        <v>1</v>
      </c>
      <c r="R49" s="53">
        <f t="shared" ca="1" si="8"/>
        <v>1</v>
      </c>
      <c r="S49" s="58">
        <f t="shared" ca="1" si="4"/>
        <v>1.7999999999999999E-2</v>
      </c>
      <c r="T49" s="59">
        <f t="shared" ca="1" si="9"/>
        <v>0.73187247769495389</v>
      </c>
      <c r="U49" s="53">
        <f t="shared" ca="1" si="5"/>
        <v>1.3173704598509169E-2</v>
      </c>
      <c r="AB49" s="88"/>
    </row>
    <row r="50" spans="3:28" x14ac:dyDescent="0.25">
      <c r="C50" s="63"/>
      <c r="D50" s="72"/>
      <c r="E50" s="73"/>
      <c r="F50" s="73"/>
      <c r="K50" s="51">
        <f t="shared" si="10"/>
        <v>27</v>
      </c>
      <c r="L50" s="93">
        <f t="shared" ca="1" si="6"/>
        <v>48930</v>
      </c>
      <c r="M50" s="57">
        <f t="shared" ca="1" si="1"/>
        <v>1.8000000000000002E-2</v>
      </c>
      <c r="N50" s="53" t="str">
        <f t="shared" ca="1" si="2"/>
        <v>--</v>
      </c>
      <c r="O50" s="57">
        <f t="shared" ca="1" si="7"/>
        <v>1.8049315068493152E-2</v>
      </c>
      <c r="P50" s="53">
        <f t="shared" ca="1" si="0"/>
        <v>0</v>
      </c>
      <c r="Q50" s="53">
        <f t="shared" ca="1" si="3"/>
        <v>1</v>
      </c>
      <c r="R50" s="53">
        <f t="shared" ca="1" si="8"/>
        <v>1</v>
      </c>
      <c r="S50" s="58">
        <f t="shared" ca="1" si="4"/>
        <v>1.7999999999999999E-2</v>
      </c>
      <c r="T50" s="59">
        <f t="shared" ca="1" si="9"/>
        <v>0.72300553777962451</v>
      </c>
      <c r="U50" s="53">
        <f t="shared" ca="1" si="5"/>
        <v>1.3014099680033241E-2</v>
      </c>
      <c r="AB50" s="89"/>
    </row>
    <row r="51" spans="3:28" x14ac:dyDescent="0.25">
      <c r="C51" s="90"/>
      <c r="D51" s="46"/>
      <c r="E51" s="76"/>
      <c r="F51" s="76"/>
      <c r="K51" s="51">
        <f t="shared" si="10"/>
        <v>28</v>
      </c>
      <c r="L51" s="93">
        <f t="shared" ca="1" si="6"/>
        <v>49112</v>
      </c>
      <c r="M51" s="57">
        <f t="shared" ca="1" si="1"/>
        <v>1.8000000000000002E-2</v>
      </c>
      <c r="N51" s="53" t="str">
        <f t="shared" ca="1" si="2"/>
        <v>--</v>
      </c>
      <c r="O51" s="57">
        <f t="shared" ca="1" si="7"/>
        <v>1.7950684931506852E-2</v>
      </c>
      <c r="P51" s="53">
        <f t="shared" ca="1" si="0"/>
        <v>0</v>
      </c>
      <c r="Q51" s="53">
        <f t="shared" ca="1" si="3"/>
        <v>1</v>
      </c>
      <c r="R51" s="53">
        <f t="shared" ca="1" si="8"/>
        <v>1</v>
      </c>
      <c r="S51" s="58">
        <f t="shared" ca="1" si="4"/>
        <v>1.7999999999999999E-2</v>
      </c>
      <c r="T51" s="59">
        <f t="shared" ca="1" si="9"/>
        <v>0.71424602453473052</v>
      </c>
      <c r="U51" s="53">
        <f t="shared" ca="1" si="5"/>
        <v>1.2856428441625148E-2</v>
      </c>
    </row>
    <row r="52" spans="3:28" x14ac:dyDescent="0.25">
      <c r="C52" s="90"/>
      <c r="K52" s="51">
        <f t="shared" si="10"/>
        <v>29</v>
      </c>
      <c r="L52" s="93">
        <f t="shared" ca="1" si="6"/>
        <v>49295</v>
      </c>
      <c r="M52" s="57">
        <f t="shared" ca="1" si="1"/>
        <v>1.8000000000000002E-2</v>
      </c>
      <c r="N52" s="53" t="str">
        <f t="shared" ca="1" si="2"/>
        <v>--</v>
      </c>
      <c r="O52" s="57">
        <f t="shared" ca="1" si="7"/>
        <v>1.8049315068493152E-2</v>
      </c>
      <c r="P52" s="53">
        <f t="shared" ca="1" si="0"/>
        <v>0</v>
      </c>
      <c r="Q52" s="53">
        <f t="shared" ca="1" si="3"/>
        <v>1</v>
      </c>
      <c r="R52" s="53">
        <f t="shared" ca="1" si="8"/>
        <v>1</v>
      </c>
      <c r="S52" s="58">
        <f t="shared" ca="1" si="4"/>
        <v>1.7999999999999999E-2</v>
      </c>
      <c r="T52" s="59">
        <f t="shared" ca="1" si="9"/>
        <v>0.70559263644141301</v>
      </c>
      <c r="U52" s="53">
        <f t="shared" ca="1" si="5"/>
        <v>1.2700667455945433E-2</v>
      </c>
    </row>
    <row r="53" spans="3:28" x14ac:dyDescent="0.25">
      <c r="C53" s="90"/>
      <c r="K53" s="51">
        <f t="shared" si="10"/>
        <v>30</v>
      </c>
      <c r="L53" s="93">
        <f t="shared" ca="1" si="6"/>
        <v>49477</v>
      </c>
      <c r="M53" s="57">
        <f t="shared" ca="1" si="1"/>
        <v>1.8000000000000002E-2</v>
      </c>
      <c r="N53" s="53" t="str">
        <f t="shared" ca="1" si="2"/>
        <v>--</v>
      </c>
      <c r="O53" s="57">
        <f t="shared" ca="1" si="7"/>
        <v>1.7950684931506852E-2</v>
      </c>
      <c r="P53" s="53">
        <f t="shared" ca="1" si="0"/>
        <v>0</v>
      </c>
      <c r="Q53" s="53">
        <f t="shared" ca="1" si="3"/>
        <v>1</v>
      </c>
      <c r="R53" s="53">
        <f t="shared" ca="1" si="8"/>
        <v>1</v>
      </c>
      <c r="S53" s="58">
        <f t="shared" ca="1" si="4"/>
        <v>1.7999999999999999E-2</v>
      </c>
      <c r="T53" s="59">
        <f t="shared" ca="1" si="9"/>
        <v>0.69704408774925619</v>
      </c>
      <c r="U53" s="53">
        <f t="shared" ca="1" si="5"/>
        <v>1.254679357948661E-2</v>
      </c>
    </row>
    <row r="54" spans="3:28" x14ac:dyDescent="0.25">
      <c r="K54" s="51">
        <f>+K53+1</f>
        <v>31</v>
      </c>
      <c r="L54" s="93">
        <f t="shared" ca="1" si="6"/>
        <v>49660</v>
      </c>
      <c r="M54" s="57">
        <f t="shared" ca="1" si="1"/>
        <v>1.8000000000000002E-2</v>
      </c>
      <c r="N54" s="53" t="str">
        <f t="shared" ca="1" si="2"/>
        <v>--</v>
      </c>
      <c r="O54" s="57">
        <f t="shared" ca="1" si="7"/>
        <v>1.8049315068493152E-2</v>
      </c>
      <c r="P54" s="53">
        <f t="shared" ca="1" si="0"/>
        <v>0</v>
      </c>
      <c r="Q54" s="53">
        <f t="shared" ca="1" si="3"/>
        <v>1</v>
      </c>
      <c r="R54" s="53">
        <f t="shared" ca="1" si="8"/>
        <v>1</v>
      </c>
      <c r="S54" s="58">
        <f t="shared" ca="1" si="4"/>
        <v>1.7999999999999999E-2</v>
      </c>
      <c r="T54" s="59">
        <f t="shared" ca="1" si="9"/>
        <v>0.68859910828524584</v>
      </c>
      <c r="U54" s="53">
        <f t="shared" ca="1" si="5"/>
        <v>1.2394783949134425E-2</v>
      </c>
    </row>
    <row r="55" spans="3:28" x14ac:dyDescent="0.25">
      <c r="K55" s="51">
        <f t="shared" si="10"/>
        <v>32</v>
      </c>
      <c r="L55" s="93">
        <f t="shared" ca="1" si="6"/>
        <v>49843</v>
      </c>
      <c r="M55" s="57">
        <f t="shared" ca="1" si="1"/>
        <v>1.8000000000000002E-2</v>
      </c>
      <c r="N55" s="53" t="str">
        <f t="shared" ca="1" si="2"/>
        <v>--</v>
      </c>
      <c r="O55" s="57">
        <f t="shared" ca="1" si="7"/>
        <v>1.8049315068493152E-2</v>
      </c>
      <c r="P55" s="53">
        <f t="shared" ca="1" si="0"/>
        <v>0</v>
      </c>
      <c r="Q55" s="53">
        <f t="shared" ca="1" si="3"/>
        <v>1</v>
      </c>
      <c r="R55" s="53">
        <f t="shared" ca="1" si="8"/>
        <v>1</v>
      </c>
      <c r="S55" s="58">
        <f t="shared" ca="1" si="4"/>
        <v>1.7999999999999999E-2</v>
      </c>
      <c r="T55" s="59">
        <f t="shared" ca="1" si="9"/>
        <v>0.68025644326504331</v>
      </c>
      <c r="U55" s="53">
        <f t="shared" ca="1" si="5"/>
        <v>1.2244615978770778E-2</v>
      </c>
    </row>
    <row r="56" spans="3:28" x14ac:dyDescent="0.25">
      <c r="K56" s="51">
        <f t="shared" si="10"/>
        <v>33</v>
      </c>
      <c r="L56" s="93">
        <f t="shared" ca="1" si="6"/>
        <v>50026</v>
      </c>
      <c r="M56" s="57">
        <f t="shared" ca="1" si="1"/>
        <v>1.8000000000000002E-2</v>
      </c>
      <c r="N56" s="53" t="str">
        <f t="shared" ca="1" si="2"/>
        <v>--</v>
      </c>
      <c r="O56" s="57">
        <f t="shared" ca="1" si="7"/>
        <v>1.8049315068493152E-2</v>
      </c>
      <c r="P56" s="53">
        <f t="shared" ca="1" si="0"/>
        <v>0</v>
      </c>
      <c r="Q56" s="53">
        <f t="shared" ca="1" si="3"/>
        <v>1</v>
      </c>
      <c r="R56" s="53">
        <f t="shared" ca="1" si="8"/>
        <v>1</v>
      </c>
      <c r="S56" s="58">
        <f t="shared" ca="1" si="4"/>
        <v>1.7999999999999999E-2</v>
      </c>
      <c r="T56" s="59">
        <f t="shared" ca="1" si="9"/>
        <v>0.67201485310654452</v>
      </c>
      <c r="U56" s="53">
        <f t="shared" ca="1" si="5"/>
        <v>1.2096267355917801E-2</v>
      </c>
    </row>
    <row r="57" spans="3:28" x14ac:dyDescent="0.25">
      <c r="K57" s="51">
        <f t="shared" si="10"/>
        <v>34</v>
      </c>
      <c r="L57" s="93">
        <f t="shared" ca="1" si="6"/>
        <v>50208</v>
      </c>
      <c r="M57" s="57">
        <f t="shared" ca="1" si="1"/>
        <v>1.8000000000000002E-2</v>
      </c>
      <c r="N57" s="53" t="str">
        <f t="shared" ca="1" si="2"/>
        <v>--</v>
      </c>
      <c r="O57" s="57">
        <f t="shared" ca="1" si="7"/>
        <v>1.7950684931506852E-2</v>
      </c>
      <c r="P57" s="53">
        <f t="shared" ca="1" si="0"/>
        <v>0</v>
      </c>
      <c r="Q57" s="53">
        <f t="shared" ca="1" si="3"/>
        <v>1</v>
      </c>
      <c r="R57" s="53">
        <f t="shared" ca="1" si="8"/>
        <v>1</v>
      </c>
      <c r="S57" s="58">
        <f t="shared" ca="1" si="4"/>
        <v>1.7999999999999999E-2</v>
      </c>
      <c r="T57" s="59">
        <f t="shared" ca="1" si="9"/>
        <v>0.66387311324569931</v>
      </c>
      <c r="U57" s="53">
        <f t="shared" ca="1" si="5"/>
        <v>1.1949716038422587E-2</v>
      </c>
    </row>
    <row r="58" spans="3:28" x14ac:dyDescent="0.25">
      <c r="K58" s="51">
        <f t="shared" si="10"/>
        <v>35</v>
      </c>
      <c r="L58" s="93">
        <f t="shared" ca="1" si="6"/>
        <v>50391</v>
      </c>
      <c r="M58" s="57">
        <f t="shared" ca="1" si="1"/>
        <v>1.8000000000000002E-2</v>
      </c>
      <c r="N58" s="53" t="str">
        <f t="shared" ca="1" si="2"/>
        <v>--</v>
      </c>
      <c r="O58" s="57">
        <f t="shared" ca="1" si="7"/>
        <v>1.8049315068493152E-2</v>
      </c>
      <c r="P58" s="53">
        <f t="shared" ca="1" si="0"/>
        <v>0</v>
      </c>
      <c r="Q58" s="53">
        <f t="shared" ca="1" si="3"/>
        <v>1</v>
      </c>
      <c r="R58" s="53">
        <f t="shared" ca="1" si="8"/>
        <v>1</v>
      </c>
      <c r="S58" s="58">
        <f t="shared" ca="1" si="4"/>
        <v>1.7999999999999999E-2</v>
      </c>
      <c r="T58" s="59">
        <f t="shared" ca="1" si="9"/>
        <v>0.65583001395456053</v>
      </c>
      <c r="U58" s="53">
        <f t="shared" ca="1" si="5"/>
        <v>1.1804940251182089E-2</v>
      </c>
    </row>
    <row r="59" spans="3:28" x14ac:dyDescent="0.25">
      <c r="K59" s="51">
        <f t="shared" si="10"/>
        <v>36</v>
      </c>
      <c r="L59" s="93">
        <f t="shared" ca="1" si="6"/>
        <v>50573</v>
      </c>
      <c r="M59" s="57">
        <f t="shared" ca="1" si="1"/>
        <v>1.8000000000000002E-2</v>
      </c>
      <c r="N59" s="53" t="str">
        <f t="shared" ca="1" si="2"/>
        <v>--</v>
      </c>
      <c r="O59" s="57">
        <f t="shared" ca="1" si="7"/>
        <v>1.7950684931506852E-2</v>
      </c>
      <c r="P59" s="53">
        <f t="shared" ca="1" si="0"/>
        <v>0</v>
      </c>
      <c r="Q59" s="53">
        <f t="shared" ca="1" si="3"/>
        <v>1</v>
      </c>
      <c r="R59" s="53">
        <f t="shared" ca="1" si="8"/>
        <v>1</v>
      </c>
      <c r="S59" s="58">
        <f t="shared" ca="1" si="4"/>
        <v>1.7999999999999999E-2</v>
      </c>
      <c r="T59" s="59">
        <f t="shared" ca="1" si="9"/>
        <v>0.64788436016153927</v>
      </c>
      <c r="U59" s="53">
        <f t="shared" ca="1" si="5"/>
        <v>1.1661918482907705E-2</v>
      </c>
    </row>
    <row r="60" spans="3:28" x14ac:dyDescent="0.25">
      <c r="K60" s="51">
        <f t="shared" si="10"/>
        <v>37</v>
      </c>
      <c r="L60" s="93">
        <f t="shared" ca="1" si="6"/>
        <v>50756</v>
      </c>
      <c r="M60" s="57">
        <f t="shared" ca="1" si="1"/>
        <v>1.8000000000000002E-2</v>
      </c>
      <c r="N60" s="53" t="str">
        <f t="shared" ca="1" si="2"/>
        <v>--</v>
      </c>
      <c r="O60" s="57">
        <f t="shared" ca="1" si="7"/>
        <v>1.8049315068493152E-2</v>
      </c>
      <c r="P60" s="53">
        <f t="shared" ca="1" si="0"/>
        <v>0</v>
      </c>
      <c r="Q60" s="53">
        <f t="shared" ca="1" si="3"/>
        <v>1</v>
      </c>
      <c r="R60" s="53">
        <f t="shared" ca="1" si="8"/>
        <v>1</v>
      </c>
      <c r="S60" s="58">
        <f t="shared" ca="1" si="4"/>
        <v>1.7999999999999999E-2</v>
      </c>
      <c r="T60" s="59">
        <f t="shared" ca="1" si="9"/>
        <v>0.64003497127383702</v>
      </c>
      <c r="U60" s="53">
        <f t="shared" ca="1" si="5"/>
        <v>1.1520629482929066E-2</v>
      </c>
    </row>
    <row r="61" spans="3:28" x14ac:dyDescent="0.25">
      <c r="K61" s="51">
        <f t="shared" si="10"/>
        <v>38</v>
      </c>
      <c r="L61" s="93">
        <f t="shared" ca="1" si="6"/>
        <v>50938</v>
      </c>
      <c r="M61" s="57">
        <f t="shared" ca="1" si="1"/>
        <v>1.8000000000000002E-2</v>
      </c>
      <c r="N61" s="53" t="str">
        <f t="shared" ca="1" si="2"/>
        <v>--</v>
      </c>
      <c r="O61" s="57">
        <f t="shared" ca="1" si="7"/>
        <v>1.7950684931506852E-2</v>
      </c>
      <c r="P61" s="53">
        <f t="shared" ca="1" si="0"/>
        <v>0</v>
      </c>
      <c r="Q61" s="53">
        <f t="shared" ca="1" si="3"/>
        <v>1</v>
      </c>
      <c r="R61" s="53">
        <f t="shared" ca="1" si="8"/>
        <v>1</v>
      </c>
      <c r="S61" s="58">
        <f t="shared" ca="1" si="4"/>
        <v>1.7999999999999999E-2</v>
      </c>
      <c r="T61" s="59">
        <f t="shared" ca="1" si="9"/>
        <v>0.63228068100202806</v>
      </c>
      <c r="U61" s="53">
        <f t="shared" ca="1" si="5"/>
        <v>1.1381052258036504E-2</v>
      </c>
    </row>
    <row r="62" spans="3:28" x14ac:dyDescent="0.25">
      <c r="K62" s="51">
        <f t="shared" si="10"/>
        <v>39</v>
      </c>
      <c r="L62" s="93">
        <f t="shared" ca="1" si="6"/>
        <v>51121</v>
      </c>
      <c r="M62" s="57">
        <f t="shared" ca="1" si="1"/>
        <v>1.8000000000000002E-2</v>
      </c>
      <c r="N62" s="53" t="str">
        <f t="shared" ca="1" si="2"/>
        <v>--</v>
      </c>
      <c r="O62" s="57">
        <f t="shared" ca="1" si="7"/>
        <v>1.8049315068493152E-2</v>
      </c>
      <c r="P62" s="53">
        <f t="shared" ca="1" si="0"/>
        <v>0</v>
      </c>
      <c r="Q62" s="53">
        <f t="shared" ca="1" si="3"/>
        <v>1</v>
      </c>
      <c r="R62" s="53">
        <f t="shared" ca="1" si="8"/>
        <v>1</v>
      </c>
      <c r="S62" s="58">
        <f t="shared" ca="1" si="4"/>
        <v>1.7999999999999999E-2</v>
      </c>
      <c r="T62" s="59">
        <f t="shared" ca="1" si="9"/>
        <v>0.62462033718676957</v>
      </c>
      <c r="U62" s="53">
        <f t="shared" ca="1" si="5"/>
        <v>1.1243166069361852E-2</v>
      </c>
    </row>
    <row r="63" spans="3:28" x14ac:dyDescent="0.25">
      <c r="K63" s="51">
        <f t="shared" si="10"/>
        <v>40</v>
      </c>
      <c r="L63" s="93">
        <f t="shared" ca="1" si="6"/>
        <v>51304</v>
      </c>
      <c r="M63" s="57">
        <f t="shared" ca="1" si="1"/>
        <v>1.8000000000000002E-2</v>
      </c>
      <c r="N63" s="53" t="str">
        <f t="shared" ca="1" si="2"/>
        <v>--</v>
      </c>
      <c r="O63" s="57">
        <f t="shared" ca="1" si="7"/>
        <v>1.8049315068493152E-2</v>
      </c>
      <c r="P63" s="53">
        <f t="shared" ca="1" si="0"/>
        <v>0</v>
      </c>
      <c r="Q63" s="53">
        <f t="shared" ca="1" si="3"/>
        <v>1</v>
      </c>
      <c r="R63" s="53">
        <f t="shared" ca="1" si="8"/>
        <v>1</v>
      </c>
      <c r="S63" s="58">
        <f t="shared" ca="1" si="4"/>
        <v>1.7999999999999999E-2</v>
      </c>
      <c r="T63" s="59">
        <f t="shared" ca="1" si="9"/>
        <v>0.61705280162760845</v>
      </c>
      <c r="U63" s="53">
        <f t="shared" ca="1" si="5"/>
        <v>1.1106950429296951E-2</v>
      </c>
    </row>
    <row r="64" spans="3:28" x14ac:dyDescent="0.25">
      <c r="K64" s="51">
        <f t="shared" si="10"/>
        <v>41</v>
      </c>
      <c r="L64" s="93">
        <f t="shared" ca="1" si="6"/>
        <v>51487</v>
      </c>
      <c r="M64" s="57">
        <f t="shared" ca="1" si="1"/>
        <v>1.8000000000000002E-2</v>
      </c>
      <c r="N64" s="53" t="str">
        <f t="shared" ca="1" si="2"/>
        <v>--</v>
      </c>
      <c r="O64" s="57">
        <f t="shared" ca="1" si="7"/>
        <v>1.8049315068493152E-2</v>
      </c>
      <c r="P64" s="53">
        <f t="shared" ca="1" si="0"/>
        <v>0</v>
      </c>
      <c r="Q64" s="53">
        <f t="shared" ca="1" si="3"/>
        <v>1</v>
      </c>
      <c r="R64" s="53">
        <f t="shared" ca="1" si="8"/>
        <v>1</v>
      </c>
      <c r="S64" s="58">
        <f t="shared" ca="1" si="4"/>
        <v>1.7999999999999999E-2</v>
      </c>
      <c r="T64" s="59">
        <f t="shared" ca="1" si="9"/>
        <v>0.6095769499138648</v>
      </c>
      <c r="U64" s="53">
        <f t="shared" ca="1" si="5"/>
        <v>1.0972385098449566E-2</v>
      </c>
    </row>
    <row r="65" spans="11:21" x14ac:dyDescent="0.25">
      <c r="K65" s="51">
        <f t="shared" si="10"/>
        <v>42</v>
      </c>
      <c r="L65" s="93">
        <f t="shared" ca="1" si="6"/>
        <v>51669</v>
      </c>
      <c r="M65" s="57">
        <f t="shared" ca="1" si="1"/>
        <v>1.8000000000000002E-2</v>
      </c>
      <c r="N65" s="53" t="str">
        <f t="shared" ca="1" si="2"/>
        <v>--</v>
      </c>
      <c r="O65" s="57">
        <f t="shared" ca="1" si="7"/>
        <v>1.7950684931506852E-2</v>
      </c>
      <c r="P65" s="53">
        <f t="shared" ca="1" si="0"/>
        <v>0</v>
      </c>
      <c r="Q65" s="53">
        <f t="shared" ca="1" si="3"/>
        <v>1</v>
      </c>
      <c r="R65" s="53">
        <f t="shared" ca="1" si="8"/>
        <v>1</v>
      </c>
      <c r="S65" s="58">
        <f t="shared" ca="1" si="4"/>
        <v>1.7999999999999999E-2</v>
      </c>
      <c r="T65" s="59">
        <f t="shared" ca="1" si="9"/>
        <v>0.60219167125756201</v>
      </c>
      <c r="U65" s="53">
        <f t="shared" ca="1" si="5"/>
        <v>1.0839450082636115E-2</v>
      </c>
    </row>
    <row r="66" spans="11:21" x14ac:dyDescent="0.25">
      <c r="K66" s="51">
        <f t="shared" si="10"/>
        <v>43</v>
      </c>
      <c r="L66" s="93">
        <f t="shared" ca="1" si="6"/>
        <v>51852</v>
      </c>
      <c r="M66" s="57">
        <f t="shared" ca="1" si="1"/>
        <v>1.8000000000000002E-2</v>
      </c>
      <c r="N66" s="53" t="str">
        <f t="shared" ca="1" si="2"/>
        <v>--</v>
      </c>
      <c r="O66" s="57">
        <f t="shared" ca="1" si="7"/>
        <v>1.8049315068493152E-2</v>
      </c>
      <c r="P66" s="53">
        <f t="shared" ca="1" si="0"/>
        <v>0</v>
      </c>
      <c r="Q66" s="53">
        <f t="shared" ca="1" si="3"/>
        <v>1</v>
      </c>
      <c r="R66" s="53">
        <f t="shared" ca="1" si="8"/>
        <v>1</v>
      </c>
      <c r="S66" s="58">
        <f t="shared" ca="1" si="4"/>
        <v>1.7999999999999999E-2</v>
      </c>
      <c r="T66" s="59">
        <f t="shared" ca="1" si="9"/>
        <v>0.5948958683283827</v>
      </c>
      <c r="U66" s="53">
        <f t="shared" ca="1" si="5"/>
        <v>1.0708125629910888E-2</v>
      </c>
    </row>
    <row r="67" spans="11:21" x14ac:dyDescent="0.25">
      <c r="K67" s="51">
        <f t="shared" si="10"/>
        <v>44</v>
      </c>
      <c r="L67" s="93">
        <f t="shared" ca="1" si="6"/>
        <v>52034</v>
      </c>
      <c r="M67" s="57">
        <f t="shared" ca="1" si="1"/>
        <v>1.8000000000000002E-2</v>
      </c>
      <c r="N67" s="53" t="str">
        <f t="shared" ca="1" si="2"/>
        <v>--</v>
      </c>
      <c r="O67" s="57">
        <f t="shared" ca="1" si="7"/>
        <v>0</v>
      </c>
      <c r="P67" s="53">
        <f t="shared" ca="1" si="0"/>
        <v>0</v>
      </c>
      <c r="Q67" s="53"/>
      <c r="R67" s="53"/>
      <c r="S67" s="58">
        <f t="shared" ca="1" si="4"/>
        <v>1.7999999999999999E-2</v>
      </c>
      <c r="T67" s="59">
        <f t="shared" ca="1" si="9"/>
        <v>0.58768845709062334</v>
      </c>
      <c r="U67" s="53">
        <f t="shared" ca="1" si="5"/>
        <v>1.057839222763122E-2</v>
      </c>
    </row>
    <row r="68" spans="11:21" x14ac:dyDescent="0.25">
      <c r="K68" s="51">
        <f t="shared" si="10"/>
        <v>45</v>
      </c>
      <c r="L68" s="93">
        <f t="shared" ca="1" si="6"/>
        <v>52217</v>
      </c>
      <c r="M68" s="57">
        <f t="shared" ca="1" si="1"/>
        <v>1.8000000000000002E-2</v>
      </c>
      <c r="N68" s="53" t="str">
        <f t="shared" ca="1" si="2"/>
        <v>--</v>
      </c>
      <c r="O68" s="57">
        <f t="shared" ca="1" si="7"/>
        <v>0</v>
      </c>
      <c r="P68" s="53">
        <f t="shared" ca="1" si="0"/>
        <v>0</v>
      </c>
      <c r="Q68" s="53"/>
      <c r="R68" s="53"/>
      <c r="S68" s="58">
        <f t="shared" ca="1" si="4"/>
        <v>1.7999999999999999E-2</v>
      </c>
      <c r="T68" s="59">
        <f t="shared" ca="1" si="9"/>
        <v>0.58056836664212419</v>
      </c>
      <c r="U68" s="53">
        <f t="shared" ca="1" si="5"/>
        <v>1.0450230599558234E-2</v>
      </c>
    </row>
    <row r="69" spans="11:21" x14ac:dyDescent="0.25">
      <c r="K69" s="51">
        <f t="shared" si="10"/>
        <v>46</v>
      </c>
      <c r="L69" s="93">
        <f t="shared" ca="1" si="6"/>
        <v>52399</v>
      </c>
      <c r="M69" s="57">
        <f t="shared" ca="1" si="1"/>
        <v>1.8000000000000002E-2</v>
      </c>
      <c r="N69" s="53" t="str">
        <f t="shared" ca="1" si="2"/>
        <v>--</v>
      </c>
      <c r="O69" s="57">
        <f t="shared" ca="1" si="7"/>
        <v>0</v>
      </c>
      <c r="P69" s="53">
        <f t="shared" ca="1" si="0"/>
        <v>0</v>
      </c>
      <c r="Q69" s="53"/>
      <c r="R69" s="53"/>
      <c r="S69" s="58">
        <f t="shared" ca="1" si="4"/>
        <v>1.7999999999999999E-2</v>
      </c>
      <c r="T69" s="59">
        <f t="shared" ca="1" si="9"/>
        <v>0.57353453905515184</v>
      </c>
      <c r="U69" s="53">
        <f t="shared" ca="1" si="5"/>
        <v>1.0323621702992732E-2</v>
      </c>
    </row>
    <row r="70" spans="11:21" x14ac:dyDescent="0.25">
      <c r="K70" s="51">
        <f t="shared" si="10"/>
        <v>47</v>
      </c>
      <c r="L70" s="93">
        <f t="shared" ca="1" si="6"/>
        <v>52582</v>
      </c>
      <c r="M70" s="57">
        <f t="shared" ca="1" si="1"/>
        <v>1.8000000000000002E-2</v>
      </c>
      <c r="N70" s="53" t="str">
        <f t="shared" ca="1" si="2"/>
        <v>--</v>
      </c>
      <c r="O70" s="57">
        <f t="shared" ca="1" si="7"/>
        <v>0</v>
      </c>
      <c r="P70" s="53">
        <f t="shared" ca="1" si="0"/>
        <v>0</v>
      </c>
      <c r="Q70" s="53"/>
      <c r="R70" s="53"/>
      <c r="S70" s="58">
        <f t="shared" ca="1" si="4"/>
        <v>1.7999999999999999E-2</v>
      </c>
      <c r="T70" s="59">
        <f t="shared" ca="1" si="9"/>
        <v>0.56658592921920747</v>
      </c>
      <c r="U70" s="53">
        <f t="shared" ca="1" si="5"/>
        <v>1.0198546725945733E-2</v>
      </c>
    </row>
    <row r="71" spans="11:21" x14ac:dyDescent="0.25">
      <c r="K71" s="51">
        <f t="shared" si="10"/>
        <v>48</v>
      </c>
      <c r="L71" s="93">
        <f t="shared" ca="1" si="6"/>
        <v>52765</v>
      </c>
      <c r="M71" s="57">
        <f t="shared" ca="1" si="1"/>
        <v>1.8000000000000002E-2</v>
      </c>
      <c r="N71" s="53" t="str">
        <f t="shared" ca="1" si="2"/>
        <v>--</v>
      </c>
      <c r="O71" s="57">
        <f t="shared" ca="1" si="7"/>
        <v>0</v>
      </c>
      <c r="P71" s="53">
        <f t="shared" ca="1" si="0"/>
        <v>0</v>
      </c>
      <c r="Q71" s="53"/>
      <c r="R71" s="53"/>
      <c r="S71" s="58">
        <f t="shared" ca="1" si="4"/>
        <v>1.7999999999999999E-2</v>
      </c>
      <c r="T71" s="59">
        <f t="shared" ca="1" si="9"/>
        <v>0.55972150468574144</v>
      </c>
      <c r="U71" s="53">
        <f t="shared" ca="1" si="5"/>
        <v>1.0074987084343345E-2</v>
      </c>
    </row>
    <row r="72" spans="11:21" x14ac:dyDescent="0.25">
      <c r="K72" s="51">
        <f t="shared" si="10"/>
        <v>49</v>
      </c>
      <c r="L72" s="93">
        <f t="shared" ca="1" si="6"/>
        <v>52948</v>
      </c>
      <c r="M72" s="57">
        <f t="shared" ca="1" si="1"/>
        <v>1.8000000000000002E-2</v>
      </c>
      <c r="N72" s="53" t="str">
        <f t="shared" ca="1" si="2"/>
        <v>--</v>
      </c>
      <c r="O72" s="57">
        <f t="shared" ca="1" si="7"/>
        <v>0</v>
      </c>
      <c r="P72" s="53">
        <f t="shared" ca="1" si="0"/>
        <v>0</v>
      </c>
      <c r="Q72" s="53"/>
      <c r="R72" s="53"/>
      <c r="S72" s="58">
        <f t="shared" ca="1" si="4"/>
        <v>1.7999999999999999E-2</v>
      </c>
      <c r="T72" s="59">
        <f t="shared" ca="1" si="9"/>
        <v>0.55294024551474852</v>
      </c>
      <c r="U72" s="53">
        <f t="shared" ca="1" si="5"/>
        <v>9.9529244192654732E-3</v>
      </c>
    </row>
    <row r="73" spans="11:21" x14ac:dyDescent="0.25">
      <c r="K73" s="51">
        <f t="shared" si="10"/>
        <v>50</v>
      </c>
      <c r="L73" s="93">
        <f t="shared" ca="1" si="6"/>
        <v>53130</v>
      </c>
      <c r="M73" s="57">
        <f t="shared" ca="1" si="1"/>
        <v>1.8000000000000002E-2</v>
      </c>
      <c r="N73" s="53" t="str">
        <f t="shared" ca="1" si="2"/>
        <v>--</v>
      </c>
      <c r="O73" s="57">
        <f t="shared" ca="1" si="7"/>
        <v>0</v>
      </c>
      <c r="P73" s="53">
        <f t="shared" ca="1" si="0"/>
        <v>0</v>
      </c>
      <c r="Q73" s="53"/>
      <c r="R73" s="53"/>
      <c r="S73" s="58">
        <f t="shared" ca="1" si="4"/>
        <v>1.7999999999999999E-2</v>
      </c>
      <c r="T73" s="59">
        <f t="shared" ca="1" si="9"/>
        <v>0.54624114412322133</v>
      </c>
      <c r="U73" s="53">
        <f t="shared" ca="1" si="5"/>
        <v>9.832340594217984E-3</v>
      </c>
    </row>
    <row r="74" spans="11:21" x14ac:dyDescent="0.25">
      <c r="K74" s="51">
        <f t="shared" si="10"/>
        <v>51</v>
      </c>
      <c r="L74" s="93">
        <f t="shared" ca="1" si="6"/>
        <v>53313</v>
      </c>
      <c r="M74" s="57">
        <f t="shared" ca="1" si="1"/>
        <v>1.8000000000000002E-2</v>
      </c>
      <c r="N74" s="53" t="str">
        <f t="shared" ca="1" si="2"/>
        <v>--</v>
      </c>
      <c r="O74" s="57">
        <f t="shared" ca="1" si="7"/>
        <v>0</v>
      </c>
      <c r="P74" s="53">
        <f t="shared" ca="1" si="0"/>
        <v>0</v>
      </c>
      <c r="Q74" s="53"/>
      <c r="R74" s="53"/>
      <c r="S74" s="58">
        <f t="shared" ca="1" si="4"/>
        <v>1.7999999999999999E-2</v>
      </c>
      <c r="T74" s="59">
        <f t="shared" ca="1" si="9"/>
        <v>0.53962320513544026</v>
      </c>
      <c r="U74" s="53">
        <f t="shared" ca="1" si="5"/>
        <v>9.7132176924379244E-3</v>
      </c>
    </row>
    <row r="75" spans="11:21" x14ac:dyDescent="0.25">
      <c r="K75" s="51">
        <f t="shared" si="10"/>
        <v>52</v>
      </c>
      <c r="L75" s="93">
        <f t="shared" ca="1" si="6"/>
        <v>53495</v>
      </c>
      <c r="M75" s="57">
        <f t="shared" ca="1" si="1"/>
        <v>1.8000000000000002E-2</v>
      </c>
      <c r="N75" s="53" t="str">
        <f t="shared" ca="1" si="2"/>
        <v>--</v>
      </c>
      <c r="O75" s="57">
        <f t="shared" ca="1" si="7"/>
        <v>0</v>
      </c>
      <c r="P75" s="53">
        <f t="shared" ca="1" si="0"/>
        <v>0</v>
      </c>
      <c r="Q75" s="53"/>
      <c r="R75" s="53"/>
      <c r="S75" s="58">
        <f t="shared" ca="1" si="4"/>
        <v>1.7999999999999999E-2</v>
      </c>
      <c r="T75" s="59">
        <f t="shared" ca="1" si="9"/>
        <v>0.53308544523507728</v>
      </c>
      <c r="U75" s="53">
        <f t="shared" ca="1" si="5"/>
        <v>9.595538014231391E-3</v>
      </c>
    </row>
    <row r="76" spans="11:21" x14ac:dyDescent="0.25">
      <c r="K76" s="51">
        <f t="shared" si="10"/>
        <v>53</v>
      </c>
      <c r="L76" s="93">
        <f t="shared" ca="1" si="6"/>
        <v>53678</v>
      </c>
      <c r="M76" s="57">
        <f t="shared" ca="1" si="1"/>
        <v>1.8000000000000002E-2</v>
      </c>
      <c r="N76" s="53" t="str">
        <f t="shared" ca="1" si="2"/>
        <v>--</v>
      </c>
      <c r="O76" s="57">
        <f t="shared" ca="1" si="7"/>
        <v>0</v>
      </c>
      <c r="P76" s="53">
        <f t="shared" ca="1" si="0"/>
        <v>0</v>
      </c>
      <c r="Q76" s="53"/>
      <c r="R76" s="53"/>
      <c r="S76" s="58">
        <f t="shared" ca="1" si="4"/>
        <v>1.7999999999999999E-2</v>
      </c>
      <c r="T76" s="59">
        <f t="shared" ca="1" si="9"/>
        <v>0.52662689301909116</v>
      </c>
      <c r="U76" s="53">
        <f t="shared" ca="1" si="5"/>
        <v>9.4792840743436399E-3</v>
      </c>
    </row>
    <row r="77" spans="11:21" x14ac:dyDescent="0.25">
      <c r="K77" s="51">
        <f t="shared" si="10"/>
        <v>54</v>
      </c>
      <c r="L77" s="93">
        <f t="shared" ca="1" si="6"/>
        <v>53860</v>
      </c>
      <c r="M77" s="57">
        <f t="shared" ca="1" si="1"/>
        <v>1.8000000000000002E-2</v>
      </c>
      <c r="N77" s="53" t="str">
        <f t="shared" ca="1" si="2"/>
        <v>--</v>
      </c>
      <c r="O77" s="57">
        <f t="shared" ca="1" si="7"/>
        <v>0</v>
      </c>
      <c r="P77" s="53">
        <f t="shared" ca="1" si="0"/>
        <v>0</v>
      </c>
      <c r="Q77" s="53"/>
      <c r="R77" s="53"/>
      <c r="S77" s="58">
        <f t="shared" ca="1" si="4"/>
        <v>1.7999999999999999E-2</v>
      </c>
      <c r="T77" s="59">
        <f t="shared" ca="1" si="9"/>
        <v>0.52024658885339303</v>
      </c>
      <c r="U77" s="53">
        <f t="shared" ca="1" si="5"/>
        <v>9.3644385993610739E-3</v>
      </c>
    </row>
    <row r="78" spans="11:21" x14ac:dyDescent="0.25">
      <c r="K78" s="51">
        <f t="shared" si="10"/>
        <v>55</v>
      </c>
      <c r="L78" s="93">
        <f t="shared" ca="1" si="6"/>
        <v>54043</v>
      </c>
      <c r="M78" s="57">
        <f t="shared" ca="1" si="1"/>
        <v>1.8000000000000002E-2</v>
      </c>
      <c r="N78" s="53" t="str">
        <f t="shared" ca="1" si="2"/>
        <v>--</v>
      </c>
      <c r="O78" s="57">
        <f t="shared" ca="1" si="7"/>
        <v>0</v>
      </c>
      <c r="P78" s="53">
        <f t="shared" ca="1" si="0"/>
        <v>0</v>
      </c>
      <c r="Q78" s="53"/>
      <c r="R78" s="53"/>
      <c r="S78" s="58">
        <f t="shared" ca="1" si="4"/>
        <v>1.7999999999999999E-2</v>
      </c>
      <c r="T78" s="59">
        <f t="shared" ca="1" si="9"/>
        <v>0.51394358473026114</v>
      </c>
      <c r="U78" s="53">
        <f t="shared" ca="1" si="5"/>
        <v>9.2509845251447006E-3</v>
      </c>
    </row>
    <row r="79" spans="11:21" x14ac:dyDescent="0.25">
      <c r="K79" s="51">
        <f t="shared" si="10"/>
        <v>56</v>
      </c>
      <c r="L79" s="93">
        <f t="shared" ca="1" si="6"/>
        <v>54226</v>
      </c>
      <c r="M79" s="57">
        <f t="shared" ca="1" si="1"/>
        <v>1.8000000000000002E-2</v>
      </c>
      <c r="N79" s="53" t="str">
        <f t="shared" ca="1" si="2"/>
        <v>--</v>
      </c>
      <c r="O79" s="57">
        <f t="shared" ca="1" si="7"/>
        <v>0</v>
      </c>
      <c r="P79" s="53">
        <f t="shared" ca="1" si="0"/>
        <v>0</v>
      </c>
      <c r="Q79" s="53"/>
      <c r="R79" s="53"/>
      <c r="S79" s="58">
        <f t="shared" ca="1" si="4"/>
        <v>1.7999999999999999E-2</v>
      </c>
      <c r="T79" s="59">
        <f t="shared" ca="1" si="9"/>
        <v>0.5077169441274817</v>
      </c>
      <c r="U79" s="53">
        <f t="shared" ca="1" si="5"/>
        <v>9.1389049942946707E-3</v>
      </c>
    </row>
    <row r="80" spans="11:21" x14ac:dyDescent="0.25">
      <c r="K80" s="51">
        <f t="shared" si="10"/>
        <v>57</v>
      </c>
      <c r="L80" s="93">
        <f t="shared" ca="1" si="6"/>
        <v>54409</v>
      </c>
      <c r="M80" s="57">
        <f t="shared" ca="1" si="1"/>
        <v>1.8000000000000002E-2</v>
      </c>
      <c r="N80" s="53" t="str">
        <f t="shared" ca="1" si="2"/>
        <v>--</v>
      </c>
      <c r="O80" s="57">
        <f t="shared" ca="1" si="7"/>
        <v>0</v>
      </c>
      <c r="P80" s="53">
        <f t="shared" ca="1" si="0"/>
        <v>0</v>
      </c>
      <c r="Q80" s="53"/>
      <c r="R80" s="53"/>
      <c r="S80" s="58">
        <f t="shared" ca="1" si="4"/>
        <v>1.7999999999999999E-2</v>
      </c>
      <c r="T80" s="59">
        <f t="shared" ca="1" si="9"/>
        <v>0.50156574186919778</v>
      </c>
      <c r="U80" s="53">
        <f t="shared" ca="1" si="5"/>
        <v>9.0281833536455594E-3</v>
      </c>
    </row>
    <row r="81" spans="11:21" x14ac:dyDescent="0.25">
      <c r="K81" s="51">
        <f t="shared" si="10"/>
        <v>58</v>
      </c>
      <c r="L81" s="93">
        <f t="shared" ca="1" si="6"/>
        <v>54591</v>
      </c>
      <c r="M81" s="57">
        <f t="shared" ca="1" si="1"/>
        <v>1.8000000000000002E-2</v>
      </c>
      <c r="N81" s="53" t="str">
        <f t="shared" ca="1" si="2"/>
        <v>--</v>
      </c>
      <c r="O81" s="57">
        <f t="shared" ca="1" si="7"/>
        <v>0</v>
      </c>
      <c r="P81" s="53">
        <f t="shared" ca="1" si="0"/>
        <v>0</v>
      </c>
      <c r="Q81" s="53"/>
      <c r="R81" s="53"/>
      <c r="S81" s="58">
        <f t="shared" ca="1" si="4"/>
        <v>1.7999999999999999E-2</v>
      </c>
      <c r="T81" s="59">
        <f t="shared" ca="1" si="9"/>
        <v>0.49548906398844345</v>
      </c>
      <c r="U81" s="53">
        <f t="shared" ca="1" si="5"/>
        <v>8.9188031517919812E-3</v>
      </c>
    </row>
    <row r="82" spans="11:21" x14ac:dyDescent="0.25">
      <c r="K82" s="51">
        <f t="shared" si="10"/>
        <v>59</v>
      </c>
      <c r="L82" s="93">
        <f t="shared" ca="1" si="6"/>
        <v>54774</v>
      </c>
      <c r="M82" s="57">
        <f t="shared" ca="1" si="1"/>
        <v>1.8000000000000002E-2</v>
      </c>
      <c r="N82" s="53" t="str">
        <f t="shared" ca="1" si="2"/>
        <v>--</v>
      </c>
      <c r="O82" s="57">
        <f t="shared" ca="1" si="7"/>
        <v>0</v>
      </c>
      <c r="P82" s="53">
        <f t="shared" ca="1" si="0"/>
        <v>0</v>
      </c>
      <c r="Q82" s="53"/>
      <c r="R82" s="53"/>
      <c r="S82" s="58">
        <f t="shared" ca="1" si="4"/>
        <v>1.7999999999999999E-2</v>
      </c>
      <c r="T82" s="59">
        <f t="shared" ca="1" si="9"/>
        <v>0.48948600759134325</v>
      </c>
      <c r="U82" s="53">
        <f t="shared" ca="1" si="5"/>
        <v>8.8107481366441771E-3</v>
      </c>
    </row>
    <row r="83" spans="11:21" x14ac:dyDescent="0.25">
      <c r="K83" s="51">
        <f t="shared" si="10"/>
        <v>60</v>
      </c>
      <c r="L83" s="93">
        <f t="shared" ca="1" si="6"/>
        <v>54956</v>
      </c>
      <c r="M83" s="57">
        <f t="shared" ca="1" si="1"/>
        <v>1.8000000000000002E-2</v>
      </c>
      <c r="N83" s="53" t="str">
        <f t="shared" ca="1" si="2"/>
        <v>--</v>
      </c>
      <c r="O83" s="57">
        <f t="shared" ca="1" si="7"/>
        <v>0</v>
      </c>
      <c r="P83" s="53">
        <f t="shared" ca="1" si="0"/>
        <v>0</v>
      </c>
      <c r="Q83" s="53"/>
      <c r="R83" s="53"/>
      <c r="S83" s="58">
        <f t="shared" ca="1" si="4"/>
        <v>1.7999999999999999E-2</v>
      </c>
      <c r="T83" s="59">
        <f t="shared" ca="1" si="9"/>
        <v>0.48355568072295685</v>
      </c>
      <c r="U83" s="53">
        <f t="shared" ca="1" si="5"/>
        <v>8.7040022530132221E-3</v>
      </c>
    </row>
    <row r="84" spans="11:21" x14ac:dyDescent="0.25">
      <c r="K84" s="51">
        <f t="shared" si="10"/>
        <v>61</v>
      </c>
      <c r="L84" s="93">
        <f t="shared" ca="1" si="6"/>
        <v>55139</v>
      </c>
      <c r="M84" s="57">
        <f t="shared" ca="1" si="1"/>
        <v>1.8000000000000002E-2</v>
      </c>
      <c r="N84" s="53" t="str">
        <f t="shared" ca="1" si="2"/>
        <v>--</v>
      </c>
      <c r="O84" s="57">
        <f t="shared" ca="1" si="7"/>
        <v>0</v>
      </c>
      <c r="P84" s="53">
        <f t="shared" ca="1" si="0"/>
        <v>0</v>
      </c>
      <c r="Q84" s="53"/>
      <c r="R84" s="53"/>
      <c r="S84" s="58">
        <f t="shared" ca="1" si="4"/>
        <v>1.7999999999999999E-2</v>
      </c>
      <c r="T84" s="59">
        <f t="shared" ca="1" si="9"/>
        <v>0.47769720223474987</v>
      </c>
      <c r="U84" s="53">
        <f t="shared" ca="1" si="5"/>
        <v>8.5985496402254964E-3</v>
      </c>
    </row>
    <row r="85" spans="11:21" x14ac:dyDescent="0.25">
      <c r="K85" s="51">
        <f t="shared" si="10"/>
        <v>62</v>
      </c>
      <c r="L85" s="93">
        <f t="shared" ca="1" si="6"/>
        <v>55321</v>
      </c>
      <c r="M85" s="57">
        <f t="shared" ca="1" si="1"/>
        <v>1.8000000000000002E-2</v>
      </c>
      <c r="N85" s="53" t="str">
        <f t="shared" ca="1" si="2"/>
        <v>--</v>
      </c>
      <c r="O85" s="57">
        <f t="shared" ca="1" si="7"/>
        <v>0</v>
      </c>
      <c r="P85" s="53">
        <f t="shared" ca="1" si="0"/>
        <v>0</v>
      </c>
      <c r="Q85" s="53"/>
      <c r="R85" s="53"/>
      <c r="S85" s="58">
        <f t="shared" ca="1" si="4"/>
        <v>1.7999999999999999E-2</v>
      </c>
      <c r="T85" s="59">
        <f t="shared" ca="1" si="9"/>
        <v>0.47190970165366924</v>
      </c>
      <c r="U85" s="53">
        <f t="shared" ca="1" si="5"/>
        <v>8.4943746297660456E-3</v>
      </c>
    </row>
    <row r="86" spans="11:21" x14ac:dyDescent="0.25">
      <c r="K86" s="51">
        <f t="shared" si="10"/>
        <v>63</v>
      </c>
      <c r="L86" s="93">
        <f t="shared" ca="1" si="6"/>
        <v>55504</v>
      </c>
      <c r="M86" s="57">
        <f t="shared" ca="1" si="1"/>
        <v>1.8000000000000002E-2</v>
      </c>
      <c r="N86" s="53" t="str">
        <f t="shared" ca="1" si="2"/>
        <v>--</v>
      </c>
      <c r="O86" s="57">
        <f t="shared" ca="1" si="7"/>
        <v>0</v>
      </c>
      <c r="P86" s="53">
        <f t="shared" ca="1" si="0"/>
        <v>0</v>
      </c>
      <c r="Q86" s="53"/>
      <c r="R86" s="53"/>
      <c r="S86" s="58">
        <f t="shared" ca="1" si="4"/>
        <v>1.7999999999999999E-2</v>
      </c>
      <c r="T86" s="59">
        <f t="shared" ca="1" si="9"/>
        <v>0.46619231905280561</v>
      </c>
      <c r="U86" s="53">
        <f t="shared" ca="1" si="5"/>
        <v>8.3914617429505008E-3</v>
      </c>
    </row>
    <row r="87" spans="11:21" x14ac:dyDescent="0.25">
      <c r="K87" s="51">
        <f t="shared" si="10"/>
        <v>64</v>
      </c>
      <c r="L87" s="93">
        <f t="shared" ca="1" si="6"/>
        <v>55687</v>
      </c>
      <c r="M87" s="57">
        <f t="shared" ca="1" si="1"/>
        <v>1.8000000000000002E-2</v>
      </c>
      <c r="N87" s="53" t="str">
        <f t="shared" ca="1" si="2"/>
        <v>--</v>
      </c>
      <c r="O87" s="57">
        <f t="shared" ca="1" si="7"/>
        <v>0</v>
      </c>
      <c r="P87" s="53">
        <f t="shared" ca="1" si="0"/>
        <v>0</v>
      </c>
      <c r="Q87" s="53"/>
      <c r="R87" s="53"/>
      <c r="S87" s="58">
        <f t="shared" ca="1" si="4"/>
        <v>1.7999999999999999E-2</v>
      </c>
      <c r="T87" s="59">
        <f t="shared" ca="1" si="9"/>
        <v>0.46054420492362225</v>
      </c>
      <c r="U87" s="53">
        <f t="shared" ca="1" si="5"/>
        <v>8.2897956886251994E-3</v>
      </c>
    </row>
    <row r="88" spans="11:21" x14ac:dyDescent="0.25">
      <c r="K88" s="51">
        <f t="shared" si="10"/>
        <v>65</v>
      </c>
      <c r="L88" s="93">
        <f t="shared" ca="1" si="6"/>
        <v>55870</v>
      </c>
      <c r="M88" s="57">
        <f t="shared" ca="1" si="1"/>
        <v>1.8000000000000002E-2</v>
      </c>
      <c r="N88" s="53" t="str">
        <f t="shared" ca="1" si="2"/>
        <v>--</v>
      </c>
      <c r="O88" s="57">
        <f t="shared" ca="1" si="7"/>
        <v>0</v>
      </c>
      <c r="P88" s="53">
        <f t="shared" ref="P88:P135" ca="1" si="11">+IF(L88="--","--",IFERROR(VLOOKUP(L88,$W$41:$X$45,2,FALSE),0))</f>
        <v>0</v>
      </c>
      <c r="Q88" s="53"/>
      <c r="R88" s="53"/>
      <c r="S88" s="58">
        <f t="shared" ca="1" si="4"/>
        <v>1.7999999999999999E-2</v>
      </c>
      <c r="T88" s="59">
        <f t="shared" ca="1" si="9"/>
        <v>0.45496452004973231</v>
      </c>
      <c r="U88" s="53">
        <f t="shared" ca="1" si="5"/>
        <v>8.189361360895181E-3</v>
      </c>
    </row>
    <row r="89" spans="11:21" x14ac:dyDescent="0.25">
      <c r="K89" s="51">
        <f t="shared" si="10"/>
        <v>66</v>
      </c>
      <c r="L89" s="93">
        <f t="shared" ca="1" si="6"/>
        <v>56052</v>
      </c>
      <c r="M89" s="57">
        <f t="shared" ref="M89:M135" ca="1" si="12">IF(L89="--","--",IF(AND($C$27="--",K89=1),(L89-$C$26)*$C$24/365,$C$24/$C$25))</f>
        <v>1.8000000000000002E-2</v>
      </c>
      <c r="N89" s="53" t="str">
        <f t="shared" ref="N89:N135" ca="1" si="13">+IF(L89=$C$23, 100%, "--")</f>
        <v>--</v>
      </c>
      <c r="O89" s="57">
        <f t="shared" ca="1" si="7"/>
        <v>0</v>
      </c>
      <c r="P89" s="53">
        <f t="shared" ca="1" si="11"/>
        <v>0</v>
      </c>
      <c r="Q89" s="53"/>
      <c r="R89" s="53"/>
      <c r="S89" s="58">
        <f t="shared" ref="S89:S135" ca="1" si="14">IF(L89="--","--",ROUND(IF($C$22="LBA37DA",SUM(O89:P89),SUM(M89:N89)),9))</f>
        <v>1.7999999999999999E-2</v>
      </c>
      <c r="T89" s="59">
        <f t="shared" ca="1" si="9"/>
        <v>0.44945243538220497</v>
      </c>
      <c r="U89" s="53">
        <f t="shared" ref="U89:U135" ca="1" si="15">IFERROR(T89*S89,"--")</f>
        <v>8.0901438368796881E-3</v>
      </c>
    </row>
    <row r="90" spans="11:21" x14ac:dyDescent="0.25">
      <c r="K90" s="51">
        <f t="shared" si="10"/>
        <v>67</v>
      </c>
      <c r="L90" s="93">
        <f t="shared" ref="L90:L135" ca="1" si="16">+IF(L89&lt;$C$23, EDATE(L89,12/$C$25), IF(L89=$C$23, "--", IF(L89="--", "--")))</f>
        <v>56235</v>
      </c>
      <c r="M90" s="57">
        <f t="shared" ca="1" si="12"/>
        <v>1.8000000000000002E-2</v>
      </c>
      <c r="N90" s="53" t="str">
        <f t="shared" ca="1" si="13"/>
        <v>--</v>
      </c>
      <c r="O90" s="57">
        <f t="shared" ref="O90:O135" ca="1" si="17">IFERROR(IF(K90=1,(L90-$C$27)*(Q90/100%)*$C$24/365,(L90-L89)*(Q90/100%)*$C$24/365),"--")</f>
        <v>0</v>
      </c>
      <c r="P90" s="53">
        <f t="shared" ca="1" si="11"/>
        <v>0</v>
      </c>
      <c r="Q90" s="53"/>
      <c r="R90" s="53"/>
      <c r="S90" s="58">
        <f t="shared" ca="1" si="14"/>
        <v>1.7999999999999999E-2</v>
      </c>
      <c r="T90" s="59">
        <f t="shared" ref="T90:T135" ca="1" si="18">IF(L90="--","--",1/(1+$C$31/$C$25)^($C$28*$C$25/365+K89))</f>
        <v>0.44400713191638241</v>
      </c>
      <c r="U90" s="53">
        <f t="shared" ca="1" si="15"/>
        <v>7.9921283744948824E-3</v>
      </c>
    </row>
    <row r="91" spans="11:21" x14ac:dyDescent="0.25">
      <c r="K91" s="51">
        <f t="shared" si="10"/>
        <v>68</v>
      </c>
      <c r="L91" s="93">
        <f t="shared" ca="1" si="16"/>
        <v>56417</v>
      </c>
      <c r="M91" s="57">
        <f t="shared" ca="1" si="12"/>
        <v>1.8000000000000002E-2</v>
      </c>
      <c r="N91" s="53" t="str">
        <f t="shared" ca="1" si="13"/>
        <v>--</v>
      </c>
      <c r="O91" s="57">
        <f t="shared" ca="1" si="17"/>
        <v>0</v>
      </c>
      <c r="P91" s="53">
        <f t="shared" ca="1" si="11"/>
        <v>0</v>
      </c>
      <c r="Q91" s="53"/>
      <c r="R91" s="53"/>
      <c r="S91" s="58">
        <f t="shared" ca="1" si="14"/>
        <v>1.7999999999999999E-2</v>
      </c>
      <c r="T91" s="59">
        <f t="shared" ca="1" si="18"/>
        <v>0.43862780057018957</v>
      </c>
      <c r="U91" s="53">
        <f t="shared" ca="1" si="15"/>
        <v>7.895300410263411E-3</v>
      </c>
    </row>
    <row r="92" spans="11:21" x14ac:dyDescent="0.25">
      <c r="K92" s="51">
        <f t="shared" ref="K92:K135" si="19">+K91+1</f>
        <v>69</v>
      </c>
      <c r="L92" s="93">
        <f t="shared" ca="1" si="16"/>
        <v>56600</v>
      </c>
      <c r="M92" s="57">
        <f t="shared" ca="1" si="12"/>
        <v>1.8000000000000002E-2</v>
      </c>
      <c r="N92" s="53" t="str">
        <f t="shared" ca="1" si="13"/>
        <v>--</v>
      </c>
      <c r="O92" s="57">
        <f t="shared" ca="1" si="17"/>
        <v>0</v>
      </c>
      <c r="P92" s="53">
        <f t="shared" ca="1" si="11"/>
        <v>0</v>
      </c>
      <c r="Q92" s="53"/>
      <c r="R92" s="53"/>
      <c r="S92" s="58">
        <f t="shared" ca="1" si="14"/>
        <v>1.7999999999999999E-2</v>
      </c>
      <c r="T92" s="59">
        <f t="shared" ca="1" si="18"/>
        <v>0.4333136420639177</v>
      </c>
      <c r="U92" s="53">
        <f t="shared" ca="1" si="15"/>
        <v>7.7996455571505184E-3</v>
      </c>
    </row>
    <row r="93" spans="11:21" x14ac:dyDescent="0.25">
      <c r="K93" s="51">
        <f t="shared" si="19"/>
        <v>70</v>
      </c>
      <c r="L93" s="93">
        <f t="shared" ca="1" si="16"/>
        <v>56782</v>
      </c>
      <c r="M93" s="57">
        <f t="shared" ca="1" si="12"/>
        <v>1.8000000000000002E-2</v>
      </c>
      <c r="N93" s="53" t="str">
        <f t="shared" ca="1" si="13"/>
        <v>--</v>
      </c>
      <c r="O93" s="57">
        <f t="shared" ca="1" si="17"/>
        <v>0</v>
      </c>
      <c r="P93" s="53">
        <f t="shared" ca="1" si="11"/>
        <v>0</v>
      </c>
      <c r="Q93" s="53"/>
      <c r="R93" s="53"/>
      <c r="S93" s="58">
        <f t="shared" ca="1" si="14"/>
        <v>1.7999999999999999E-2</v>
      </c>
      <c r="T93" s="59">
        <f t="shared" ca="1" si="18"/>
        <v>0.42806386680146452</v>
      </c>
      <c r="U93" s="53">
        <f t="shared" ca="1" si="15"/>
        <v>7.7051496024263611E-3</v>
      </c>
    </row>
    <row r="94" spans="11:21" x14ac:dyDescent="0.25">
      <c r="K94" s="51">
        <f t="shared" si="19"/>
        <v>71</v>
      </c>
      <c r="L94" s="93">
        <f t="shared" ca="1" si="16"/>
        <v>56965</v>
      </c>
      <c r="M94" s="57">
        <f t="shared" ca="1" si="12"/>
        <v>1.8000000000000002E-2</v>
      </c>
      <c r="N94" s="53" t="str">
        <f t="shared" ca="1" si="13"/>
        <v>--</v>
      </c>
      <c r="O94" s="57">
        <f t="shared" ca="1" si="17"/>
        <v>0</v>
      </c>
      <c r="P94" s="53">
        <f t="shared" ca="1" si="11"/>
        <v>0</v>
      </c>
      <c r="Q94" s="53"/>
      <c r="R94" s="53"/>
      <c r="S94" s="58">
        <f t="shared" ca="1" si="14"/>
        <v>1.7999999999999999E-2</v>
      </c>
      <c r="T94" s="59">
        <f t="shared" ca="1" si="18"/>
        <v>0.42287769475301351</v>
      </c>
      <c r="U94" s="53">
        <f t="shared" ca="1" si="15"/>
        <v>7.6117985055542429E-3</v>
      </c>
    </row>
    <row r="95" spans="11:21" x14ac:dyDescent="0.25">
      <c r="K95" s="51">
        <f t="shared" si="19"/>
        <v>72</v>
      </c>
      <c r="L95" s="93">
        <f t="shared" ca="1" si="16"/>
        <v>57148</v>
      </c>
      <c r="M95" s="57">
        <f t="shared" ca="1" si="12"/>
        <v>1.8000000000000002E-2</v>
      </c>
      <c r="N95" s="53" t="str">
        <f t="shared" ca="1" si="13"/>
        <v>--</v>
      </c>
      <c r="O95" s="57">
        <f t="shared" ca="1" si="17"/>
        <v>0</v>
      </c>
      <c r="P95" s="53">
        <f t="shared" ca="1" si="11"/>
        <v>0</v>
      </c>
      <c r="Q95" s="53"/>
      <c r="R95" s="53"/>
      <c r="S95" s="58">
        <f t="shared" ca="1" si="14"/>
        <v>1.7999999999999999E-2</v>
      </c>
      <c r="T95" s="59">
        <f t="shared" ca="1" si="18"/>
        <v>0.41775435533913435</v>
      </c>
      <c r="U95" s="53">
        <f t="shared" ca="1" si="15"/>
        <v>7.5195783961044182E-3</v>
      </c>
    </row>
    <row r="96" spans="11:21" x14ac:dyDescent="0.25">
      <c r="K96" s="51">
        <f t="shared" si="19"/>
        <v>73</v>
      </c>
      <c r="L96" s="93">
        <f t="shared" ca="1" si="16"/>
        <v>57331</v>
      </c>
      <c r="M96" s="57">
        <f t="shared" ca="1" si="12"/>
        <v>1.8000000000000002E-2</v>
      </c>
      <c r="N96" s="53" t="str">
        <f t="shared" ca="1" si="13"/>
        <v>--</v>
      </c>
      <c r="O96" s="57">
        <f t="shared" ca="1" si="17"/>
        <v>0</v>
      </c>
      <c r="P96" s="53">
        <f t="shared" ca="1" si="11"/>
        <v>0</v>
      </c>
      <c r="Q96" s="53"/>
      <c r="R96" s="53"/>
      <c r="S96" s="58">
        <f t="shared" ca="1" si="14"/>
        <v>1.7999999999999999E-2</v>
      </c>
      <c r="T96" s="59">
        <f t="shared" ca="1" si="18"/>
        <v>0.4126930873162874</v>
      </c>
      <c r="U96" s="53">
        <f t="shared" ca="1" si="15"/>
        <v>7.4284755716931723E-3</v>
      </c>
    </row>
    <row r="97" spans="11:21" x14ac:dyDescent="0.25">
      <c r="K97" s="51">
        <f t="shared" si="19"/>
        <v>74</v>
      </c>
      <c r="L97" s="93">
        <f t="shared" ca="1" si="16"/>
        <v>57513</v>
      </c>
      <c r="M97" s="57">
        <f t="shared" ca="1" si="12"/>
        <v>1.8000000000000002E-2</v>
      </c>
      <c r="N97" s="53" t="str">
        <f t="shared" ca="1" si="13"/>
        <v>--</v>
      </c>
      <c r="O97" s="57">
        <f t="shared" ca="1" si="17"/>
        <v>0</v>
      </c>
      <c r="P97" s="53">
        <f t="shared" ca="1" si="11"/>
        <v>0</v>
      </c>
      <c r="Q97" s="53"/>
      <c r="R97" s="53"/>
      <c r="S97" s="58">
        <f t="shared" ca="1" si="14"/>
        <v>1.7999999999999999E-2</v>
      </c>
      <c r="T97" s="59">
        <f t="shared" ca="1" si="18"/>
        <v>0.40769313866371554</v>
      </c>
      <c r="U97" s="53">
        <f t="shared" ca="1" si="15"/>
        <v>7.3384764959468791E-3</v>
      </c>
    </row>
    <row r="98" spans="11:21" x14ac:dyDescent="0.25">
      <c r="K98" s="51">
        <f t="shared" si="19"/>
        <v>75</v>
      </c>
      <c r="L98" s="93">
        <f t="shared" ca="1" si="16"/>
        <v>57696</v>
      </c>
      <c r="M98" s="57">
        <f t="shared" ca="1" si="12"/>
        <v>1.8000000000000002E-2</v>
      </c>
      <c r="N98" s="53" t="str">
        <f t="shared" ca="1" si="13"/>
        <v>--</v>
      </c>
      <c r="O98" s="57">
        <f t="shared" ca="1" si="17"/>
        <v>0</v>
      </c>
      <c r="P98" s="53">
        <f t="shared" ca="1" si="11"/>
        <v>0</v>
      </c>
      <c r="Q98" s="53"/>
      <c r="R98" s="53"/>
      <c r="S98" s="58">
        <f t="shared" ca="1" si="14"/>
        <v>1.7999999999999999E-2</v>
      </c>
      <c r="T98" s="59">
        <f t="shared" ca="1" si="18"/>
        <v>0.40275376647170652</v>
      </c>
      <c r="U98" s="53">
        <f t="shared" ca="1" si="15"/>
        <v>7.2495677964907164E-3</v>
      </c>
    </row>
    <row r="99" spans="11:21" x14ac:dyDescent="0.25">
      <c r="K99" s="51">
        <f t="shared" si="19"/>
        <v>76</v>
      </c>
      <c r="L99" s="93">
        <f t="shared" ca="1" si="16"/>
        <v>57878</v>
      </c>
      <c r="M99" s="57">
        <f t="shared" ca="1" si="12"/>
        <v>1.8000000000000002E-2</v>
      </c>
      <c r="N99" s="53" t="str">
        <f t="shared" ca="1" si="13"/>
        <v>--</v>
      </c>
      <c r="O99" s="57">
        <f t="shared" ca="1" si="17"/>
        <v>0</v>
      </c>
      <c r="P99" s="53">
        <f t="shared" ca="1" si="11"/>
        <v>0</v>
      </c>
      <c r="Q99" s="53"/>
      <c r="R99" s="53"/>
      <c r="S99" s="58">
        <f t="shared" ca="1" si="14"/>
        <v>1.7999999999999999E-2</v>
      </c>
      <c r="T99" s="59">
        <f t="shared" ca="1" si="18"/>
        <v>0.39787423683120854</v>
      </c>
      <c r="U99" s="53">
        <f t="shared" ca="1" si="15"/>
        <v>7.1617362629617532E-3</v>
      </c>
    </row>
    <row r="100" spans="11:21" x14ac:dyDescent="0.25">
      <c r="K100" s="51">
        <f t="shared" si="19"/>
        <v>77</v>
      </c>
      <c r="L100" s="93">
        <f t="shared" ca="1" si="16"/>
        <v>58061</v>
      </c>
      <c r="M100" s="57">
        <f t="shared" ca="1" si="12"/>
        <v>1.8000000000000002E-2</v>
      </c>
      <c r="N100" s="53" t="str">
        <f t="shared" ca="1" si="13"/>
        <v>--</v>
      </c>
      <c r="O100" s="57">
        <f t="shared" ca="1" si="17"/>
        <v>0</v>
      </c>
      <c r="P100" s="53">
        <f t="shared" ca="1" si="11"/>
        <v>0</v>
      </c>
      <c r="Q100" s="53"/>
      <c r="R100" s="53"/>
      <c r="S100" s="58">
        <f t="shared" ca="1" si="14"/>
        <v>1.7999999999999999E-2</v>
      </c>
      <c r="T100" s="59">
        <f t="shared" ca="1" si="18"/>
        <v>0.39305382472478378</v>
      </c>
      <c r="U100" s="53">
        <f t="shared" ca="1" si="15"/>
        <v>7.0749688450461078E-3</v>
      </c>
    </row>
    <row r="101" spans="11:21" x14ac:dyDescent="0.25">
      <c r="K101" s="51">
        <f t="shared" si="19"/>
        <v>78</v>
      </c>
      <c r="L101" s="93">
        <f t="shared" ca="1" si="16"/>
        <v>58243</v>
      </c>
      <c r="M101" s="57">
        <f t="shared" ca="1" si="12"/>
        <v>1.8000000000000002E-2</v>
      </c>
      <c r="N101" s="53" t="str">
        <f t="shared" ca="1" si="13"/>
        <v>--</v>
      </c>
      <c r="O101" s="57">
        <f t="shared" ca="1" si="17"/>
        <v>0</v>
      </c>
      <c r="P101" s="53">
        <f t="shared" ca="1" si="11"/>
        <v>0</v>
      </c>
      <c r="Q101" s="53"/>
      <c r="R101" s="53"/>
      <c r="S101" s="58">
        <f t="shared" ca="1" si="14"/>
        <v>1.7999999999999999E-2</v>
      </c>
      <c r="T101" s="59">
        <f t="shared" ca="1" si="18"/>
        <v>0.38829181391888262</v>
      </c>
      <c r="U101" s="53">
        <f t="shared" ca="1" si="15"/>
        <v>6.9892526505398863E-3</v>
      </c>
    </row>
    <row r="102" spans="11:21" x14ac:dyDescent="0.25">
      <c r="K102" s="51">
        <f t="shared" si="19"/>
        <v>79</v>
      </c>
      <c r="L102" s="93">
        <f t="shared" ca="1" si="16"/>
        <v>58426</v>
      </c>
      <c r="M102" s="57">
        <f t="shared" ca="1" si="12"/>
        <v>1.8000000000000002E-2</v>
      </c>
      <c r="N102" s="53" t="str">
        <f t="shared" ca="1" si="13"/>
        <v>--</v>
      </c>
      <c r="O102" s="57">
        <f t="shared" ca="1" si="17"/>
        <v>0</v>
      </c>
      <c r="P102" s="53">
        <f t="shared" ca="1" si="11"/>
        <v>0</v>
      </c>
      <c r="Q102" s="53"/>
      <c r="R102" s="53"/>
      <c r="S102" s="58">
        <f t="shared" ca="1" si="14"/>
        <v>1.7999999999999999E-2</v>
      </c>
      <c r="T102" s="59">
        <f t="shared" ca="1" si="18"/>
        <v>0.3835874968574231</v>
      </c>
      <c r="U102" s="53">
        <f t="shared" ca="1" si="15"/>
        <v>6.9045749434336152E-3</v>
      </c>
    </row>
    <row r="103" spans="11:21" x14ac:dyDescent="0.25">
      <c r="K103" s="51">
        <f t="shared" si="19"/>
        <v>80</v>
      </c>
      <c r="L103" s="93">
        <f t="shared" ca="1" si="16"/>
        <v>58609</v>
      </c>
      <c r="M103" s="57">
        <f t="shared" ca="1" si="12"/>
        <v>1.8000000000000002E-2</v>
      </c>
      <c r="N103" s="53" t="str">
        <f t="shared" ca="1" si="13"/>
        <v>--</v>
      </c>
      <c r="O103" s="57">
        <f t="shared" ca="1" si="17"/>
        <v>0</v>
      </c>
      <c r="P103" s="53">
        <f t="shared" ca="1" si="11"/>
        <v>0</v>
      </c>
      <c r="Q103" s="53"/>
      <c r="R103" s="53"/>
      <c r="S103" s="58">
        <f t="shared" ca="1" si="14"/>
        <v>1.7999999999999999E-2</v>
      </c>
      <c r="T103" s="59">
        <f t="shared" ca="1" si="18"/>
        <v>0.37894017455666024</v>
      </c>
      <c r="U103" s="53">
        <f t="shared" ca="1" si="15"/>
        <v>6.8209231420198841E-3</v>
      </c>
    </row>
    <row r="104" spans="11:21" x14ac:dyDescent="0.25">
      <c r="K104" s="51">
        <f t="shared" si="19"/>
        <v>81</v>
      </c>
      <c r="L104" s="93">
        <f t="shared" ca="1" si="16"/>
        <v>58792</v>
      </c>
      <c r="M104" s="57">
        <f t="shared" ca="1" si="12"/>
        <v>1.8000000000000002E-2</v>
      </c>
      <c r="N104" s="53" t="str">
        <f t="shared" ca="1" si="13"/>
        <v>--</v>
      </c>
      <c r="O104" s="57">
        <f t="shared" ca="1" si="17"/>
        <v>0</v>
      </c>
      <c r="P104" s="53">
        <f t="shared" ca="1" si="11"/>
        <v>0</v>
      </c>
      <c r="Q104" s="53"/>
      <c r="R104" s="53"/>
      <c r="S104" s="58">
        <f t="shared" ca="1" si="14"/>
        <v>1.7999999999999999E-2</v>
      </c>
      <c r="T104" s="59">
        <f t="shared" ca="1" si="18"/>
        <v>0.37434915650132788</v>
      </c>
      <c r="U104" s="53">
        <f t="shared" ca="1" si="15"/>
        <v>6.7382848170239014E-3</v>
      </c>
    </row>
    <row r="105" spans="11:21" x14ac:dyDescent="0.25">
      <c r="K105" s="51">
        <f t="shared" si="19"/>
        <v>82</v>
      </c>
      <c r="L105" s="93">
        <f t="shared" ca="1" si="16"/>
        <v>58974</v>
      </c>
      <c r="M105" s="57">
        <f t="shared" ca="1" si="12"/>
        <v>1.8000000000000002E-2</v>
      </c>
      <c r="N105" s="53" t="str">
        <f t="shared" ca="1" si="13"/>
        <v>--</v>
      </c>
      <c r="O105" s="57">
        <f t="shared" ca="1" si="17"/>
        <v>0</v>
      </c>
      <c r="P105" s="53">
        <f t="shared" ca="1" si="11"/>
        <v>0</v>
      </c>
      <c r="Q105" s="53"/>
      <c r="R105" s="53"/>
      <c r="S105" s="58">
        <f t="shared" ca="1" si="14"/>
        <v>1.7999999999999999E-2</v>
      </c>
      <c r="T105" s="59">
        <f t="shared" ca="1" si="18"/>
        <v>0.36981376054204035</v>
      </c>
      <c r="U105" s="53">
        <f t="shared" ca="1" si="15"/>
        <v>6.6566476897567256E-3</v>
      </c>
    </row>
    <row r="106" spans="11:21" x14ac:dyDescent="0.25">
      <c r="K106" s="51">
        <f t="shared" si="19"/>
        <v>83</v>
      </c>
      <c r="L106" s="93">
        <f t="shared" ca="1" si="16"/>
        <v>59157</v>
      </c>
      <c r="M106" s="57">
        <f t="shared" ca="1" si="12"/>
        <v>1.8000000000000002E-2</v>
      </c>
      <c r="N106" s="53" t="str">
        <f t="shared" ca="1" si="13"/>
        <v>--</v>
      </c>
      <c r="O106" s="57">
        <f t="shared" ca="1" si="17"/>
        <v>0</v>
      </c>
      <c r="P106" s="53">
        <f t="shared" ca="1" si="11"/>
        <v>0</v>
      </c>
      <c r="Q106" s="53"/>
      <c r="R106" s="53"/>
      <c r="S106" s="58">
        <f t="shared" ca="1" si="14"/>
        <v>1.7999999999999999E-2</v>
      </c>
      <c r="T106" s="59">
        <f t="shared" ca="1" si="18"/>
        <v>0.36533331279393549</v>
      </c>
      <c r="U106" s="53">
        <f t="shared" ca="1" si="15"/>
        <v>6.5759996302908385E-3</v>
      </c>
    </row>
    <row r="107" spans="11:21" x14ac:dyDescent="0.25">
      <c r="K107" s="51">
        <f t="shared" si="19"/>
        <v>84</v>
      </c>
      <c r="L107" s="93">
        <f t="shared" ca="1" si="16"/>
        <v>59339</v>
      </c>
      <c r="M107" s="57">
        <f t="shared" ca="1" si="12"/>
        <v>1.8000000000000002E-2</v>
      </c>
      <c r="N107" s="53" t="str">
        <f t="shared" ca="1" si="13"/>
        <v>--</v>
      </c>
      <c r="O107" s="57">
        <f t="shared" ca="1" si="17"/>
        <v>0</v>
      </c>
      <c r="P107" s="53">
        <f t="shared" ca="1" si="11"/>
        <v>0</v>
      </c>
      <c r="Q107" s="53"/>
      <c r="R107" s="53"/>
      <c r="S107" s="58">
        <f t="shared" ca="1" si="14"/>
        <v>1.7999999999999999E-2</v>
      </c>
      <c r="T107" s="59">
        <f t="shared" ca="1" si="18"/>
        <v>0.36090714753654729</v>
      </c>
      <c r="U107" s="53">
        <f t="shared" ca="1" si="15"/>
        <v>6.4963286556578509E-3</v>
      </c>
    </row>
    <row r="108" spans="11:21" x14ac:dyDescent="0.25">
      <c r="K108" s="51">
        <f t="shared" si="19"/>
        <v>85</v>
      </c>
      <c r="L108" s="93">
        <f t="shared" ca="1" si="16"/>
        <v>59522</v>
      </c>
      <c r="M108" s="57">
        <f t="shared" ca="1" si="12"/>
        <v>1.8000000000000002E-2</v>
      </c>
      <c r="N108" s="53" t="str">
        <f t="shared" ca="1" si="13"/>
        <v>--</v>
      </c>
      <c r="O108" s="57">
        <f t="shared" ca="1" si="17"/>
        <v>0</v>
      </c>
      <c r="P108" s="53">
        <f t="shared" ca="1" si="11"/>
        <v>0</v>
      </c>
      <c r="Q108" s="53"/>
      <c r="R108" s="53"/>
      <c r="S108" s="58">
        <f t="shared" ca="1" si="14"/>
        <v>1.7999999999999999E-2</v>
      </c>
      <c r="T108" s="59">
        <f t="shared" ca="1" si="18"/>
        <v>0.35653460711489021</v>
      </c>
      <c r="U108" s="53">
        <f t="shared" ca="1" si="15"/>
        <v>6.417622928068023E-3</v>
      </c>
    </row>
    <row r="109" spans="11:21" x14ac:dyDescent="0.25">
      <c r="K109" s="51">
        <f t="shared" si="19"/>
        <v>86</v>
      </c>
      <c r="L109" s="93">
        <f t="shared" ca="1" si="16"/>
        <v>59704</v>
      </c>
      <c r="M109" s="57">
        <f t="shared" ca="1" si="12"/>
        <v>1.8000000000000002E-2</v>
      </c>
      <c r="N109" s="53" t="str">
        <f t="shared" ca="1" si="13"/>
        <v>--</v>
      </c>
      <c r="O109" s="57">
        <f t="shared" ca="1" si="17"/>
        <v>0</v>
      </c>
      <c r="P109" s="53">
        <f t="shared" ca="1" si="11"/>
        <v>0</v>
      </c>
      <c r="Q109" s="53"/>
      <c r="R109" s="53"/>
      <c r="S109" s="58">
        <f t="shared" ca="1" si="14"/>
        <v>1.7999999999999999E-2</v>
      </c>
      <c r="T109" s="59">
        <f t="shared" ca="1" si="18"/>
        <v>0.35221504184174313</v>
      </c>
      <c r="U109" s="53">
        <f t="shared" ca="1" si="15"/>
        <v>6.3398707531513755E-3</v>
      </c>
    </row>
    <row r="110" spans="11:21" x14ac:dyDescent="0.25">
      <c r="K110" s="51">
        <f t="shared" si="19"/>
        <v>87</v>
      </c>
      <c r="L110" s="93">
        <f t="shared" ca="1" si="16"/>
        <v>59887</v>
      </c>
      <c r="M110" s="57">
        <f t="shared" ca="1" si="12"/>
        <v>1.8000000000000002E-2</v>
      </c>
      <c r="N110" s="53" t="str">
        <f t="shared" ca="1" si="13"/>
        <v>--</v>
      </c>
      <c r="O110" s="57">
        <f t="shared" ca="1" si="17"/>
        <v>0</v>
      </c>
      <c r="P110" s="53">
        <f t="shared" ca="1" si="11"/>
        <v>0</v>
      </c>
      <c r="Q110" s="53"/>
      <c r="R110" s="53"/>
      <c r="S110" s="58">
        <f t="shared" ca="1" si="14"/>
        <v>1.7999999999999999E-2</v>
      </c>
      <c r="T110" s="59">
        <f t="shared" ca="1" si="18"/>
        <v>0.34794780990111579</v>
      </c>
      <c r="U110" s="53">
        <f t="shared" ca="1" si="15"/>
        <v>6.2630605782200838E-3</v>
      </c>
    </row>
    <row r="111" spans="11:21" x14ac:dyDescent="0.25">
      <c r="K111" s="51">
        <f t="shared" si="19"/>
        <v>88</v>
      </c>
      <c r="L111" s="93">
        <f t="shared" ca="1" si="16"/>
        <v>60070</v>
      </c>
      <c r="M111" s="57">
        <f t="shared" ca="1" si="12"/>
        <v>1.8000000000000002E-2</v>
      </c>
      <c r="N111" s="53" t="str">
        <f t="shared" ca="1" si="13"/>
        <v>--</v>
      </c>
      <c r="O111" s="57">
        <f t="shared" ca="1" si="17"/>
        <v>0</v>
      </c>
      <c r="P111" s="53">
        <f t="shared" ca="1" si="11"/>
        <v>0</v>
      </c>
      <c r="Q111" s="53"/>
      <c r="R111" s="53"/>
      <c r="S111" s="58">
        <f t="shared" ca="1" si="14"/>
        <v>1.7999999999999999E-2</v>
      </c>
      <c r="T111" s="59">
        <f t="shared" ca="1" si="18"/>
        <v>0.34373227725288635</v>
      </c>
      <c r="U111" s="53">
        <f t="shared" ca="1" si="15"/>
        <v>6.1871809905519543E-3</v>
      </c>
    </row>
    <row r="112" spans="11:21" x14ac:dyDescent="0.25">
      <c r="K112" s="51">
        <f t="shared" si="19"/>
        <v>89</v>
      </c>
      <c r="L112" s="93">
        <f t="shared" ca="1" si="16"/>
        <v>60253</v>
      </c>
      <c r="M112" s="57">
        <f t="shared" ca="1" si="12"/>
        <v>1.8000000000000002E-2</v>
      </c>
      <c r="N112" s="53" t="str">
        <f t="shared" ca="1" si="13"/>
        <v>--</v>
      </c>
      <c r="O112" s="57">
        <f t="shared" ca="1" si="17"/>
        <v>0</v>
      </c>
      <c r="P112" s="53">
        <f t="shared" ca="1" si="11"/>
        <v>0</v>
      </c>
      <c r="Q112" s="53"/>
      <c r="R112" s="53"/>
      <c r="S112" s="58">
        <f t="shared" ca="1" si="14"/>
        <v>1.7999999999999999E-2</v>
      </c>
      <c r="T112" s="59">
        <f t="shared" ca="1" si="18"/>
        <v>0.33956781753859305</v>
      </c>
      <c r="U112" s="53">
        <f t="shared" ca="1" si="15"/>
        <v>6.1122207156946743E-3</v>
      </c>
    </row>
    <row r="113" spans="11:21" x14ac:dyDescent="0.25">
      <c r="K113" s="51">
        <f t="shared" si="19"/>
        <v>90</v>
      </c>
      <c r="L113" s="93">
        <f t="shared" ca="1" si="16"/>
        <v>60435</v>
      </c>
      <c r="M113" s="57">
        <f t="shared" ca="1" si="12"/>
        <v>1.8000000000000002E-2</v>
      </c>
      <c r="N113" s="53" t="str">
        <f t="shared" ca="1" si="13"/>
        <v>--</v>
      </c>
      <c r="O113" s="57">
        <f t="shared" ca="1" si="17"/>
        <v>0</v>
      </c>
      <c r="P113" s="53">
        <f t="shared" ca="1" si="11"/>
        <v>0</v>
      </c>
      <c r="Q113" s="53"/>
      <c r="R113" s="53"/>
      <c r="S113" s="58">
        <f t="shared" ca="1" si="14"/>
        <v>1.7999999999999999E-2</v>
      </c>
      <c r="T113" s="59">
        <f t="shared" ca="1" si="18"/>
        <v>0.33545381198836771</v>
      </c>
      <c r="U113" s="53">
        <f t="shared" ca="1" si="15"/>
        <v>6.0381686157906182E-3</v>
      </c>
    </row>
    <row r="114" spans="11:21" x14ac:dyDescent="0.25">
      <c r="K114" s="51">
        <f t="shared" si="19"/>
        <v>91</v>
      </c>
      <c r="L114" s="93">
        <f t="shared" ca="1" si="16"/>
        <v>60618</v>
      </c>
      <c r="M114" s="57">
        <f t="shared" ca="1" si="12"/>
        <v>1.8000000000000002E-2</v>
      </c>
      <c r="N114" s="53" t="str">
        <f t="shared" ca="1" si="13"/>
        <v>--</v>
      </c>
      <c r="O114" s="57">
        <f t="shared" ca="1" si="17"/>
        <v>0</v>
      </c>
      <c r="P114" s="53">
        <f t="shared" ca="1" si="11"/>
        <v>0</v>
      </c>
      <c r="Q114" s="53"/>
      <c r="R114" s="53"/>
      <c r="S114" s="58">
        <f t="shared" ca="1" si="14"/>
        <v>1.7999999999999999E-2</v>
      </c>
      <c r="T114" s="59">
        <f t="shared" ca="1" si="18"/>
        <v>0.33138964932899684</v>
      </c>
      <c r="U114" s="53">
        <f t="shared" ca="1" si="15"/>
        <v>5.9650136879219424E-3</v>
      </c>
    </row>
    <row r="115" spans="11:21" x14ac:dyDescent="0.25">
      <c r="K115" s="51">
        <f t="shared" si="19"/>
        <v>92</v>
      </c>
      <c r="L115" s="93">
        <f t="shared" ca="1" si="16"/>
        <v>60800</v>
      </c>
      <c r="M115" s="57">
        <f t="shared" ca="1" si="12"/>
        <v>1.8000000000000002E-2</v>
      </c>
      <c r="N115" s="53" t="str">
        <f t="shared" ca="1" si="13"/>
        <v>--</v>
      </c>
      <c r="O115" s="57">
        <f t="shared" ca="1" si="17"/>
        <v>0</v>
      </c>
      <c r="P115" s="53">
        <f t="shared" ca="1" si="11"/>
        <v>0</v>
      </c>
      <c r="Q115" s="53"/>
      <c r="R115" s="53"/>
      <c r="S115" s="58">
        <f t="shared" ca="1" si="14"/>
        <v>1.7999999999999999E-2</v>
      </c>
      <c r="T115" s="59">
        <f t="shared" ca="1" si="18"/>
        <v>0.32737472569309672</v>
      </c>
      <c r="U115" s="53">
        <f t="shared" ca="1" si="15"/>
        <v>5.8927450624757403E-3</v>
      </c>
    </row>
    <row r="116" spans="11:21" x14ac:dyDescent="0.25">
      <c r="K116" s="51">
        <f t="shared" si="19"/>
        <v>93</v>
      </c>
      <c r="L116" s="93">
        <f t="shared" ca="1" si="16"/>
        <v>60983</v>
      </c>
      <c r="M116" s="57">
        <f t="shared" ca="1" si="12"/>
        <v>1.8000000000000002E-2</v>
      </c>
      <c r="N116" s="53" t="str">
        <f t="shared" ca="1" si="13"/>
        <v>--</v>
      </c>
      <c r="O116" s="57">
        <f t="shared" ca="1" si="17"/>
        <v>0</v>
      </c>
      <c r="P116" s="53">
        <f t="shared" ca="1" si="11"/>
        <v>0</v>
      </c>
      <c r="Q116" s="53"/>
      <c r="R116" s="53"/>
      <c r="S116" s="58">
        <f t="shared" ca="1" si="14"/>
        <v>1.7999999999999999E-2</v>
      </c>
      <c r="T116" s="59">
        <f t="shared" ca="1" si="18"/>
        <v>0.32340844452938827</v>
      </c>
      <c r="U116" s="53">
        <f t="shared" ca="1" si="15"/>
        <v>5.8213520015289889E-3</v>
      </c>
    </row>
    <row r="117" spans="11:21" x14ac:dyDescent="0.25">
      <c r="K117" s="51">
        <f t="shared" si="19"/>
        <v>94</v>
      </c>
      <c r="L117" s="93">
        <f t="shared" ca="1" si="16"/>
        <v>61165</v>
      </c>
      <c r="M117" s="57">
        <f t="shared" ca="1" si="12"/>
        <v>1.8000000000000002E-2</v>
      </c>
      <c r="N117" s="53">
        <f t="shared" ca="1" si="13"/>
        <v>1</v>
      </c>
      <c r="O117" s="57">
        <f t="shared" ca="1" si="17"/>
        <v>0</v>
      </c>
      <c r="P117" s="53">
        <f t="shared" ca="1" si="11"/>
        <v>0</v>
      </c>
      <c r="Q117" s="53"/>
      <c r="R117" s="53"/>
      <c r="S117" s="58">
        <f t="shared" ca="1" si="14"/>
        <v>1.018</v>
      </c>
      <c r="T117" s="59">
        <f t="shared" ca="1" si="18"/>
        <v>0.31949021651405984</v>
      </c>
      <c r="U117" s="53">
        <f t="shared" ca="1" si="15"/>
        <v>0.32524104041131291</v>
      </c>
    </row>
    <row r="118" spans="11:21" x14ac:dyDescent="0.25">
      <c r="K118" s="51">
        <f t="shared" si="19"/>
        <v>95</v>
      </c>
      <c r="L118" s="93" t="str">
        <f t="shared" ca="1" si="16"/>
        <v>--</v>
      </c>
      <c r="M118" s="57" t="str">
        <f t="shared" ca="1" si="12"/>
        <v>--</v>
      </c>
      <c r="N118" s="53" t="str">
        <f t="shared" ca="1" si="13"/>
        <v>--</v>
      </c>
      <c r="O118" s="57" t="str">
        <f t="shared" ca="1" si="17"/>
        <v>--</v>
      </c>
      <c r="P118" s="53" t="str">
        <f t="shared" ca="1" si="11"/>
        <v>--</v>
      </c>
      <c r="Q118" s="53"/>
      <c r="R118" s="53"/>
      <c r="S118" s="58" t="str">
        <f t="shared" ca="1" si="14"/>
        <v>--</v>
      </c>
      <c r="T118" s="59" t="str">
        <f t="shared" ca="1" si="18"/>
        <v>--</v>
      </c>
      <c r="U118" s="53" t="str">
        <f t="shared" ca="1" si="15"/>
        <v>--</v>
      </c>
    </row>
    <row r="119" spans="11:21" x14ac:dyDescent="0.25">
      <c r="K119" s="51">
        <f t="shared" si="19"/>
        <v>96</v>
      </c>
      <c r="L119" s="93" t="str">
        <f t="shared" ca="1" si="16"/>
        <v>--</v>
      </c>
      <c r="M119" s="57" t="str">
        <f t="shared" ca="1" si="12"/>
        <v>--</v>
      </c>
      <c r="N119" s="53" t="str">
        <f t="shared" ca="1" si="13"/>
        <v>--</v>
      </c>
      <c r="O119" s="57" t="str">
        <f t="shared" ca="1" si="17"/>
        <v>--</v>
      </c>
      <c r="P119" s="53" t="str">
        <f t="shared" ca="1" si="11"/>
        <v>--</v>
      </c>
      <c r="Q119" s="53"/>
      <c r="R119" s="53"/>
      <c r="S119" s="58" t="str">
        <f t="shared" ca="1" si="14"/>
        <v>--</v>
      </c>
      <c r="T119" s="59" t="str">
        <f t="shared" ca="1" si="18"/>
        <v>--</v>
      </c>
      <c r="U119" s="53" t="str">
        <f t="shared" ca="1" si="15"/>
        <v>--</v>
      </c>
    </row>
    <row r="120" spans="11:21" x14ac:dyDescent="0.25">
      <c r="K120" s="51">
        <f t="shared" si="19"/>
        <v>97</v>
      </c>
      <c r="L120" s="93" t="str">
        <f t="shared" ca="1" si="16"/>
        <v>--</v>
      </c>
      <c r="M120" s="57" t="str">
        <f t="shared" ca="1" si="12"/>
        <v>--</v>
      </c>
      <c r="N120" s="53" t="str">
        <f t="shared" ca="1" si="13"/>
        <v>--</v>
      </c>
      <c r="O120" s="57" t="str">
        <f t="shared" ca="1" si="17"/>
        <v>--</v>
      </c>
      <c r="P120" s="53" t="str">
        <f t="shared" ca="1" si="11"/>
        <v>--</v>
      </c>
      <c r="Q120" s="53"/>
      <c r="R120" s="53"/>
      <c r="S120" s="58" t="str">
        <f t="shared" ca="1" si="14"/>
        <v>--</v>
      </c>
      <c r="T120" s="59" t="str">
        <f t="shared" ca="1" si="18"/>
        <v>--</v>
      </c>
      <c r="U120" s="53" t="str">
        <f t="shared" ca="1" si="15"/>
        <v>--</v>
      </c>
    </row>
    <row r="121" spans="11:21" x14ac:dyDescent="0.25">
      <c r="K121" s="51">
        <f t="shared" si="19"/>
        <v>98</v>
      </c>
      <c r="L121" s="93" t="str">
        <f t="shared" ca="1" si="16"/>
        <v>--</v>
      </c>
      <c r="M121" s="57" t="str">
        <f t="shared" ca="1" si="12"/>
        <v>--</v>
      </c>
      <c r="N121" s="53" t="str">
        <f t="shared" ca="1" si="13"/>
        <v>--</v>
      </c>
      <c r="O121" s="57" t="str">
        <f t="shared" ca="1" si="17"/>
        <v>--</v>
      </c>
      <c r="P121" s="53" t="str">
        <f t="shared" ca="1" si="11"/>
        <v>--</v>
      </c>
      <c r="Q121" s="53"/>
      <c r="R121" s="53"/>
      <c r="S121" s="58" t="str">
        <f t="shared" ca="1" si="14"/>
        <v>--</v>
      </c>
      <c r="T121" s="59" t="str">
        <f t="shared" ca="1" si="18"/>
        <v>--</v>
      </c>
      <c r="U121" s="53" t="str">
        <f t="shared" ca="1" si="15"/>
        <v>--</v>
      </c>
    </row>
    <row r="122" spans="11:21" x14ac:dyDescent="0.25">
      <c r="K122" s="51">
        <f t="shared" si="19"/>
        <v>99</v>
      </c>
      <c r="L122" s="93" t="str">
        <f t="shared" ca="1" si="16"/>
        <v>--</v>
      </c>
      <c r="M122" s="57" t="str">
        <f t="shared" ca="1" si="12"/>
        <v>--</v>
      </c>
      <c r="N122" s="53" t="str">
        <f t="shared" ca="1" si="13"/>
        <v>--</v>
      </c>
      <c r="O122" s="57" t="str">
        <f t="shared" ca="1" si="17"/>
        <v>--</v>
      </c>
      <c r="P122" s="53" t="str">
        <f t="shared" ca="1" si="11"/>
        <v>--</v>
      </c>
      <c r="Q122" s="53"/>
      <c r="R122" s="53"/>
      <c r="S122" s="58" t="str">
        <f t="shared" ca="1" si="14"/>
        <v>--</v>
      </c>
      <c r="T122" s="59" t="str">
        <f t="shared" ca="1" si="18"/>
        <v>--</v>
      </c>
      <c r="U122" s="53" t="str">
        <f t="shared" ca="1" si="15"/>
        <v>--</v>
      </c>
    </row>
    <row r="123" spans="11:21" x14ac:dyDescent="0.25">
      <c r="K123" s="51">
        <f t="shared" si="19"/>
        <v>100</v>
      </c>
      <c r="L123" s="93" t="str">
        <f t="shared" ca="1" si="16"/>
        <v>--</v>
      </c>
      <c r="M123" s="57" t="str">
        <f t="shared" ca="1" si="12"/>
        <v>--</v>
      </c>
      <c r="N123" s="53" t="str">
        <f t="shared" ca="1" si="13"/>
        <v>--</v>
      </c>
      <c r="O123" s="57" t="str">
        <f t="shared" ca="1" si="17"/>
        <v>--</v>
      </c>
      <c r="P123" s="53" t="str">
        <f t="shared" ca="1" si="11"/>
        <v>--</v>
      </c>
      <c r="Q123" s="53"/>
      <c r="R123" s="53"/>
      <c r="S123" s="58" t="str">
        <f t="shared" ca="1" si="14"/>
        <v>--</v>
      </c>
      <c r="T123" s="59" t="str">
        <f t="shared" ca="1" si="18"/>
        <v>--</v>
      </c>
      <c r="U123" s="53" t="str">
        <f t="shared" ca="1" si="15"/>
        <v>--</v>
      </c>
    </row>
    <row r="124" spans="11:21" x14ac:dyDescent="0.25">
      <c r="K124" s="51">
        <f t="shared" si="19"/>
        <v>101</v>
      </c>
      <c r="L124" s="93" t="str">
        <f t="shared" ca="1" si="16"/>
        <v>--</v>
      </c>
      <c r="M124" s="57" t="str">
        <f t="shared" ca="1" si="12"/>
        <v>--</v>
      </c>
      <c r="N124" s="53" t="str">
        <f t="shared" ca="1" si="13"/>
        <v>--</v>
      </c>
      <c r="O124" s="57" t="str">
        <f t="shared" ca="1" si="17"/>
        <v>--</v>
      </c>
      <c r="P124" s="53" t="str">
        <f t="shared" ca="1" si="11"/>
        <v>--</v>
      </c>
      <c r="Q124" s="53"/>
      <c r="R124" s="53"/>
      <c r="S124" s="58" t="str">
        <f t="shared" ca="1" si="14"/>
        <v>--</v>
      </c>
      <c r="T124" s="59" t="str">
        <f t="shared" ca="1" si="18"/>
        <v>--</v>
      </c>
      <c r="U124" s="53" t="str">
        <f t="shared" ca="1" si="15"/>
        <v>--</v>
      </c>
    </row>
    <row r="125" spans="11:21" x14ac:dyDescent="0.25">
      <c r="K125" s="51">
        <f t="shared" si="19"/>
        <v>102</v>
      </c>
      <c r="L125" s="93" t="str">
        <f t="shared" ca="1" si="16"/>
        <v>--</v>
      </c>
      <c r="M125" s="57" t="str">
        <f t="shared" ca="1" si="12"/>
        <v>--</v>
      </c>
      <c r="N125" s="53" t="str">
        <f t="shared" ca="1" si="13"/>
        <v>--</v>
      </c>
      <c r="O125" s="57" t="str">
        <f t="shared" ca="1" si="17"/>
        <v>--</v>
      </c>
      <c r="P125" s="53" t="str">
        <f t="shared" ca="1" si="11"/>
        <v>--</v>
      </c>
      <c r="Q125" s="53"/>
      <c r="R125" s="53"/>
      <c r="S125" s="58" t="str">
        <f t="shared" ca="1" si="14"/>
        <v>--</v>
      </c>
      <c r="T125" s="59" t="str">
        <f t="shared" ca="1" si="18"/>
        <v>--</v>
      </c>
      <c r="U125" s="53" t="str">
        <f t="shared" ca="1" si="15"/>
        <v>--</v>
      </c>
    </row>
    <row r="126" spans="11:21" x14ac:dyDescent="0.25">
      <c r="K126" s="51">
        <f t="shared" si="19"/>
        <v>103</v>
      </c>
      <c r="L126" s="93" t="str">
        <f t="shared" ca="1" si="16"/>
        <v>--</v>
      </c>
      <c r="M126" s="57" t="str">
        <f t="shared" ca="1" si="12"/>
        <v>--</v>
      </c>
      <c r="N126" s="53" t="str">
        <f t="shared" ca="1" si="13"/>
        <v>--</v>
      </c>
      <c r="O126" s="57" t="str">
        <f t="shared" ca="1" si="17"/>
        <v>--</v>
      </c>
      <c r="P126" s="53" t="str">
        <f t="shared" ca="1" si="11"/>
        <v>--</v>
      </c>
      <c r="Q126" s="53"/>
      <c r="R126" s="53"/>
      <c r="S126" s="58" t="str">
        <f t="shared" ca="1" si="14"/>
        <v>--</v>
      </c>
      <c r="T126" s="59" t="str">
        <f t="shared" ca="1" si="18"/>
        <v>--</v>
      </c>
      <c r="U126" s="53" t="str">
        <f t="shared" ca="1" si="15"/>
        <v>--</v>
      </c>
    </row>
    <row r="127" spans="11:21" x14ac:dyDescent="0.25">
      <c r="K127" s="51">
        <f t="shared" si="19"/>
        <v>104</v>
      </c>
      <c r="L127" s="93" t="str">
        <f t="shared" ca="1" si="16"/>
        <v>--</v>
      </c>
      <c r="M127" s="57" t="str">
        <f t="shared" ca="1" si="12"/>
        <v>--</v>
      </c>
      <c r="N127" s="53" t="str">
        <f t="shared" ca="1" si="13"/>
        <v>--</v>
      </c>
      <c r="O127" s="57" t="str">
        <f t="shared" ca="1" si="17"/>
        <v>--</v>
      </c>
      <c r="P127" s="53" t="str">
        <f t="shared" ca="1" si="11"/>
        <v>--</v>
      </c>
      <c r="Q127" s="53"/>
      <c r="R127" s="53"/>
      <c r="S127" s="58" t="str">
        <f t="shared" ca="1" si="14"/>
        <v>--</v>
      </c>
      <c r="T127" s="59" t="str">
        <f t="shared" ca="1" si="18"/>
        <v>--</v>
      </c>
      <c r="U127" s="53" t="str">
        <f t="shared" ca="1" si="15"/>
        <v>--</v>
      </c>
    </row>
    <row r="128" spans="11:21" x14ac:dyDescent="0.25">
      <c r="K128" s="51">
        <f t="shared" si="19"/>
        <v>105</v>
      </c>
      <c r="L128" s="93" t="str">
        <f t="shared" ca="1" si="16"/>
        <v>--</v>
      </c>
      <c r="M128" s="57" t="str">
        <f t="shared" ca="1" si="12"/>
        <v>--</v>
      </c>
      <c r="N128" s="53" t="str">
        <f t="shared" ca="1" si="13"/>
        <v>--</v>
      </c>
      <c r="O128" s="57" t="str">
        <f t="shared" ca="1" si="17"/>
        <v>--</v>
      </c>
      <c r="P128" s="53" t="str">
        <f t="shared" ca="1" si="11"/>
        <v>--</v>
      </c>
      <c r="Q128" s="53"/>
      <c r="R128" s="53"/>
      <c r="S128" s="58" t="str">
        <f t="shared" ca="1" si="14"/>
        <v>--</v>
      </c>
      <c r="T128" s="59" t="str">
        <f t="shared" ca="1" si="18"/>
        <v>--</v>
      </c>
      <c r="U128" s="53" t="str">
        <f t="shared" ca="1" si="15"/>
        <v>--</v>
      </c>
    </row>
    <row r="129" spans="11:21" x14ac:dyDescent="0.25">
      <c r="K129" s="51">
        <f t="shared" si="19"/>
        <v>106</v>
      </c>
      <c r="L129" s="93" t="str">
        <f t="shared" ca="1" si="16"/>
        <v>--</v>
      </c>
      <c r="M129" s="57" t="str">
        <f t="shared" ca="1" si="12"/>
        <v>--</v>
      </c>
      <c r="N129" s="53" t="str">
        <f t="shared" ca="1" si="13"/>
        <v>--</v>
      </c>
      <c r="O129" s="57" t="str">
        <f t="shared" ca="1" si="17"/>
        <v>--</v>
      </c>
      <c r="P129" s="53" t="str">
        <f t="shared" ca="1" si="11"/>
        <v>--</v>
      </c>
      <c r="Q129" s="53"/>
      <c r="R129" s="53"/>
      <c r="S129" s="58" t="str">
        <f t="shared" ca="1" si="14"/>
        <v>--</v>
      </c>
      <c r="T129" s="59" t="str">
        <f t="shared" ca="1" si="18"/>
        <v>--</v>
      </c>
      <c r="U129" s="53" t="str">
        <f t="shared" ca="1" si="15"/>
        <v>--</v>
      </c>
    </row>
    <row r="130" spans="11:21" x14ac:dyDescent="0.25">
      <c r="K130" s="51">
        <f t="shared" si="19"/>
        <v>107</v>
      </c>
      <c r="L130" s="93" t="str">
        <f t="shared" ca="1" si="16"/>
        <v>--</v>
      </c>
      <c r="M130" s="57" t="str">
        <f t="shared" ca="1" si="12"/>
        <v>--</v>
      </c>
      <c r="N130" s="53" t="str">
        <f t="shared" ca="1" si="13"/>
        <v>--</v>
      </c>
      <c r="O130" s="57" t="str">
        <f t="shared" ca="1" si="17"/>
        <v>--</v>
      </c>
      <c r="P130" s="53" t="str">
        <f t="shared" ca="1" si="11"/>
        <v>--</v>
      </c>
      <c r="Q130" s="53"/>
      <c r="R130" s="53"/>
      <c r="S130" s="58" t="str">
        <f t="shared" ca="1" si="14"/>
        <v>--</v>
      </c>
      <c r="T130" s="59" t="str">
        <f t="shared" ca="1" si="18"/>
        <v>--</v>
      </c>
      <c r="U130" s="53" t="str">
        <f t="shared" ca="1" si="15"/>
        <v>--</v>
      </c>
    </row>
    <row r="131" spans="11:21" x14ac:dyDescent="0.25">
      <c r="K131" s="51">
        <f t="shared" si="19"/>
        <v>108</v>
      </c>
      <c r="L131" s="93" t="str">
        <f t="shared" ca="1" si="16"/>
        <v>--</v>
      </c>
      <c r="M131" s="57" t="str">
        <f t="shared" ca="1" si="12"/>
        <v>--</v>
      </c>
      <c r="N131" s="53" t="str">
        <f t="shared" ca="1" si="13"/>
        <v>--</v>
      </c>
      <c r="O131" s="57" t="str">
        <f t="shared" ca="1" si="17"/>
        <v>--</v>
      </c>
      <c r="P131" s="53" t="str">
        <f t="shared" ca="1" si="11"/>
        <v>--</v>
      </c>
      <c r="Q131" s="53"/>
      <c r="R131" s="53"/>
      <c r="S131" s="58" t="str">
        <f t="shared" ca="1" si="14"/>
        <v>--</v>
      </c>
      <c r="T131" s="59" t="str">
        <f t="shared" ca="1" si="18"/>
        <v>--</v>
      </c>
      <c r="U131" s="53" t="str">
        <f t="shared" ca="1" si="15"/>
        <v>--</v>
      </c>
    </row>
    <row r="132" spans="11:21" x14ac:dyDescent="0.25">
      <c r="K132" s="51">
        <f t="shared" si="19"/>
        <v>109</v>
      </c>
      <c r="L132" s="93" t="str">
        <f t="shared" ca="1" si="16"/>
        <v>--</v>
      </c>
      <c r="M132" s="57" t="str">
        <f t="shared" ca="1" si="12"/>
        <v>--</v>
      </c>
      <c r="N132" s="53" t="str">
        <f t="shared" ca="1" si="13"/>
        <v>--</v>
      </c>
      <c r="O132" s="57" t="str">
        <f t="shared" ca="1" si="17"/>
        <v>--</v>
      </c>
      <c r="P132" s="53" t="str">
        <f t="shared" ca="1" si="11"/>
        <v>--</v>
      </c>
      <c r="Q132" s="53"/>
      <c r="R132" s="53"/>
      <c r="S132" s="58" t="str">
        <f t="shared" ca="1" si="14"/>
        <v>--</v>
      </c>
      <c r="T132" s="59" t="str">
        <f t="shared" ca="1" si="18"/>
        <v>--</v>
      </c>
      <c r="U132" s="53" t="str">
        <f t="shared" ca="1" si="15"/>
        <v>--</v>
      </c>
    </row>
    <row r="133" spans="11:21" x14ac:dyDescent="0.25">
      <c r="K133" s="51">
        <f t="shared" si="19"/>
        <v>110</v>
      </c>
      <c r="L133" s="93" t="str">
        <f t="shared" ca="1" si="16"/>
        <v>--</v>
      </c>
      <c r="M133" s="57" t="str">
        <f t="shared" ca="1" si="12"/>
        <v>--</v>
      </c>
      <c r="N133" s="53" t="str">
        <f t="shared" ca="1" si="13"/>
        <v>--</v>
      </c>
      <c r="O133" s="57" t="str">
        <f t="shared" ca="1" si="17"/>
        <v>--</v>
      </c>
      <c r="P133" s="53" t="str">
        <f t="shared" ca="1" si="11"/>
        <v>--</v>
      </c>
      <c r="Q133" s="53"/>
      <c r="R133" s="53"/>
      <c r="S133" s="58" t="str">
        <f t="shared" ca="1" si="14"/>
        <v>--</v>
      </c>
      <c r="T133" s="59" t="str">
        <f t="shared" ca="1" si="18"/>
        <v>--</v>
      </c>
      <c r="U133" s="53" t="str">
        <f t="shared" ca="1" si="15"/>
        <v>--</v>
      </c>
    </row>
    <row r="134" spans="11:21" x14ac:dyDescent="0.25">
      <c r="K134" s="51">
        <f t="shared" si="19"/>
        <v>111</v>
      </c>
      <c r="L134" s="93" t="str">
        <f t="shared" ca="1" si="16"/>
        <v>--</v>
      </c>
      <c r="M134" s="57" t="str">
        <f t="shared" ca="1" si="12"/>
        <v>--</v>
      </c>
      <c r="N134" s="53" t="str">
        <f t="shared" ca="1" si="13"/>
        <v>--</v>
      </c>
      <c r="O134" s="57" t="str">
        <f t="shared" ca="1" si="17"/>
        <v>--</v>
      </c>
      <c r="P134" s="53" t="str">
        <f t="shared" ca="1" si="11"/>
        <v>--</v>
      </c>
      <c r="Q134" s="53"/>
      <c r="R134" s="53"/>
      <c r="S134" s="58" t="str">
        <f t="shared" ca="1" si="14"/>
        <v>--</v>
      </c>
      <c r="T134" s="59" t="str">
        <f t="shared" ca="1" si="18"/>
        <v>--</v>
      </c>
      <c r="U134" s="53" t="str">
        <f t="shared" ca="1" si="15"/>
        <v>--</v>
      </c>
    </row>
    <row r="135" spans="11:21" x14ac:dyDescent="0.25">
      <c r="K135" s="51">
        <f t="shared" si="19"/>
        <v>112</v>
      </c>
      <c r="L135" s="93" t="str">
        <f t="shared" ca="1" si="16"/>
        <v>--</v>
      </c>
      <c r="M135" s="57" t="str">
        <f t="shared" ca="1" si="12"/>
        <v>--</v>
      </c>
      <c r="N135" s="53" t="str">
        <f t="shared" ca="1" si="13"/>
        <v>--</v>
      </c>
      <c r="O135" s="57" t="str">
        <f t="shared" ca="1" si="17"/>
        <v>--</v>
      </c>
      <c r="P135" s="53" t="str">
        <f t="shared" ca="1" si="11"/>
        <v>--</v>
      </c>
      <c r="Q135" s="53"/>
      <c r="R135" s="53"/>
      <c r="S135" s="58" t="str">
        <f t="shared" ca="1" si="14"/>
        <v>--</v>
      </c>
      <c r="T135" s="59" t="str">
        <f t="shared" ca="1" si="18"/>
        <v>--</v>
      </c>
      <c r="U135" s="53" t="str">
        <f t="shared" ca="1" si="15"/>
        <v>--</v>
      </c>
    </row>
    <row r="136" spans="11:21" x14ac:dyDescent="0.25">
      <c r="K136" s="51"/>
    </row>
    <row r="137" spans="11:21" x14ac:dyDescent="0.25">
      <c r="K137" s="51"/>
    </row>
    <row r="138" spans="11:21" x14ac:dyDescent="0.25">
      <c r="K138" s="51"/>
    </row>
    <row r="139" spans="11:21" x14ac:dyDescent="0.25">
      <c r="K139" s="51"/>
    </row>
    <row r="140" spans="11:21" x14ac:dyDescent="0.25">
      <c r="K140" s="51"/>
    </row>
    <row r="141" spans="11:21" x14ac:dyDescent="0.25">
      <c r="K141" s="51"/>
    </row>
    <row r="142" spans="11:21" x14ac:dyDescent="0.25">
      <c r="K142" s="51"/>
    </row>
    <row r="143" spans="11:21" x14ac:dyDescent="0.25">
      <c r="K143" s="51"/>
    </row>
    <row r="144" spans="11:21" x14ac:dyDescent="0.25">
      <c r="K144" s="51"/>
    </row>
    <row r="145" spans="11:11" x14ac:dyDescent="0.25">
      <c r="K145" s="51"/>
    </row>
    <row r="146" spans="11:11" x14ac:dyDescent="0.25">
      <c r="K146" s="51"/>
    </row>
    <row r="147" spans="11:11" x14ac:dyDescent="0.25">
      <c r="K147" s="51"/>
    </row>
    <row r="148" spans="11:11" x14ac:dyDescent="0.25">
      <c r="K148" s="51"/>
    </row>
    <row r="149" spans="11:11" x14ac:dyDescent="0.25">
      <c r="K149" s="51"/>
    </row>
    <row r="150" spans="11:11" x14ac:dyDescent="0.25">
      <c r="K150" s="51"/>
    </row>
    <row r="151" spans="11:11" x14ac:dyDescent="0.25">
      <c r="K151" s="51"/>
    </row>
    <row r="152" spans="11:11" x14ac:dyDescent="0.25">
      <c r="K152" s="51"/>
    </row>
    <row r="153" spans="11:11" x14ac:dyDescent="0.25">
      <c r="K153" s="51"/>
    </row>
    <row r="154" spans="11:11" x14ac:dyDescent="0.25">
      <c r="K154" s="51"/>
    </row>
    <row r="155" spans="11:11" x14ac:dyDescent="0.25">
      <c r="K155" s="51"/>
    </row>
    <row r="156" spans="11:11" x14ac:dyDescent="0.25">
      <c r="K156" s="51"/>
    </row>
    <row r="157" spans="11:11" x14ac:dyDescent="0.25">
      <c r="K157" s="51"/>
    </row>
    <row r="158" spans="11:11" x14ac:dyDescent="0.25">
      <c r="K158" s="51"/>
    </row>
    <row r="159" spans="11:11" x14ac:dyDescent="0.25">
      <c r="K159" s="51"/>
    </row>
    <row r="160" spans="11:11" x14ac:dyDescent="0.25">
      <c r="K160" s="51"/>
    </row>
    <row r="161" spans="11:11" x14ac:dyDescent="0.25">
      <c r="K161" s="51"/>
    </row>
    <row r="162" spans="11:11" x14ac:dyDescent="0.25">
      <c r="K162" s="51"/>
    </row>
    <row r="163" spans="11:11" x14ac:dyDescent="0.25">
      <c r="K163" s="51"/>
    </row>
    <row r="164" spans="11:11" x14ac:dyDescent="0.25">
      <c r="K164" s="51"/>
    </row>
    <row r="165" spans="11:11" x14ac:dyDescent="0.25">
      <c r="K165" s="51"/>
    </row>
    <row r="166" spans="11:11" x14ac:dyDescent="0.25">
      <c r="K166" s="51"/>
    </row>
  </sheetData>
  <sheetProtection selectLockedCells="1"/>
  <pageMargins left="0.75" right="0.75" top="1" bottom="1" header="0.3" footer="0.3"/>
  <pageSetup orientation="portrait" r:id="rId1"/>
  <headerFooter>
    <oddHeader>&amp;L&amp;"Arial"&amp;9&amp;KA80000CONFIDENTIAL&amp;1#</oddHeader>
    <oddFooter>&amp;LPUBLIC</oddFooter>
    <evenFooter>&amp;LPUBLIC</evenFooter>
    <firstFooter>&amp;LPUBLIC</first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M63"/>
  <sheetViews>
    <sheetView showGridLines="0" tabSelected="1" zoomScale="85" zoomScaleNormal="85" workbookViewId="0">
      <selection activeCell="C5" sqref="C5"/>
    </sheetView>
  </sheetViews>
  <sheetFormatPr defaultRowHeight="15" x14ac:dyDescent="0.25"/>
  <cols>
    <col min="1" max="1" width="3.42578125" style="102" customWidth="1"/>
    <col min="2" max="2" width="96.85546875" customWidth="1"/>
    <col min="3" max="3" width="24.5703125" customWidth="1"/>
    <col min="4" max="12" width="27.42578125" customWidth="1"/>
  </cols>
  <sheetData>
    <row r="1" spans="1:12" ht="80.45" customHeight="1" x14ac:dyDescent="0.25"/>
    <row r="2" spans="1:12" ht="23.25" x14ac:dyDescent="0.35">
      <c r="B2" s="22" t="s">
        <v>210</v>
      </c>
    </row>
    <row r="3" spans="1:12" ht="5.45" customHeight="1" x14ac:dyDescent="0.25"/>
    <row r="4" spans="1:12" ht="14.45" customHeight="1" thickBot="1" x14ac:dyDescent="0.3">
      <c r="C4" s="1"/>
      <c r="D4" s="1"/>
      <c r="E4" s="1"/>
      <c r="F4" s="1"/>
      <c r="G4" s="1"/>
      <c r="H4" s="1"/>
      <c r="I4" s="1"/>
      <c r="L4" s="2"/>
    </row>
    <row r="5" spans="1:12" ht="32.25" thickBot="1" x14ac:dyDescent="0.4">
      <c r="B5" s="3" t="s">
        <v>0</v>
      </c>
      <c r="C5" s="116" t="s">
        <v>151</v>
      </c>
      <c r="D5" s="100" t="s">
        <v>128</v>
      </c>
      <c r="E5" s="4"/>
      <c r="F5" s="4"/>
      <c r="G5" s="137" t="s">
        <v>188</v>
      </c>
      <c r="H5" s="4"/>
      <c r="J5" s="5"/>
      <c r="K5" s="5"/>
      <c r="L5" s="2"/>
    </row>
    <row r="6" spans="1:12" ht="15.75" x14ac:dyDescent="0.25">
      <c r="A6" s="102">
        <v>3</v>
      </c>
      <c r="B6" s="6" t="s">
        <v>178</v>
      </c>
      <c r="C6" s="108">
        <f>IF($C$5="Other - Manual Input",H6,VLOOKUP($C$5,'Timetable &amp; Tables'!$N$5:$Q$34,A6,FALSE))</f>
        <v>0</v>
      </c>
      <c r="D6" s="4"/>
      <c r="E6" s="4"/>
      <c r="F6" s="4"/>
      <c r="G6" s="111" t="s">
        <v>182</v>
      </c>
      <c r="H6" s="113">
        <v>0.01</v>
      </c>
      <c r="I6" s="110" t="s">
        <v>189</v>
      </c>
      <c r="K6" s="5"/>
      <c r="L6" s="2"/>
    </row>
    <row r="7" spans="1:12" x14ac:dyDescent="0.25">
      <c r="A7" s="102">
        <v>2</v>
      </c>
      <c r="B7" s="6" t="s">
        <v>179</v>
      </c>
      <c r="C7" s="108">
        <f>IF($C$5="Other - Manual Input",H7,VLOOKUP($C$5,'Timetable &amp; Tables'!$N$5:$Q$34,A7,FALSE))</f>
        <v>0</v>
      </c>
      <c r="D7" s="4"/>
      <c r="E7" s="4"/>
      <c r="F7" s="4"/>
      <c r="G7" s="111" t="s">
        <v>181</v>
      </c>
      <c r="H7" s="114">
        <v>0.01</v>
      </c>
      <c r="J7" s="5"/>
      <c r="K7" s="5"/>
      <c r="L7" s="2"/>
    </row>
    <row r="8" spans="1:12" ht="15.75" thickBot="1" x14ac:dyDescent="0.3">
      <c r="A8" s="102">
        <v>4</v>
      </c>
      <c r="B8" s="6" t="s">
        <v>180</v>
      </c>
      <c r="C8" s="108">
        <f>IF($C$5="Other - Manual Input",H8,VLOOKUP($C$5,'Timetable &amp; Tables'!$N$5:$Q$34,A8,FALSE))</f>
        <v>0</v>
      </c>
      <c r="D8" s="4"/>
      <c r="E8" s="4"/>
      <c r="F8" s="4"/>
      <c r="G8" s="112" t="s">
        <v>174</v>
      </c>
      <c r="H8" s="115">
        <v>0.01</v>
      </c>
      <c r="J8" s="5"/>
      <c r="K8" s="5"/>
      <c r="L8" s="2"/>
    </row>
    <row r="9" spans="1:12" x14ac:dyDescent="0.25">
      <c r="B9" s="7" t="s">
        <v>1</v>
      </c>
      <c r="C9" s="109">
        <v>44071</v>
      </c>
      <c r="D9" s="4"/>
      <c r="E9" s="4"/>
      <c r="F9" s="4"/>
      <c r="G9" s="4"/>
      <c r="H9" s="4"/>
      <c r="I9" s="4"/>
      <c r="J9" s="5"/>
      <c r="K9" s="5"/>
      <c r="L9" s="2"/>
    </row>
    <row r="10" spans="1:12" x14ac:dyDescent="0.25">
      <c r="B10" s="222"/>
      <c r="C10" s="180"/>
      <c r="D10" s="4"/>
      <c r="E10" s="4"/>
      <c r="F10" s="4"/>
      <c r="G10" s="4"/>
      <c r="H10" s="4"/>
      <c r="I10" s="4"/>
      <c r="J10" s="5"/>
      <c r="K10" s="5"/>
      <c r="L10" s="2"/>
    </row>
    <row r="11" spans="1:12" x14ac:dyDescent="0.25">
      <c r="B11" s="222"/>
      <c r="C11" s="180"/>
      <c r="D11" s="298" t="s">
        <v>211</v>
      </c>
      <c r="E11" s="298"/>
      <c r="F11" s="298"/>
      <c r="G11" s="4"/>
      <c r="H11" s="4"/>
      <c r="I11" s="4"/>
      <c r="J11" s="5"/>
      <c r="K11" s="5"/>
      <c r="L11" s="2"/>
    </row>
    <row r="12" spans="1:12" ht="15.75" thickBot="1" x14ac:dyDescent="0.3">
      <c r="B12" s="5"/>
      <c r="C12" s="4"/>
      <c r="G12" s="93"/>
      <c r="H12" s="4"/>
      <c r="I12" s="4"/>
      <c r="J12" s="5"/>
      <c r="K12" s="5"/>
      <c r="L12" s="2"/>
    </row>
    <row r="13" spans="1:12" ht="31.5" thickTop="1" thickBot="1" x14ac:dyDescent="0.3">
      <c r="B13" s="8" t="s">
        <v>2</v>
      </c>
      <c r="C13" s="4"/>
      <c r="D13" s="266"/>
      <c r="E13" s="224" t="s">
        <v>231</v>
      </c>
      <c r="F13" s="223"/>
      <c r="G13" s="4"/>
      <c r="H13" s="4"/>
      <c r="I13" s="5"/>
      <c r="J13" s="5"/>
      <c r="K13" s="2"/>
    </row>
    <row r="14" spans="1:12" ht="15.75" thickTop="1" x14ac:dyDescent="0.25">
      <c r="B14" s="7" t="s">
        <v>3</v>
      </c>
      <c r="C14" s="95" t="s">
        <v>4</v>
      </c>
      <c r="D14" s="267" t="s">
        <v>40</v>
      </c>
      <c r="E14" s="153" t="s">
        <v>42</v>
      </c>
      <c r="F14" s="154" t="s">
        <v>184</v>
      </c>
      <c r="H14" s="5"/>
      <c r="I14" s="5"/>
      <c r="J14" s="2"/>
    </row>
    <row r="15" spans="1:12" x14ac:dyDescent="0.25">
      <c r="A15" s="102" t="s">
        <v>117</v>
      </c>
      <c r="B15" s="9" t="s">
        <v>5</v>
      </c>
      <c r="C15" s="96"/>
      <c r="D15" s="268">
        <f t="shared" ref="D15:F17" ca="1" si="0">INDIRECT(D$14&amp;"!"&amp;$A15)</f>
        <v>44547</v>
      </c>
      <c r="E15" s="10">
        <f t="shared" ca="1" si="0"/>
        <v>44729</v>
      </c>
      <c r="F15" s="155">
        <f t="shared" ca="1" si="0"/>
        <v>44912</v>
      </c>
      <c r="H15" s="5"/>
      <c r="I15" s="5"/>
      <c r="J15" s="2"/>
    </row>
    <row r="16" spans="1:12" x14ac:dyDescent="0.25">
      <c r="A16" s="102" t="s">
        <v>118</v>
      </c>
      <c r="B16" s="6" t="s">
        <v>6</v>
      </c>
      <c r="C16" s="91"/>
      <c r="D16" s="269">
        <f t="shared" ca="1" si="0"/>
        <v>3.6499999999999998E-2</v>
      </c>
      <c r="E16" s="11">
        <f t="shared" ca="1" si="0"/>
        <v>1.8749999999999999E-2</v>
      </c>
      <c r="F16" s="156">
        <f t="shared" ca="1" si="0"/>
        <v>0.02</v>
      </c>
      <c r="H16" s="5"/>
      <c r="I16" s="5"/>
      <c r="J16" s="2"/>
    </row>
    <row r="17" spans="1:10" ht="15.75" thickBot="1" x14ac:dyDescent="0.3">
      <c r="A17" s="102" t="s">
        <v>119</v>
      </c>
      <c r="B17" s="6" t="s">
        <v>132</v>
      </c>
      <c r="C17" s="91"/>
      <c r="D17" s="270">
        <f t="shared" ca="1" si="0"/>
        <v>2</v>
      </c>
      <c r="E17" s="99">
        <f t="shared" ca="1" si="0"/>
        <v>2</v>
      </c>
      <c r="F17" s="157">
        <f t="shared" ca="1" si="0"/>
        <v>2</v>
      </c>
      <c r="H17" s="5"/>
      <c r="I17" s="5"/>
      <c r="J17" s="2"/>
    </row>
    <row r="18" spans="1:10" ht="21" customHeight="1" x14ac:dyDescent="0.35">
      <c r="B18" s="12" t="s">
        <v>7</v>
      </c>
      <c r="C18" s="106">
        <f>SUM(D18:I18)</f>
        <v>3000000</v>
      </c>
      <c r="D18" s="271">
        <v>1000000</v>
      </c>
      <c r="E18" s="117">
        <v>1000000</v>
      </c>
      <c r="F18" s="158">
        <v>1000000</v>
      </c>
      <c r="G18" s="100" t="s">
        <v>199</v>
      </c>
    </row>
    <row r="19" spans="1:10" ht="21" customHeight="1" thickBot="1" x14ac:dyDescent="0.4">
      <c r="B19" s="13" t="s">
        <v>8</v>
      </c>
      <c r="C19" s="14"/>
      <c r="D19" s="272">
        <f>D18*1000</f>
        <v>1000000000</v>
      </c>
      <c r="E19" s="272">
        <f t="shared" ref="E19:F19" si="1">E18*1000</f>
        <v>1000000000</v>
      </c>
      <c r="F19" s="272">
        <f t="shared" si="1"/>
        <v>1000000000</v>
      </c>
      <c r="G19" s="100" t="s">
        <v>200</v>
      </c>
    </row>
    <row r="20" spans="1:10" ht="21.75" thickBot="1" x14ac:dyDescent="0.4">
      <c r="B20" s="6" t="s">
        <v>216</v>
      </c>
      <c r="C20" s="91"/>
      <c r="D20" s="273">
        <v>4.1999999999999997E-3</v>
      </c>
      <c r="E20" s="140">
        <v>4.7000000000000002E-3</v>
      </c>
      <c r="F20" s="159">
        <v>5.0000000000000001E-3</v>
      </c>
      <c r="G20" s="100" t="s">
        <v>201</v>
      </c>
    </row>
    <row r="21" spans="1:10" x14ac:dyDescent="0.25">
      <c r="A21" s="102" t="s">
        <v>124</v>
      </c>
      <c r="B21" s="6" t="s">
        <v>22</v>
      </c>
      <c r="C21" s="91"/>
      <c r="D21" s="274">
        <f t="shared" ref="D21:F23" ca="1" si="2">INDIRECT(D$14&amp;"!"&amp;$A21)</f>
        <v>43999</v>
      </c>
      <c r="E21" s="98">
        <f t="shared" ca="1" si="2"/>
        <v>43999</v>
      </c>
      <c r="F21" s="160">
        <f t="shared" ca="1" si="2"/>
        <v>43999</v>
      </c>
      <c r="H21" s="5"/>
      <c r="I21" s="5"/>
      <c r="J21" s="2"/>
    </row>
    <row r="22" spans="1:10" x14ac:dyDescent="0.25">
      <c r="A22" s="102" t="s">
        <v>122</v>
      </c>
      <c r="B22" s="6" t="s">
        <v>120</v>
      </c>
      <c r="C22" s="91"/>
      <c r="D22" s="275">
        <f t="shared" ca="1" si="2"/>
        <v>111</v>
      </c>
      <c r="E22" s="97">
        <f t="shared" ca="1" si="2"/>
        <v>111</v>
      </c>
      <c r="F22" s="161">
        <f t="shared" ca="1" si="2"/>
        <v>111</v>
      </c>
      <c r="H22" s="5"/>
      <c r="I22" s="5"/>
      <c r="J22" s="2"/>
    </row>
    <row r="23" spans="1:10" x14ac:dyDescent="0.25">
      <c r="A23" s="102" t="s">
        <v>123</v>
      </c>
      <c r="B23" s="6" t="s">
        <v>121</v>
      </c>
      <c r="C23" s="91"/>
      <c r="D23" s="275">
        <f t="shared" ca="1" si="2"/>
        <v>72</v>
      </c>
      <c r="E23" s="97">
        <f t="shared" ca="1" si="2"/>
        <v>72</v>
      </c>
      <c r="F23" s="161">
        <f t="shared" ca="1" si="2"/>
        <v>72</v>
      </c>
      <c r="H23" s="5"/>
      <c r="I23" s="5"/>
      <c r="J23" s="2"/>
    </row>
    <row r="24" spans="1:10" x14ac:dyDescent="0.25">
      <c r="A24" s="102" t="s">
        <v>126</v>
      </c>
      <c r="B24" s="6" t="s">
        <v>202</v>
      </c>
      <c r="C24" s="91"/>
      <c r="D24" s="269">
        <f ca="1">ROUND(INDIRECT(D$14&amp;"!"&amp;$A24),8)</f>
        <v>1.0419091</v>
      </c>
      <c r="E24" s="11">
        <f t="shared" ref="E24:F24" ca="1" si="3">ROUND(INDIRECT(E$14&amp;"!"&amp;$A24),8)</f>
        <v>1.02518278</v>
      </c>
      <c r="F24" s="156">
        <f t="shared" ca="1" si="3"/>
        <v>1.03429031</v>
      </c>
      <c r="H24" s="5"/>
      <c r="I24" s="5"/>
      <c r="J24" s="2"/>
    </row>
    <row r="25" spans="1:10" x14ac:dyDescent="0.25">
      <c r="A25" s="102" t="s">
        <v>125</v>
      </c>
      <c r="B25" s="6" t="s">
        <v>203</v>
      </c>
      <c r="C25" s="91"/>
      <c r="D25" s="269">
        <f ca="1">ROUND(INDIRECT(D$14&amp;"!"&amp;$A25),8)</f>
        <v>7.1999999999999998E-3</v>
      </c>
      <c r="E25" s="11">
        <f ca="1">ROUND(INDIRECT(E$14&amp;"!"&amp;$A25),8)</f>
        <v>3.6986300000000001E-3</v>
      </c>
      <c r="F25" s="156">
        <f ca="1">ROUND(INDIRECT(F$14&amp;"!"&amp;$A25),8)</f>
        <v>3.9452100000000002E-3</v>
      </c>
      <c r="H25" s="5"/>
      <c r="I25" s="5"/>
      <c r="J25" s="2"/>
    </row>
    <row r="26" spans="1:10" x14ac:dyDescent="0.25">
      <c r="A26" s="102" t="s">
        <v>127</v>
      </c>
      <c r="B26" s="6" t="s">
        <v>204</v>
      </c>
      <c r="C26" s="91"/>
      <c r="D26" s="269">
        <f ca="1">ROUND(INDIRECT(D$14&amp;"!"&amp;$A26),8)</f>
        <v>1.0491090999999999</v>
      </c>
      <c r="E26" s="11">
        <f t="shared" ref="E26:F26" ca="1" si="4">ROUND(INDIRECT(E$14&amp;"!"&amp;$A26),8)</f>
        <v>1.0288814100000001</v>
      </c>
      <c r="F26" s="156">
        <f t="shared" ca="1" si="4"/>
        <v>1.03823552</v>
      </c>
      <c r="H26" s="5"/>
      <c r="I26" s="5"/>
      <c r="J26" s="2"/>
    </row>
    <row r="27" spans="1:10" x14ac:dyDescent="0.25">
      <c r="B27" s="9" t="s">
        <v>223</v>
      </c>
      <c r="C27" s="96"/>
      <c r="D27" s="276"/>
      <c r="E27" s="149"/>
      <c r="F27" s="162"/>
      <c r="H27" s="5"/>
      <c r="I27" s="5"/>
      <c r="J27" s="2"/>
    </row>
    <row r="28" spans="1:10" x14ac:dyDescent="0.25">
      <c r="B28" s="6" t="s">
        <v>205</v>
      </c>
      <c r="C28" s="91"/>
      <c r="D28" s="269">
        <f ca="1">D24</f>
        <v>1.0419091</v>
      </c>
      <c r="E28" s="11">
        <f t="shared" ref="E28:F28" ca="1" si="5">E24</f>
        <v>1.02518278</v>
      </c>
      <c r="F28" s="156">
        <f t="shared" ca="1" si="5"/>
        <v>1.03429031</v>
      </c>
      <c r="H28" s="5"/>
      <c r="I28" s="5"/>
      <c r="J28" s="2"/>
    </row>
    <row r="29" spans="1:10" x14ac:dyDescent="0.25">
      <c r="B29" s="6" t="s">
        <v>206</v>
      </c>
      <c r="C29" s="91"/>
      <c r="D29" s="269">
        <f ca="1">D25</f>
        <v>7.1999999999999998E-3</v>
      </c>
      <c r="E29" s="11">
        <f t="shared" ref="E29:F29" ca="1" si="6">E25</f>
        <v>3.6986300000000001E-3</v>
      </c>
      <c r="F29" s="156">
        <f t="shared" ca="1" si="6"/>
        <v>3.9452100000000002E-3</v>
      </c>
      <c r="H29" s="5"/>
      <c r="I29" s="5"/>
      <c r="J29" s="2"/>
    </row>
    <row r="30" spans="1:10" x14ac:dyDescent="0.25">
      <c r="B30" s="7" t="s">
        <v>207</v>
      </c>
      <c r="C30" s="14"/>
      <c r="D30" s="277">
        <f ca="1">D26</f>
        <v>1.0491090999999999</v>
      </c>
      <c r="E30" s="142">
        <f t="shared" ref="E30:F30" ca="1" si="7">E26</f>
        <v>1.0288814100000001</v>
      </c>
      <c r="F30" s="163">
        <f t="shared" ca="1" si="7"/>
        <v>1.03823552</v>
      </c>
      <c r="H30" s="5"/>
      <c r="I30" s="5"/>
      <c r="J30" s="2"/>
    </row>
    <row r="31" spans="1:10" x14ac:dyDescent="0.25">
      <c r="B31" s="6" t="s">
        <v>208</v>
      </c>
      <c r="C31" s="150">
        <f t="shared" ref="C31:C37" ca="1" si="8">SUM(D31:F31)</f>
        <v>3101382190</v>
      </c>
      <c r="D31" s="278">
        <f ca="1">ROUND( D18*D28*1000, 2)</f>
        <v>1041909100</v>
      </c>
      <c r="E31" s="16">
        <f ca="1">ROUND( E18*E28*1000, 2)</f>
        <v>1025182780</v>
      </c>
      <c r="F31" s="164">
        <f ca="1">ROUND( F18*F28*1000, 2)</f>
        <v>1034290310</v>
      </c>
      <c r="H31" s="5"/>
      <c r="I31" s="5"/>
      <c r="J31" s="2"/>
    </row>
    <row r="32" spans="1:10" x14ac:dyDescent="0.25">
      <c r="B32" s="6" t="s">
        <v>209</v>
      </c>
      <c r="C32" s="150">
        <f t="shared" ca="1" si="8"/>
        <v>3116226030</v>
      </c>
      <c r="D32" s="278">
        <f ca="1">ROUND( D18*D30*1000, 2)</f>
        <v>1049109100</v>
      </c>
      <c r="E32" s="16">
        <f ca="1">ROUND( E18*E30*1000, 2)</f>
        <v>1028881410</v>
      </c>
      <c r="F32" s="164">
        <f ca="1">ROUND( F18*F30*1000, 2)</f>
        <v>1038235520</v>
      </c>
      <c r="H32" s="5"/>
      <c r="I32" s="5"/>
      <c r="J32" s="2"/>
    </row>
    <row r="33" spans="1:13" x14ac:dyDescent="0.25">
      <c r="B33" s="6" t="s">
        <v>21</v>
      </c>
      <c r="C33" s="150">
        <f t="shared" ca="1" si="8"/>
        <v>101382190</v>
      </c>
      <c r="D33" s="278">
        <f ca="1">MAX(0, ROUND(D31-D19,2) )</f>
        <v>41909100</v>
      </c>
      <c r="E33" s="16">
        <f ca="1">MAX(0, ROUND(E31-E19,2) )</f>
        <v>25182780</v>
      </c>
      <c r="F33" s="164">
        <f ca="1">MAX(0, ROUND(F31-F19,2) )</f>
        <v>34290310</v>
      </c>
      <c r="H33" s="5"/>
      <c r="I33" s="5"/>
      <c r="J33" s="2"/>
    </row>
    <row r="34" spans="1:13" x14ac:dyDescent="0.25">
      <c r="B34" s="143" t="s">
        <v>226</v>
      </c>
      <c r="C34" s="150">
        <f t="shared" ca="1" si="8"/>
        <v>14843840</v>
      </c>
      <c r="D34" s="278">
        <f ca="1">ROUND(D29*D18*1000,2)</f>
        <v>7200000</v>
      </c>
      <c r="E34" s="16">
        <f ca="1">ROUND(E29*E18*1000,2)</f>
        <v>3698630</v>
      </c>
      <c r="F34" s="164">
        <f ca="1">ROUND(F29*F18*1000,2)</f>
        <v>3945210</v>
      </c>
      <c r="H34" s="5"/>
      <c r="I34" s="5"/>
      <c r="J34" s="2"/>
    </row>
    <row r="35" spans="1:13" s="239" customFormat="1" x14ac:dyDescent="0.25">
      <c r="A35" s="238"/>
      <c r="B35" s="17" t="s">
        <v>12</v>
      </c>
      <c r="C35" s="150">
        <f t="shared" ca="1" si="8"/>
        <v>0</v>
      </c>
      <c r="D35" s="278">
        <f t="shared" ref="D35:F35" ca="1" si="9">MAX(0, ROUND(D33*$C$6,2) )</f>
        <v>0</v>
      </c>
      <c r="E35" s="16">
        <f t="shared" ca="1" si="9"/>
        <v>0</v>
      </c>
      <c r="F35" s="164">
        <f t="shared" ca="1" si="9"/>
        <v>0</v>
      </c>
      <c r="I35" s="240"/>
      <c r="J35" s="241"/>
    </row>
    <row r="36" spans="1:13" x14ac:dyDescent="0.25">
      <c r="B36" s="6" t="s">
        <v>131</v>
      </c>
      <c r="C36" s="150">
        <f t="shared" ca="1" si="8"/>
        <v>0</v>
      </c>
      <c r="D36" s="278">
        <f t="shared" ref="D36:F36" ca="1" si="10">ROUND( D34*$C$7, 2 )</f>
        <v>0</v>
      </c>
      <c r="E36" s="16">
        <f t="shared" ca="1" si="10"/>
        <v>0</v>
      </c>
      <c r="F36" s="164">
        <f t="shared" ca="1" si="10"/>
        <v>0</v>
      </c>
      <c r="H36" s="5"/>
      <c r="I36" s="5"/>
      <c r="J36" s="2"/>
    </row>
    <row r="37" spans="1:13" ht="19.5" thickBot="1" x14ac:dyDescent="0.3">
      <c r="B37" s="18" t="s">
        <v>13</v>
      </c>
      <c r="C37" s="151">
        <f t="shared" ca="1" si="8"/>
        <v>3116226030</v>
      </c>
      <c r="D37" s="279">
        <f ca="1">D32-D36-D35</f>
        <v>1049109100</v>
      </c>
      <c r="E37" s="165">
        <f ca="1">E32-E36-E35</f>
        <v>1028881410</v>
      </c>
      <c r="F37" s="166">
        <f ca="1">F32-F36-F35</f>
        <v>1038235520</v>
      </c>
      <c r="H37" s="5"/>
      <c r="I37" s="5"/>
      <c r="J37" s="2"/>
    </row>
    <row r="38" spans="1:13" ht="15.75" thickTop="1" x14ac:dyDescent="0.25">
      <c r="B38" s="5"/>
      <c r="C38" s="4"/>
      <c r="D38" s="4"/>
      <c r="I38" s="4"/>
      <c r="J38" s="5"/>
      <c r="K38" s="5"/>
      <c r="L38" s="2"/>
    </row>
    <row r="39" spans="1:13" x14ac:dyDescent="0.25">
      <c r="B39" s="5"/>
      <c r="C39" s="4"/>
      <c r="D39" s="138" t="s">
        <v>228</v>
      </c>
      <c r="I39" s="4"/>
      <c r="J39" s="5"/>
      <c r="K39" s="5"/>
      <c r="L39" s="2"/>
    </row>
    <row r="40" spans="1:13" ht="15.75" thickBot="1" x14ac:dyDescent="0.3">
      <c r="B40" s="5"/>
      <c r="C40" s="4"/>
      <c r="D40" s="138"/>
      <c r="I40" s="4"/>
      <c r="J40" s="5"/>
      <c r="K40" s="5"/>
      <c r="L40" s="2"/>
    </row>
    <row r="41" spans="1:13" ht="31.5" thickTop="1" thickBot="1" x14ac:dyDescent="0.3">
      <c r="B41" s="133" t="s">
        <v>14</v>
      </c>
      <c r="C41" s="4"/>
      <c r="D41" s="280"/>
      <c r="E41" s="230"/>
      <c r="F41" s="231" t="s">
        <v>232</v>
      </c>
      <c r="G41" s="232"/>
      <c r="H41" s="233"/>
      <c r="I41" s="234"/>
    </row>
    <row r="42" spans="1:13" ht="15.75" thickTop="1" x14ac:dyDescent="0.25">
      <c r="B42" s="7" t="s">
        <v>3</v>
      </c>
      <c r="C42" s="134" t="s">
        <v>4</v>
      </c>
      <c r="D42" s="281" t="s">
        <v>212</v>
      </c>
      <c r="E42" s="207" t="s">
        <v>213</v>
      </c>
      <c r="F42" s="229" t="s">
        <v>68</v>
      </c>
      <c r="G42" s="208" t="s">
        <v>192</v>
      </c>
      <c r="H42" s="207" t="s">
        <v>215</v>
      </c>
      <c r="I42" s="209" t="s">
        <v>185</v>
      </c>
      <c r="M42" s="128"/>
    </row>
    <row r="43" spans="1:13" x14ac:dyDescent="0.25">
      <c r="A43" s="102" t="s">
        <v>117</v>
      </c>
      <c r="B43" s="9" t="s">
        <v>5</v>
      </c>
      <c r="C43" s="96"/>
      <c r="D43" s="268">
        <f ca="1">INDIRECT(D$42&amp;"!"&amp;$A43)</f>
        <v>45643</v>
      </c>
      <c r="E43" s="10">
        <f t="shared" ref="D43:I45" ca="1" si="11">INDIRECT(E$42&amp;"!"&amp;$A43)</f>
        <v>47469</v>
      </c>
      <c r="F43" s="10">
        <f t="shared" ca="1" si="11"/>
        <v>48019</v>
      </c>
      <c r="G43" s="10">
        <f t="shared" ca="1" si="11"/>
        <v>50573</v>
      </c>
      <c r="H43" s="10">
        <f t="shared" ca="1" si="11"/>
        <v>54591</v>
      </c>
      <c r="I43" s="210">
        <f t="shared" ca="1" si="11"/>
        <v>61165</v>
      </c>
      <c r="M43" s="2"/>
    </row>
    <row r="44" spans="1:13" x14ac:dyDescent="0.25">
      <c r="A44" s="102" t="s">
        <v>118</v>
      </c>
      <c r="B44" s="6" t="s">
        <v>6</v>
      </c>
      <c r="C44" s="91"/>
      <c r="D44" s="269">
        <f t="shared" ca="1" si="11"/>
        <v>1.4499999999999999E-2</v>
      </c>
      <c r="E44" s="11">
        <f t="shared" ca="1" si="11"/>
        <v>1.6E-2</v>
      </c>
      <c r="F44" s="11">
        <f t="shared" ca="1" si="11"/>
        <v>3.6499999999999998E-2</v>
      </c>
      <c r="G44" s="11">
        <f t="shared" ca="1" si="11"/>
        <v>3.3000000000000002E-2</v>
      </c>
      <c r="H44" s="11">
        <f t="shared" ca="1" si="11"/>
        <v>1.8749999999999999E-2</v>
      </c>
      <c r="I44" s="211">
        <f t="shared" ca="1" si="11"/>
        <v>3.6000000000000004E-2</v>
      </c>
      <c r="M44" s="2"/>
    </row>
    <row r="45" spans="1:13" ht="15.75" thickBot="1" x14ac:dyDescent="0.3">
      <c r="A45" s="102" t="s">
        <v>119</v>
      </c>
      <c r="B45" s="103" t="s">
        <v>132</v>
      </c>
      <c r="C45" s="14"/>
      <c r="D45" s="270">
        <f t="shared" ca="1" si="11"/>
        <v>2</v>
      </c>
      <c r="E45" s="99">
        <f t="shared" ca="1" si="11"/>
        <v>2</v>
      </c>
      <c r="F45" s="99">
        <f t="shared" ca="1" si="11"/>
        <v>2</v>
      </c>
      <c r="G45" s="99">
        <f t="shared" ca="1" si="11"/>
        <v>2</v>
      </c>
      <c r="H45" s="99">
        <f t="shared" ca="1" si="11"/>
        <v>2</v>
      </c>
      <c r="I45" s="212">
        <f t="shared" ca="1" si="11"/>
        <v>2</v>
      </c>
      <c r="M45" s="2"/>
    </row>
    <row r="46" spans="1:13" ht="21" customHeight="1" thickBot="1" x14ac:dyDescent="0.4">
      <c r="B46" s="19" t="s">
        <v>15</v>
      </c>
      <c r="C46" s="107">
        <f>SUM(D46:I46)</f>
        <v>600000</v>
      </c>
      <c r="D46" s="282">
        <v>100000</v>
      </c>
      <c r="E46" s="119">
        <v>100000</v>
      </c>
      <c r="F46" s="119">
        <v>100000</v>
      </c>
      <c r="G46" s="118">
        <v>100000</v>
      </c>
      <c r="H46" s="119">
        <v>100000</v>
      </c>
      <c r="I46" s="213">
        <v>100000</v>
      </c>
      <c r="J46" s="100" t="s">
        <v>129</v>
      </c>
    </row>
    <row r="47" spans="1:13" ht="21" customHeight="1" thickBot="1" x14ac:dyDescent="0.4">
      <c r="B47" s="6" t="s">
        <v>116</v>
      </c>
      <c r="C47" s="91"/>
      <c r="D47" s="273">
        <v>7.9000000000000008E-3</v>
      </c>
      <c r="E47" s="141">
        <v>1.32E-2</v>
      </c>
      <c r="F47" s="141">
        <v>1.49E-2</v>
      </c>
      <c r="G47" s="140">
        <v>1.8599999999999998E-2</v>
      </c>
      <c r="H47" s="141">
        <v>2.0799999999999999E-2</v>
      </c>
      <c r="I47" s="214">
        <v>2.4528000000000001E-2</v>
      </c>
      <c r="J47" s="100" t="s">
        <v>198</v>
      </c>
    </row>
    <row r="48" spans="1:13" x14ac:dyDescent="0.25">
      <c r="A48" s="102" t="s">
        <v>124</v>
      </c>
      <c r="B48" s="6" t="s">
        <v>22</v>
      </c>
      <c r="C48" s="91"/>
      <c r="D48" s="274">
        <f ca="1">INDIRECT(D$42&amp;"!"&amp;$A48)</f>
        <v>43999</v>
      </c>
      <c r="E48" s="98">
        <f t="shared" ref="E48:I50" ca="1" si="12">INDIRECT(E$42&amp;"!"&amp;$A48)</f>
        <v>43999</v>
      </c>
      <c r="F48" s="98">
        <f t="shared" ca="1" si="12"/>
        <v>44002</v>
      </c>
      <c r="G48" s="98">
        <f ca="1">INDIRECT(G$42&amp;"!"&amp;$A48)</f>
        <v>43999</v>
      </c>
      <c r="H48" s="98">
        <f t="shared" ca="1" si="12"/>
        <v>43999</v>
      </c>
      <c r="I48" s="215">
        <f t="shared" ca="1" si="12"/>
        <v>43999</v>
      </c>
      <c r="M48" s="2"/>
    </row>
    <row r="49" spans="1:13" x14ac:dyDescent="0.25">
      <c r="A49" s="102" t="s">
        <v>122</v>
      </c>
      <c r="B49" s="6" t="s">
        <v>120</v>
      </c>
      <c r="C49" s="91"/>
      <c r="D49" s="275">
        <f t="shared" ref="D49:D50" ca="1" si="13">INDIRECT(D$42&amp;"!"&amp;$A49)</f>
        <v>111</v>
      </c>
      <c r="E49" s="97">
        <f t="shared" ca="1" si="12"/>
        <v>111</v>
      </c>
      <c r="F49" s="97">
        <f t="shared" ca="1" si="12"/>
        <v>114</v>
      </c>
      <c r="G49" s="97">
        <f t="shared" ca="1" si="12"/>
        <v>111</v>
      </c>
      <c r="H49" s="97">
        <f t="shared" ca="1" si="12"/>
        <v>111</v>
      </c>
      <c r="I49" s="216">
        <f t="shared" ca="1" si="12"/>
        <v>111</v>
      </c>
      <c r="M49" s="2"/>
    </row>
    <row r="50" spans="1:13" x14ac:dyDescent="0.25">
      <c r="A50" s="102" t="s">
        <v>123</v>
      </c>
      <c r="B50" s="6" t="s">
        <v>121</v>
      </c>
      <c r="C50" s="91"/>
      <c r="D50" s="275">
        <f t="shared" ca="1" si="13"/>
        <v>72</v>
      </c>
      <c r="E50" s="97">
        <f t="shared" ca="1" si="12"/>
        <v>72</v>
      </c>
      <c r="F50" s="97">
        <f t="shared" ca="1" si="12"/>
        <v>69</v>
      </c>
      <c r="G50" s="97">
        <f t="shared" ca="1" si="12"/>
        <v>72</v>
      </c>
      <c r="H50" s="97">
        <f t="shared" ca="1" si="12"/>
        <v>72</v>
      </c>
      <c r="I50" s="216">
        <f t="shared" ca="1" si="12"/>
        <v>72</v>
      </c>
      <c r="M50" s="2"/>
    </row>
    <row r="51" spans="1:13" x14ac:dyDescent="0.25">
      <c r="A51" s="102" t="s">
        <v>126</v>
      </c>
      <c r="B51" s="6" t="s">
        <v>9</v>
      </c>
      <c r="C51" s="91"/>
      <c r="D51" s="269">
        <f ca="1">ROUND(INDIRECT(D$42&amp;"!"&amp;$A51),8)</f>
        <v>1.0278522400000001</v>
      </c>
      <c r="E51" s="11">
        <f t="shared" ref="E51:I53" ca="1" si="14">ROUND(INDIRECT(E$42&amp;"!"&amp;$A51),8)</f>
        <v>1.02441139</v>
      </c>
      <c r="F51" s="11">
        <f t="shared" ca="1" si="14"/>
        <v>1.2149016100000001</v>
      </c>
      <c r="G51" s="11">
        <f t="shared" ca="1" si="14"/>
        <v>1.21733585</v>
      </c>
      <c r="H51" s="11">
        <f t="shared" ca="1" si="14"/>
        <v>0.95570975999999996</v>
      </c>
      <c r="I51" s="211">
        <f t="shared" ca="1" si="14"/>
        <v>1.31820604</v>
      </c>
      <c r="M51" s="2"/>
    </row>
    <row r="52" spans="1:13" x14ac:dyDescent="0.25">
      <c r="A52" s="102" t="s">
        <v>125</v>
      </c>
      <c r="B52" s="6" t="s">
        <v>10</v>
      </c>
      <c r="C52" s="91"/>
      <c r="D52" s="269">
        <f ca="1">ROUND(INDIRECT(D$42&amp;"!"&amp;$A52),8)</f>
        <v>2.8602699999999998E-3</v>
      </c>
      <c r="E52" s="11">
        <f t="shared" ca="1" si="14"/>
        <v>3.1561599999999999E-3</v>
      </c>
      <c r="F52" s="11">
        <f t="shared" ca="1" si="14"/>
        <v>6.8999999999999999E-3</v>
      </c>
      <c r="G52" s="11">
        <f t="shared" ca="1" si="14"/>
        <v>6.50959E-3</v>
      </c>
      <c r="H52" s="11">
        <f t="shared" ca="1" si="14"/>
        <v>3.6986300000000001E-3</v>
      </c>
      <c r="I52" s="211">
        <f t="shared" ca="1" si="14"/>
        <v>7.1013700000000001E-3</v>
      </c>
      <c r="M52" s="2"/>
    </row>
    <row r="53" spans="1:13" x14ac:dyDescent="0.25">
      <c r="A53" s="102" t="s">
        <v>127</v>
      </c>
      <c r="B53" s="7" t="s">
        <v>11</v>
      </c>
      <c r="C53" s="14"/>
      <c r="D53" s="269">
        <f ca="1">ROUND(INDIRECT(D$42&amp;"!"&amp;$A53),8)</f>
        <v>1.0307125100000001</v>
      </c>
      <c r="E53" s="11">
        <f t="shared" ca="1" si="14"/>
        <v>1.0275675500000001</v>
      </c>
      <c r="F53" s="11">
        <f t="shared" ca="1" si="14"/>
        <v>1.22180161</v>
      </c>
      <c r="G53" s="11">
        <f t="shared" ca="1" si="14"/>
        <v>1.2238454400000001</v>
      </c>
      <c r="H53" s="11">
        <f t="shared" ca="1" si="14"/>
        <v>0.95940839</v>
      </c>
      <c r="I53" s="211">
        <f t="shared" ca="1" si="14"/>
        <v>1.32530741</v>
      </c>
      <c r="M53" s="2"/>
    </row>
    <row r="54" spans="1:13" x14ac:dyDescent="0.25">
      <c r="B54" s="9" t="s">
        <v>16</v>
      </c>
      <c r="C54" s="150">
        <f ca="1">SUM(D54:I54)</f>
        <v>678864291</v>
      </c>
      <c r="D54" s="283">
        <f t="shared" ref="D54" ca="1" si="15">ROUND( D53*D46*1000, 2 )</f>
        <v>103071251</v>
      </c>
      <c r="E54" s="15">
        <f t="shared" ref="E54:F54" ca="1" si="16">ROUND( E53*E46*1000, 2 )</f>
        <v>102756755</v>
      </c>
      <c r="F54" s="15">
        <f t="shared" ca="1" si="16"/>
        <v>122180161</v>
      </c>
      <c r="G54" s="15">
        <f t="shared" ref="G54:I54" ca="1" si="17">ROUND( G53*G46*1000, 2 )</f>
        <v>122384544</v>
      </c>
      <c r="H54" s="15">
        <f t="shared" ca="1" si="17"/>
        <v>95940839</v>
      </c>
      <c r="I54" s="217">
        <f t="shared" ca="1" si="17"/>
        <v>132530741</v>
      </c>
      <c r="M54" s="2"/>
    </row>
    <row r="55" spans="1:13" x14ac:dyDescent="0.25">
      <c r="B55" s="6" t="s">
        <v>133</v>
      </c>
      <c r="C55" s="150">
        <f ca="1">SUM(D55:I55)</f>
        <v>4059161</v>
      </c>
      <c r="D55" s="278">
        <f t="shared" ref="D55" ca="1" si="18">MAX(0, ROUND( (1-D53)*D46*1000, 2) )</f>
        <v>0</v>
      </c>
      <c r="E55" s="16">
        <f t="shared" ref="E55:F55" ca="1" si="19">MAX(0, ROUND( (1-E53)*E46*1000, 2) )</f>
        <v>0</v>
      </c>
      <c r="F55" s="16">
        <f t="shared" ca="1" si="19"/>
        <v>0</v>
      </c>
      <c r="G55" s="16">
        <f t="shared" ref="G55:I55" ca="1" si="20">MAX(0, ROUND( (1-G53)*G46*1000, 2) )</f>
        <v>0</v>
      </c>
      <c r="H55" s="16">
        <f t="shared" ca="1" si="20"/>
        <v>4059161</v>
      </c>
      <c r="I55" s="218">
        <f t="shared" ca="1" si="20"/>
        <v>0</v>
      </c>
      <c r="M55" s="2"/>
    </row>
    <row r="56" spans="1:13" x14ac:dyDescent="0.25">
      <c r="B56" s="17" t="s">
        <v>17</v>
      </c>
      <c r="C56" s="150">
        <f ca="1">SUM(D56:I56)</f>
        <v>0</v>
      </c>
      <c r="D56" s="284">
        <f ca="1">ROUND( D55*$C$8, 2 )</f>
        <v>0</v>
      </c>
      <c r="E56" s="94">
        <f t="shared" ref="E56:F56" ca="1" si="21">ROUND( E55*$C$8, 2 )</f>
        <v>0</v>
      </c>
      <c r="F56" s="94">
        <f t="shared" ca="1" si="21"/>
        <v>0</v>
      </c>
      <c r="G56" s="94">
        <f ca="1">ROUND( G55*$C$8, 2 )</f>
        <v>0</v>
      </c>
      <c r="H56" s="94">
        <f t="shared" ref="H56:I56" ca="1" si="22">ROUND( H55*$C$8, 2 )</f>
        <v>0</v>
      </c>
      <c r="I56" s="219">
        <f t="shared" ca="1" si="22"/>
        <v>0</v>
      </c>
      <c r="M56" s="2"/>
    </row>
    <row r="57" spans="1:13" ht="19.5" thickBot="1" x14ac:dyDescent="0.3">
      <c r="B57" s="135" t="s">
        <v>18</v>
      </c>
      <c r="C57" s="152">
        <f ca="1">SUM(D57:I57)</f>
        <v>678864291</v>
      </c>
      <c r="D57" s="285">
        <f ca="1">D54+D56</f>
        <v>103071251</v>
      </c>
      <c r="E57" s="220">
        <f t="shared" ref="E57:F57" ca="1" si="23">E54+E56</f>
        <v>102756755</v>
      </c>
      <c r="F57" s="220">
        <f t="shared" ca="1" si="23"/>
        <v>122180161</v>
      </c>
      <c r="G57" s="220">
        <f ca="1">G54+G56</f>
        <v>122384544</v>
      </c>
      <c r="H57" s="220">
        <f t="shared" ref="H57:I57" ca="1" si="24">H54+H56</f>
        <v>95940839</v>
      </c>
      <c r="I57" s="221">
        <f t="shared" ca="1" si="24"/>
        <v>132530741</v>
      </c>
      <c r="M57" s="2"/>
    </row>
    <row r="58" spans="1:13" ht="16.5" thickTop="1" thickBot="1" x14ac:dyDescent="0.3">
      <c r="B58" s="5"/>
      <c r="C58" s="4"/>
      <c r="D58" s="4"/>
      <c r="E58" s="4"/>
      <c r="F58" s="4"/>
      <c r="G58" s="4"/>
      <c r="H58" s="4"/>
      <c r="I58" s="4"/>
      <c r="J58" s="5"/>
      <c r="K58" s="5"/>
      <c r="L58" s="2"/>
    </row>
    <row r="59" spans="1:13" ht="21.75" thickBot="1" x14ac:dyDescent="0.4">
      <c r="B59" s="20" t="s">
        <v>19</v>
      </c>
      <c r="C59" s="104">
        <f ca="1">C35+C36+C56</f>
        <v>0</v>
      </c>
      <c r="D59" s="101"/>
      <c r="E59" s="4"/>
      <c r="F59" s="25"/>
      <c r="G59" s="25"/>
      <c r="H59" s="23"/>
      <c r="I59" s="23"/>
      <c r="J59" s="5"/>
      <c r="K59" s="5"/>
      <c r="L59" s="2"/>
    </row>
    <row r="60" spans="1:13" ht="15.75" thickBot="1" x14ac:dyDescent="0.3">
      <c r="B60" s="5"/>
      <c r="C60" s="4"/>
      <c r="D60" s="4"/>
      <c r="E60" s="4"/>
      <c r="F60" s="4"/>
      <c r="G60" s="4"/>
      <c r="J60" s="5"/>
      <c r="K60" s="5"/>
      <c r="L60" s="2"/>
    </row>
    <row r="61" spans="1:13" ht="21.75" thickBot="1" x14ac:dyDescent="0.4">
      <c r="B61" s="21" t="s">
        <v>20</v>
      </c>
      <c r="C61" s="105">
        <f ca="1">C37-C57</f>
        <v>2437361739</v>
      </c>
      <c r="D61" s="101" t="s">
        <v>130</v>
      </c>
      <c r="E61" s="4"/>
      <c r="F61" s="4"/>
      <c r="G61" s="4"/>
      <c r="H61" s="4"/>
      <c r="I61" s="4"/>
      <c r="J61" s="5"/>
      <c r="K61" s="5"/>
      <c r="L61" s="2"/>
    </row>
    <row r="62" spans="1:13" x14ac:dyDescent="0.25">
      <c r="C62" s="1"/>
      <c r="D62" s="1"/>
      <c r="E62" s="1"/>
      <c r="F62" s="1"/>
      <c r="G62" s="1"/>
      <c r="H62" s="24"/>
      <c r="I62" s="24"/>
      <c r="L62" s="2"/>
    </row>
    <row r="63" spans="1:13" x14ac:dyDescent="0.25">
      <c r="B63" s="5" t="s">
        <v>115</v>
      </c>
      <c r="C63" s="92">
        <f>C18-C46</f>
        <v>2400000</v>
      </c>
      <c r="D63" s="139">
        <f ca="1">C54-C32</f>
        <v>-2437361739</v>
      </c>
      <c r="E63" s="1"/>
      <c r="F63" s="1"/>
      <c r="G63" s="1"/>
      <c r="H63" s="1"/>
      <c r="I63" s="1"/>
      <c r="L63" s="2"/>
    </row>
  </sheetData>
  <sheetProtection password="AA7C" sheet="1" selectLockedCells="1"/>
  <mergeCells count="1">
    <mergeCell ref="D11:F11"/>
  </mergeCells>
  <conditionalFormatting sqref="H6:H8">
    <cfRule type="expression" dxfId="1" priority="1">
      <formula>$C$5="Other - Manual Input"</formula>
    </cfRule>
  </conditionalFormatting>
  <dataValidations count="2">
    <dataValidation type="list" allowBlank="1" showInputMessage="1" showErrorMessage="1" sqref="C5" xr:uid="{00000000-0002-0000-0000-000001000000}">
      <formula1>WHT_LIST</formula1>
    </dataValidation>
    <dataValidation allowBlank="1" showInputMessage="1" showErrorMessage="1" errorTitle="Critical Error" error="Source Bonds Tendered Units are less than Frozen Units_x000a_ " sqref="D18:F18" xr:uid="{00000000-0002-0000-0000-000000000000}"/>
  </dataValidations>
  <pageMargins left="0.7" right="0.7" top="0.75" bottom="0.75" header="0.3" footer="0.3"/>
  <pageSetup paperSize="9" orientation="portrait" r:id="rId1"/>
  <headerFooter>
    <oddHeader>&amp;L&amp;"Arial"&amp;9&amp;KA80000CONFIDENTIAL&amp;1#</oddHeader>
  </headerFooter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6">
    <tabColor rgb="FF00B0F0"/>
  </sheetPr>
  <dimension ref="B12:AB166"/>
  <sheetViews>
    <sheetView showGridLines="0" topLeftCell="A9" zoomScale="70" zoomScaleNormal="70" workbookViewId="0">
      <selection activeCell="F32" sqref="F32"/>
    </sheetView>
  </sheetViews>
  <sheetFormatPr defaultColWidth="11.42578125" defaultRowHeight="15" x14ac:dyDescent="0.25"/>
  <cols>
    <col min="1" max="1" width="4.140625" style="5" customWidth="1"/>
    <col min="2" max="2" width="35.5703125" style="5" customWidth="1"/>
    <col min="3" max="3" width="18.42578125" style="5" bestFit="1" customWidth="1"/>
    <col min="4" max="7" width="10.42578125" style="5" customWidth="1"/>
    <col min="8" max="8" width="12.85546875" style="4" bestFit="1" customWidth="1"/>
    <col min="9" max="9" width="20.42578125" style="5" bestFit="1" customWidth="1"/>
    <col min="10" max="11" width="11.42578125" style="5" customWidth="1"/>
    <col min="12" max="12" width="11" style="5" bestFit="1" customWidth="1"/>
    <col min="13" max="13" width="12.42578125" style="5" bestFit="1" customWidth="1"/>
    <col min="14" max="14" width="18.85546875" style="5" customWidth="1"/>
    <col min="15" max="15" width="18.85546875" style="5" bestFit="1" customWidth="1"/>
    <col min="16" max="16" width="20.42578125" style="5" bestFit="1" customWidth="1"/>
    <col min="17" max="18" width="20.42578125" style="5" hidden="1" customWidth="1"/>
    <col min="19" max="19" width="15.42578125" style="5" bestFit="1" customWidth="1"/>
    <col min="20" max="20" width="28.42578125" style="5" bestFit="1" customWidth="1"/>
    <col min="21" max="21" width="13.5703125" style="5" bestFit="1" customWidth="1"/>
    <col min="22" max="22" width="11.42578125" style="5" customWidth="1"/>
    <col min="23" max="23" width="13.5703125" style="5" hidden="1" customWidth="1"/>
    <col min="24" max="24" width="18.42578125" style="5" hidden="1" customWidth="1"/>
    <col min="25" max="27" width="11.42578125" style="5" customWidth="1"/>
    <col min="28" max="28" width="13.140625" style="5" bestFit="1" customWidth="1"/>
    <col min="29" max="256" width="11.42578125" style="5"/>
    <col min="257" max="257" width="4.140625" style="5" customWidth="1"/>
    <col min="258" max="258" width="35.5703125" style="5" customWidth="1"/>
    <col min="259" max="259" width="18.42578125" style="5" bestFit="1" customWidth="1"/>
    <col min="260" max="263" width="10.42578125" style="5" customWidth="1"/>
    <col min="264" max="264" width="12.85546875" style="5" bestFit="1" customWidth="1"/>
    <col min="265" max="265" width="20.42578125" style="5" bestFit="1" customWidth="1"/>
    <col min="266" max="267" width="11.42578125" style="5" customWidth="1"/>
    <col min="268" max="268" width="10.42578125" style="5" bestFit="1" customWidth="1"/>
    <col min="269" max="269" width="11.42578125" style="5" bestFit="1" customWidth="1"/>
    <col min="270" max="270" width="18.85546875" style="5" customWidth="1"/>
    <col min="271" max="271" width="18.85546875" style="5" bestFit="1" customWidth="1"/>
    <col min="272" max="272" width="20.42578125" style="5" bestFit="1" customWidth="1"/>
    <col min="273" max="274" width="0" style="5" hidden="1" customWidth="1"/>
    <col min="275" max="275" width="15.42578125" style="5" bestFit="1" customWidth="1"/>
    <col min="276" max="276" width="28.42578125" style="5" bestFit="1" customWidth="1"/>
    <col min="277" max="277" width="13.5703125" style="5" bestFit="1" customWidth="1"/>
    <col min="278" max="278" width="11.42578125" style="5" customWidth="1"/>
    <col min="279" max="280" width="0" style="5" hidden="1" customWidth="1"/>
    <col min="281" max="283" width="11.42578125" style="5" customWidth="1"/>
    <col min="284" max="284" width="13.140625" style="5" bestFit="1" customWidth="1"/>
    <col min="285" max="512" width="11.42578125" style="5"/>
    <col min="513" max="513" width="4.140625" style="5" customWidth="1"/>
    <col min="514" max="514" width="35.5703125" style="5" customWidth="1"/>
    <col min="515" max="515" width="18.42578125" style="5" bestFit="1" customWidth="1"/>
    <col min="516" max="519" width="10.42578125" style="5" customWidth="1"/>
    <col min="520" max="520" width="12.85546875" style="5" bestFit="1" customWidth="1"/>
    <col min="521" max="521" width="20.42578125" style="5" bestFit="1" customWidth="1"/>
    <col min="522" max="523" width="11.42578125" style="5" customWidth="1"/>
    <col min="524" max="524" width="10.42578125" style="5" bestFit="1" customWidth="1"/>
    <col min="525" max="525" width="11.42578125" style="5" bestFit="1" customWidth="1"/>
    <col min="526" max="526" width="18.85546875" style="5" customWidth="1"/>
    <col min="527" max="527" width="18.85546875" style="5" bestFit="1" customWidth="1"/>
    <col min="528" max="528" width="20.42578125" style="5" bestFit="1" customWidth="1"/>
    <col min="529" max="530" width="0" style="5" hidden="1" customWidth="1"/>
    <col min="531" max="531" width="15.42578125" style="5" bestFit="1" customWidth="1"/>
    <col min="532" max="532" width="28.42578125" style="5" bestFit="1" customWidth="1"/>
    <col min="533" max="533" width="13.5703125" style="5" bestFit="1" customWidth="1"/>
    <col min="534" max="534" width="11.42578125" style="5" customWidth="1"/>
    <col min="535" max="536" width="0" style="5" hidden="1" customWidth="1"/>
    <col min="537" max="539" width="11.42578125" style="5" customWidth="1"/>
    <col min="540" max="540" width="13.140625" style="5" bestFit="1" customWidth="1"/>
    <col min="541" max="768" width="11.42578125" style="5"/>
    <col min="769" max="769" width="4.140625" style="5" customWidth="1"/>
    <col min="770" max="770" width="35.5703125" style="5" customWidth="1"/>
    <col min="771" max="771" width="18.42578125" style="5" bestFit="1" customWidth="1"/>
    <col min="772" max="775" width="10.42578125" style="5" customWidth="1"/>
    <col min="776" max="776" width="12.85546875" style="5" bestFit="1" customWidth="1"/>
    <col min="777" max="777" width="20.42578125" style="5" bestFit="1" customWidth="1"/>
    <col min="778" max="779" width="11.42578125" style="5" customWidth="1"/>
    <col min="780" max="780" width="10.42578125" style="5" bestFit="1" customWidth="1"/>
    <col min="781" max="781" width="11.42578125" style="5" bestFit="1" customWidth="1"/>
    <col min="782" max="782" width="18.85546875" style="5" customWidth="1"/>
    <col min="783" max="783" width="18.85546875" style="5" bestFit="1" customWidth="1"/>
    <col min="784" max="784" width="20.42578125" style="5" bestFit="1" customWidth="1"/>
    <col min="785" max="786" width="0" style="5" hidden="1" customWidth="1"/>
    <col min="787" max="787" width="15.42578125" style="5" bestFit="1" customWidth="1"/>
    <col min="788" max="788" width="28.42578125" style="5" bestFit="1" customWidth="1"/>
    <col min="789" max="789" width="13.5703125" style="5" bestFit="1" customWidth="1"/>
    <col min="790" max="790" width="11.42578125" style="5" customWidth="1"/>
    <col min="791" max="792" width="0" style="5" hidden="1" customWidth="1"/>
    <col min="793" max="795" width="11.42578125" style="5" customWidth="1"/>
    <col min="796" max="796" width="13.140625" style="5" bestFit="1" customWidth="1"/>
    <col min="797" max="1024" width="11.42578125" style="5"/>
    <col min="1025" max="1025" width="4.140625" style="5" customWidth="1"/>
    <col min="1026" max="1026" width="35.5703125" style="5" customWidth="1"/>
    <col min="1027" max="1027" width="18.42578125" style="5" bestFit="1" customWidth="1"/>
    <col min="1028" max="1031" width="10.42578125" style="5" customWidth="1"/>
    <col min="1032" max="1032" width="12.85546875" style="5" bestFit="1" customWidth="1"/>
    <col min="1033" max="1033" width="20.42578125" style="5" bestFit="1" customWidth="1"/>
    <col min="1034" max="1035" width="11.42578125" style="5" customWidth="1"/>
    <col min="1036" max="1036" width="10.42578125" style="5" bestFit="1" customWidth="1"/>
    <col min="1037" max="1037" width="11.42578125" style="5" bestFit="1" customWidth="1"/>
    <col min="1038" max="1038" width="18.85546875" style="5" customWidth="1"/>
    <col min="1039" max="1039" width="18.85546875" style="5" bestFit="1" customWidth="1"/>
    <col min="1040" max="1040" width="20.42578125" style="5" bestFit="1" customWidth="1"/>
    <col min="1041" max="1042" width="0" style="5" hidden="1" customWidth="1"/>
    <col min="1043" max="1043" width="15.42578125" style="5" bestFit="1" customWidth="1"/>
    <col min="1044" max="1044" width="28.42578125" style="5" bestFit="1" customWidth="1"/>
    <col min="1045" max="1045" width="13.5703125" style="5" bestFit="1" customWidth="1"/>
    <col min="1046" max="1046" width="11.42578125" style="5" customWidth="1"/>
    <col min="1047" max="1048" width="0" style="5" hidden="1" customWidth="1"/>
    <col min="1049" max="1051" width="11.42578125" style="5" customWidth="1"/>
    <col min="1052" max="1052" width="13.140625" style="5" bestFit="1" customWidth="1"/>
    <col min="1053" max="1280" width="11.42578125" style="5"/>
    <col min="1281" max="1281" width="4.140625" style="5" customWidth="1"/>
    <col min="1282" max="1282" width="35.5703125" style="5" customWidth="1"/>
    <col min="1283" max="1283" width="18.42578125" style="5" bestFit="1" customWidth="1"/>
    <col min="1284" max="1287" width="10.42578125" style="5" customWidth="1"/>
    <col min="1288" max="1288" width="12.85546875" style="5" bestFit="1" customWidth="1"/>
    <col min="1289" max="1289" width="20.42578125" style="5" bestFit="1" customWidth="1"/>
    <col min="1290" max="1291" width="11.42578125" style="5" customWidth="1"/>
    <col min="1292" max="1292" width="10.42578125" style="5" bestFit="1" customWidth="1"/>
    <col min="1293" max="1293" width="11.42578125" style="5" bestFit="1" customWidth="1"/>
    <col min="1294" max="1294" width="18.85546875" style="5" customWidth="1"/>
    <col min="1295" max="1295" width="18.85546875" style="5" bestFit="1" customWidth="1"/>
    <col min="1296" max="1296" width="20.42578125" style="5" bestFit="1" customWidth="1"/>
    <col min="1297" max="1298" width="0" style="5" hidden="1" customWidth="1"/>
    <col min="1299" max="1299" width="15.42578125" style="5" bestFit="1" customWidth="1"/>
    <col min="1300" max="1300" width="28.42578125" style="5" bestFit="1" customWidth="1"/>
    <col min="1301" max="1301" width="13.5703125" style="5" bestFit="1" customWidth="1"/>
    <col min="1302" max="1302" width="11.42578125" style="5" customWidth="1"/>
    <col min="1303" max="1304" width="0" style="5" hidden="1" customWidth="1"/>
    <col min="1305" max="1307" width="11.42578125" style="5" customWidth="1"/>
    <col min="1308" max="1308" width="13.140625" style="5" bestFit="1" customWidth="1"/>
    <col min="1309" max="1536" width="11.42578125" style="5"/>
    <col min="1537" max="1537" width="4.140625" style="5" customWidth="1"/>
    <col min="1538" max="1538" width="35.5703125" style="5" customWidth="1"/>
    <col min="1539" max="1539" width="18.42578125" style="5" bestFit="1" customWidth="1"/>
    <col min="1540" max="1543" width="10.42578125" style="5" customWidth="1"/>
    <col min="1544" max="1544" width="12.85546875" style="5" bestFit="1" customWidth="1"/>
    <col min="1545" max="1545" width="20.42578125" style="5" bestFit="1" customWidth="1"/>
    <col min="1546" max="1547" width="11.42578125" style="5" customWidth="1"/>
    <col min="1548" max="1548" width="10.42578125" style="5" bestFit="1" customWidth="1"/>
    <col min="1549" max="1549" width="11.42578125" style="5" bestFit="1" customWidth="1"/>
    <col min="1550" max="1550" width="18.85546875" style="5" customWidth="1"/>
    <col min="1551" max="1551" width="18.85546875" style="5" bestFit="1" customWidth="1"/>
    <col min="1552" max="1552" width="20.42578125" style="5" bestFit="1" customWidth="1"/>
    <col min="1553" max="1554" width="0" style="5" hidden="1" customWidth="1"/>
    <col min="1555" max="1555" width="15.42578125" style="5" bestFit="1" customWidth="1"/>
    <col min="1556" max="1556" width="28.42578125" style="5" bestFit="1" customWidth="1"/>
    <col min="1557" max="1557" width="13.5703125" style="5" bestFit="1" customWidth="1"/>
    <col min="1558" max="1558" width="11.42578125" style="5" customWidth="1"/>
    <col min="1559" max="1560" width="0" style="5" hidden="1" customWidth="1"/>
    <col min="1561" max="1563" width="11.42578125" style="5" customWidth="1"/>
    <col min="1564" max="1564" width="13.140625" style="5" bestFit="1" customWidth="1"/>
    <col min="1565" max="1792" width="11.42578125" style="5"/>
    <col min="1793" max="1793" width="4.140625" style="5" customWidth="1"/>
    <col min="1794" max="1794" width="35.5703125" style="5" customWidth="1"/>
    <col min="1795" max="1795" width="18.42578125" style="5" bestFit="1" customWidth="1"/>
    <col min="1796" max="1799" width="10.42578125" style="5" customWidth="1"/>
    <col min="1800" max="1800" width="12.85546875" style="5" bestFit="1" customWidth="1"/>
    <col min="1801" max="1801" width="20.42578125" style="5" bestFit="1" customWidth="1"/>
    <col min="1802" max="1803" width="11.42578125" style="5" customWidth="1"/>
    <col min="1804" max="1804" width="10.42578125" style="5" bestFit="1" customWidth="1"/>
    <col min="1805" max="1805" width="11.42578125" style="5" bestFit="1" customWidth="1"/>
    <col min="1806" max="1806" width="18.85546875" style="5" customWidth="1"/>
    <col min="1807" max="1807" width="18.85546875" style="5" bestFit="1" customWidth="1"/>
    <col min="1808" max="1808" width="20.42578125" style="5" bestFit="1" customWidth="1"/>
    <col min="1809" max="1810" width="0" style="5" hidden="1" customWidth="1"/>
    <col min="1811" max="1811" width="15.42578125" style="5" bestFit="1" customWidth="1"/>
    <col min="1812" max="1812" width="28.42578125" style="5" bestFit="1" customWidth="1"/>
    <col min="1813" max="1813" width="13.5703125" style="5" bestFit="1" customWidth="1"/>
    <col min="1814" max="1814" width="11.42578125" style="5" customWidth="1"/>
    <col min="1815" max="1816" width="0" style="5" hidden="1" customWidth="1"/>
    <col min="1817" max="1819" width="11.42578125" style="5" customWidth="1"/>
    <col min="1820" max="1820" width="13.140625" style="5" bestFit="1" customWidth="1"/>
    <col min="1821" max="2048" width="11.42578125" style="5"/>
    <col min="2049" max="2049" width="4.140625" style="5" customWidth="1"/>
    <col min="2050" max="2050" width="35.5703125" style="5" customWidth="1"/>
    <col min="2051" max="2051" width="18.42578125" style="5" bestFit="1" customWidth="1"/>
    <col min="2052" max="2055" width="10.42578125" style="5" customWidth="1"/>
    <col min="2056" max="2056" width="12.85546875" style="5" bestFit="1" customWidth="1"/>
    <col min="2057" max="2057" width="20.42578125" style="5" bestFit="1" customWidth="1"/>
    <col min="2058" max="2059" width="11.42578125" style="5" customWidth="1"/>
    <col min="2060" max="2060" width="10.42578125" style="5" bestFit="1" customWidth="1"/>
    <col min="2061" max="2061" width="11.42578125" style="5" bestFit="1" customWidth="1"/>
    <col min="2062" max="2062" width="18.85546875" style="5" customWidth="1"/>
    <col min="2063" max="2063" width="18.85546875" style="5" bestFit="1" customWidth="1"/>
    <col min="2064" max="2064" width="20.42578125" style="5" bestFit="1" customWidth="1"/>
    <col min="2065" max="2066" width="0" style="5" hidden="1" customWidth="1"/>
    <col min="2067" max="2067" width="15.42578125" style="5" bestFit="1" customWidth="1"/>
    <col min="2068" max="2068" width="28.42578125" style="5" bestFit="1" customWidth="1"/>
    <col min="2069" max="2069" width="13.5703125" style="5" bestFit="1" customWidth="1"/>
    <col min="2070" max="2070" width="11.42578125" style="5" customWidth="1"/>
    <col min="2071" max="2072" width="0" style="5" hidden="1" customWidth="1"/>
    <col min="2073" max="2075" width="11.42578125" style="5" customWidth="1"/>
    <col min="2076" max="2076" width="13.140625" style="5" bestFit="1" customWidth="1"/>
    <col min="2077" max="2304" width="11.42578125" style="5"/>
    <col min="2305" max="2305" width="4.140625" style="5" customWidth="1"/>
    <col min="2306" max="2306" width="35.5703125" style="5" customWidth="1"/>
    <col min="2307" max="2307" width="18.42578125" style="5" bestFit="1" customWidth="1"/>
    <col min="2308" max="2311" width="10.42578125" style="5" customWidth="1"/>
    <col min="2312" max="2312" width="12.85546875" style="5" bestFit="1" customWidth="1"/>
    <col min="2313" max="2313" width="20.42578125" style="5" bestFit="1" customWidth="1"/>
    <col min="2314" max="2315" width="11.42578125" style="5" customWidth="1"/>
    <col min="2316" max="2316" width="10.42578125" style="5" bestFit="1" customWidth="1"/>
    <col min="2317" max="2317" width="11.42578125" style="5" bestFit="1" customWidth="1"/>
    <col min="2318" max="2318" width="18.85546875" style="5" customWidth="1"/>
    <col min="2319" max="2319" width="18.85546875" style="5" bestFit="1" customWidth="1"/>
    <col min="2320" max="2320" width="20.42578125" style="5" bestFit="1" customWidth="1"/>
    <col min="2321" max="2322" width="0" style="5" hidden="1" customWidth="1"/>
    <col min="2323" max="2323" width="15.42578125" style="5" bestFit="1" customWidth="1"/>
    <col min="2324" max="2324" width="28.42578125" style="5" bestFit="1" customWidth="1"/>
    <col min="2325" max="2325" width="13.5703125" style="5" bestFit="1" customWidth="1"/>
    <col min="2326" max="2326" width="11.42578125" style="5" customWidth="1"/>
    <col min="2327" max="2328" width="0" style="5" hidden="1" customWidth="1"/>
    <col min="2329" max="2331" width="11.42578125" style="5" customWidth="1"/>
    <col min="2332" max="2332" width="13.140625" style="5" bestFit="1" customWidth="1"/>
    <col min="2333" max="2560" width="11.42578125" style="5"/>
    <col min="2561" max="2561" width="4.140625" style="5" customWidth="1"/>
    <col min="2562" max="2562" width="35.5703125" style="5" customWidth="1"/>
    <col min="2563" max="2563" width="18.42578125" style="5" bestFit="1" customWidth="1"/>
    <col min="2564" max="2567" width="10.42578125" style="5" customWidth="1"/>
    <col min="2568" max="2568" width="12.85546875" style="5" bestFit="1" customWidth="1"/>
    <col min="2569" max="2569" width="20.42578125" style="5" bestFit="1" customWidth="1"/>
    <col min="2570" max="2571" width="11.42578125" style="5" customWidth="1"/>
    <col min="2572" max="2572" width="10.42578125" style="5" bestFit="1" customWidth="1"/>
    <col min="2573" max="2573" width="11.42578125" style="5" bestFit="1" customWidth="1"/>
    <col min="2574" max="2574" width="18.85546875" style="5" customWidth="1"/>
    <col min="2575" max="2575" width="18.85546875" style="5" bestFit="1" customWidth="1"/>
    <col min="2576" max="2576" width="20.42578125" style="5" bestFit="1" customWidth="1"/>
    <col min="2577" max="2578" width="0" style="5" hidden="1" customWidth="1"/>
    <col min="2579" max="2579" width="15.42578125" style="5" bestFit="1" customWidth="1"/>
    <col min="2580" max="2580" width="28.42578125" style="5" bestFit="1" customWidth="1"/>
    <col min="2581" max="2581" width="13.5703125" style="5" bestFit="1" customWidth="1"/>
    <col min="2582" max="2582" width="11.42578125" style="5" customWidth="1"/>
    <col min="2583" max="2584" width="0" style="5" hidden="1" customWidth="1"/>
    <col min="2585" max="2587" width="11.42578125" style="5" customWidth="1"/>
    <col min="2588" max="2588" width="13.140625" style="5" bestFit="1" customWidth="1"/>
    <col min="2589" max="2816" width="11.42578125" style="5"/>
    <col min="2817" max="2817" width="4.140625" style="5" customWidth="1"/>
    <col min="2818" max="2818" width="35.5703125" style="5" customWidth="1"/>
    <col min="2819" max="2819" width="18.42578125" style="5" bestFit="1" customWidth="1"/>
    <col min="2820" max="2823" width="10.42578125" style="5" customWidth="1"/>
    <col min="2824" max="2824" width="12.85546875" style="5" bestFit="1" customWidth="1"/>
    <col min="2825" max="2825" width="20.42578125" style="5" bestFit="1" customWidth="1"/>
    <col min="2826" max="2827" width="11.42578125" style="5" customWidth="1"/>
    <col min="2828" max="2828" width="10.42578125" style="5" bestFit="1" customWidth="1"/>
    <col min="2829" max="2829" width="11.42578125" style="5" bestFit="1" customWidth="1"/>
    <col min="2830" max="2830" width="18.85546875" style="5" customWidth="1"/>
    <col min="2831" max="2831" width="18.85546875" style="5" bestFit="1" customWidth="1"/>
    <col min="2832" max="2832" width="20.42578125" style="5" bestFit="1" customWidth="1"/>
    <col min="2833" max="2834" width="0" style="5" hidden="1" customWidth="1"/>
    <col min="2835" max="2835" width="15.42578125" style="5" bestFit="1" customWidth="1"/>
    <col min="2836" max="2836" width="28.42578125" style="5" bestFit="1" customWidth="1"/>
    <col min="2837" max="2837" width="13.5703125" style="5" bestFit="1" customWidth="1"/>
    <col min="2838" max="2838" width="11.42578125" style="5" customWidth="1"/>
    <col min="2839" max="2840" width="0" style="5" hidden="1" customWidth="1"/>
    <col min="2841" max="2843" width="11.42578125" style="5" customWidth="1"/>
    <col min="2844" max="2844" width="13.140625" style="5" bestFit="1" customWidth="1"/>
    <col min="2845" max="3072" width="11.42578125" style="5"/>
    <col min="3073" max="3073" width="4.140625" style="5" customWidth="1"/>
    <col min="3074" max="3074" width="35.5703125" style="5" customWidth="1"/>
    <col min="3075" max="3075" width="18.42578125" style="5" bestFit="1" customWidth="1"/>
    <col min="3076" max="3079" width="10.42578125" style="5" customWidth="1"/>
    <col min="3080" max="3080" width="12.85546875" style="5" bestFit="1" customWidth="1"/>
    <col min="3081" max="3081" width="20.42578125" style="5" bestFit="1" customWidth="1"/>
    <col min="3082" max="3083" width="11.42578125" style="5" customWidth="1"/>
    <col min="3084" max="3084" width="10.42578125" style="5" bestFit="1" customWidth="1"/>
    <col min="3085" max="3085" width="11.42578125" style="5" bestFit="1" customWidth="1"/>
    <col min="3086" max="3086" width="18.85546875" style="5" customWidth="1"/>
    <col min="3087" max="3087" width="18.85546875" style="5" bestFit="1" customWidth="1"/>
    <col min="3088" max="3088" width="20.42578125" style="5" bestFit="1" customWidth="1"/>
    <col min="3089" max="3090" width="0" style="5" hidden="1" customWidth="1"/>
    <col min="3091" max="3091" width="15.42578125" style="5" bestFit="1" customWidth="1"/>
    <col min="3092" max="3092" width="28.42578125" style="5" bestFit="1" customWidth="1"/>
    <col min="3093" max="3093" width="13.5703125" style="5" bestFit="1" customWidth="1"/>
    <col min="3094" max="3094" width="11.42578125" style="5" customWidth="1"/>
    <col min="3095" max="3096" width="0" style="5" hidden="1" customWidth="1"/>
    <col min="3097" max="3099" width="11.42578125" style="5" customWidth="1"/>
    <col min="3100" max="3100" width="13.140625" style="5" bestFit="1" customWidth="1"/>
    <col min="3101" max="3328" width="11.42578125" style="5"/>
    <col min="3329" max="3329" width="4.140625" style="5" customWidth="1"/>
    <col min="3330" max="3330" width="35.5703125" style="5" customWidth="1"/>
    <col min="3331" max="3331" width="18.42578125" style="5" bestFit="1" customWidth="1"/>
    <col min="3332" max="3335" width="10.42578125" style="5" customWidth="1"/>
    <col min="3336" max="3336" width="12.85546875" style="5" bestFit="1" customWidth="1"/>
    <col min="3337" max="3337" width="20.42578125" style="5" bestFit="1" customWidth="1"/>
    <col min="3338" max="3339" width="11.42578125" style="5" customWidth="1"/>
    <col min="3340" max="3340" width="10.42578125" style="5" bestFit="1" customWidth="1"/>
    <col min="3341" max="3341" width="11.42578125" style="5" bestFit="1" customWidth="1"/>
    <col min="3342" max="3342" width="18.85546875" style="5" customWidth="1"/>
    <col min="3343" max="3343" width="18.85546875" style="5" bestFit="1" customWidth="1"/>
    <col min="3344" max="3344" width="20.42578125" style="5" bestFit="1" customWidth="1"/>
    <col min="3345" max="3346" width="0" style="5" hidden="1" customWidth="1"/>
    <col min="3347" max="3347" width="15.42578125" style="5" bestFit="1" customWidth="1"/>
    <col min="3348" max="3348" width="28.42578125" style="5" bestFit="1" customWidth="1"/>
    <col min="3349" max="3349" width="13.5703125" style="5" bestFit="1" customWidth="1"/>
    <col min="3350" max="3350" width="11.42578125" style="5" customWidth="1"/>
    <col min="3351" max="3352" width="0" style="5" hidden="1" customWidth="1"/>
    <col min="3353" max="3355" width="11.42578125" style="5" customWidth="1"/>
    <col min="3356" max="3356" width="13.140625" style="5" bestFit="1" customWidth="1"/>
    <col min="3357" max="3584" width="11.42578125" style="5"/>
    <col min="3585" max="3585" width="4.140625" style="5" customWidth="1"/>
    <col min="3586" max="3586" width="35.5703125" style="5" customWidth="1"/>
    <col min="3587" max="3587" width="18.42578125" style="5" bestFit="1" customWidth="1"/>
    <col min="3588" max="3591" width="10.42578125" style="5" customWidth="1"/>
    <col min="3592" max="3592" width="12.85546875" style="5" bestFit="1" customWidth="1"/>
    <col min="3593" max="3593" width="20.42578125" style="5" bestFit="1" customWidth="1"/>
    <col min="3594" max="3595" width="11.42578125" style="5" customWidth="1"/>
    <col min="3596" max="3596" width="10.42578125" style="5" bestFit="1" customWidth="1"/>
    <col min="3597" max="3597" width="11.42578125" style="5" bestFit="1" customWidth="1"/>
    <col min="3598" max="3598" width="18.85546875" style="5" customWidth="1"/>
    <col min="3599" max="3599" width="18.85546875" style="5" bestFit="1" customWidth="1"/>
    <col min="3600" max="3600" width="20.42578125" style="5" bestFit="1" customWidth="1"/>
    <col min="3601" max="3602" width="0" style="5" hidden="1" customWidth="1"/>
    <col min="3603" max="3603" width="15.42578125" style="5" bestFit="1" customWidth="1"/>
    <col min="3604" max="3604" width="28.42578125" style="5" bestFit="1" customWidth="1"/>
    <col min="3605" max="3605" width="13.5703125" style="5" bestFit="1" customWidth="1"/>
    <col min="3606" max="3606" width="11.42578125" style="5" customWidth="1"/>
    <col min="3607" max="3608" width="0" style="5" hidden="1" customWidth="1"/>
    <col min="3609" max="3611" width="11.42578125" style="5" customWidth="1"/>
    <col min="3612" max="3612" width="13.140625" style="5" bestFit="1" customWidth="1"/>
    <col min="3613" max="3840" width="11.42578125" style="5"/>
    <col min="3841" max="3841" width="4.140625" style="5" customWidth="1"/>
    <col min="3842" max="3842" width="35.5703125" style="5" customWidth="1"/>
    <col min="3843" max="3843" width="18.42578125" style="5" bestFit="1" customWidth="1"/>
    <col min="3844" max="3847" width="10.42578125" style="5" customWidth="1"/>
    <col min="3848" max="3848" width="12.85546875" style="5" bestFit="1" customWidth="1"/>
    <col min="3849" max="3849" width="20.42578125" style="5" bestFit="1" customWidth="1"/>
    <col min="3850" max="3851" width="11.42578125" style="5" customWidth="1"/>
    <col min="3852" max="3852" width="10.42578125" style="5" bestFit="1" customWidth="1"/>
    <col min="3853" max="3853" width="11.42578125" style="5" bestFit="1" customWidth="1"/>
    <col min="3854" max="3854" width="18.85546875" style="5" customWidth="1"/>
    <col min="3855" max="3855" width="18.85546875" style="5" bestFit="1" customWidth="1"/>
    <col min="3856" max="3856" width="20.42578125" style="5" bestFit="1" customWidth="1"/>
    <col min="3857" max="3858" width="0" style="5" hidden="1" customWidth="1"/>
    <col min="3859" max="3859" width="15.42578125" style="5" bestFit="1" customWidth="1"/>
    <col min="3860" max="3860" width="28.42578125" style="5" bestFit="1" customWidth="1"/>
    <col min="3861" max="3861" width="13.5703125" style="5" bestFit="1" customWidth="1"/>
    <col min="3862" max="3862" width="11.42578125" style="5" customWidth="1"/>
    <col min="3863" max="3864" width="0" style="5" hidden="1" customWidth="1"/>
    <col min="3865" max="3867" width="11.42578125" style="5" customWidth="1"/>
    <col min="3868" max="3868" width="13.140625" style="5" bestFit="1" customWidth="1"/>
    <col min="3869" max="4096" width="11.42578125" style="5"/>
    <col min="4097" max="4097" width="4.140625" style="5" customWidth="1"/>
    <col min="4098" max="4098" width="35.5703125" style="5" customWidth="1"/>
    <col min="4099" max="4099" width="18.42578125" style="5" bestFit="1" customWidth="1"/>
    <col min="4100" max="4103" width="10.42578125" style="5" customWidth="1"/>
    <col min="4104" max="4104" width="12.85546875" style="5" bestFit="1" customWidth="1"/>
    <col min="4105" max="4105" width="20.42578125" style="5" bestFit="1" customWidth="1"/>
    <col min="4106" max="4107" width="11.42578125" style="5" customWidth="1"/>
    <col min="4108" max="4108" width="10.42578125" style="5" bestFit="1" customWidth="1"/>
    <col min="4109" max="4109" width="11.42578125" style="5" bestFit="1" customWidth="1"/>
    <col min="4110" max="4110" width="18.85546875" style="5" customWidth="1"/>
    <col min="4111" max="4111" width="18.85546875" style="5" bestFit="1" customWidth="1"/>
    <col min="4112" max="4112" width="20.42578125" style="5" bestFit="1" customWidth="1"/>
    <col min="4113" max="4114" width="0" style="5" hidden="1" customWidth="1"/>
    <col min="4115" max="4115" width="15.42578125" style="5" bestFit="1" customWidth="1"/>
    <col min="4116" max="4116" width="28.42578125" style="5" bestFit="1" customWidth="1"/>
    <col min="4117" max="4117" width="13.5703125" style="5" bestFit="1" customWidth="1"/>
    <col min="4118" max="4118" width="11.42578125" style="5" customWidth="1"/>
    <col min="4119" max="4120" width="0" style="5" hidden="1" customWidth="1"/>
    <col min="4121" max="4123" width="11.42578125" style="5" customWidth="1"/>
    <col min="4124" max="4124" width="13.140625" style="5" bestFit="1" customWidth="1"/>
    <col min="4125" max="4352" width="11.42578125" style="5"/>
    <col min="4353" max="4353" width="4.140625" style="5" customWidth="1"/>
    <col min="4354" max="4354" width="35.5703125" style="5" customWidth="1"/>
    <col min="4355" max="4355" width="18.42578125" style="5" bestFit="1" customWidth="1"/>
    <col min="4356" max="4359" width="10.42578125" style="5" customWidth="1"/>
    <col min="4360" max="4360" width="12.85546875" style="5" bestFit="1" customWidth="1"/>
    <col min="4361" max="4361" width="20.42578125" style="5" bestFit="1" customWidth="1"/>
    <col min="4362" max="4363" width="11.42578125" style="5" customWidth="1"/>
    <col min="4364" max="4364" width="10.42578125" style="5" bestFit="1" customWidth="1"/>
    <col min="4365" max="4365" width="11.42578125" style="5" bestFit="1" customWidth="1"/>
    <col min="4366" max="4366" width="18.85546875" style="5" customWidth="1"/>
    <col min="4367" max="4367" width="18.85546875" style="5" bestFit="1" customWidth="1"/>
    <col min="4368" max="4368" width="20.42578125" style="5" bestFit="1" customWidth="1"/>
    <col min="4369" max="4370" width="0" style="5" hidden="1" customWidth="1"/>
    <col min="4371" max="4371" width="15.42578125" style="5" bestFit="1" customWidth="1"/>
    <col min="4372" max="4372" width="28.42578125" style="5" bestFit="1" customWidth="1"/>
    <col min="4373" max="4373" width="13.5703125" style="5" bestFit="1" customWidth="1"/>
    <col min="4374" max="4374" width="11.42578125" style="5" customWidth="1"/>
    <col min="4375" max="4376" width="0" style="5" hidden="1" customWidth="1"/>
    <col min="4377" max="4379" width="11.42578125" style="5" customWidth="1"/>
    <col min="4380" max="4380" width="13.140625" style="5" bestFit="1" customWidth="1"/>
    <col min="4381" max="4608" width="11.42578125" style="5"/>
    <col min="4609" max="4609" width="4.140625" style="5" customWidth="1"/>
    <col min="4610" max="4610" width="35.5703125" style="5" customWidth="1"/>
    <col min="4611" max="4611" width="18.42578125" style="5" bestFit="1" customWidth="1"/>
    <col min="4612" max="4615" width="10.42578125" style="5" customWidth="1"/>
    <col min="4616" max="4616" width="12.85546875" style="5" bestFit="1" customWidth="1"/>
    <col min="4617" max="4617" width="20.42578125" style="5" bestFit="1" customWidth="1"/>
    <col min="4618" max="4619" width="11.42578125" style="5" customWidth="1"/>
    <col min="4620" max="4620" width="10.42578125" style="5" bestFit="1" customWidth="1"/>
    <col min="4621" max="4621" width="11.42578125" style="5" bestFit="1" customWidth="1"/>
    <col min="4622" max="4622" width="18.85546875" style="5" customWidth="1"/>
    <col min="4623" max="4623" width="18.85546875" style="5" bestFit="1" customWidth="1"/>
    <col min="4624" max="4624" width="20.42578125" style="5" bestFit="1" customWidth="1"/>
    <col min="4625" max="4626" width="0" style="5" hidden="1" customWidth="1"/>
    <col min="4627" max="4627" width="15.42578125" style="5" bestFit="1" customWidth="1"/>
    <col min="4628" max="4628" width="28.42578125" style="5" bestFit="1" customWidth="1"/>
    <col min="4629" max="4629" width="13.5703125" style="5" bestFit="1" customWidth="1"/>
    <col min="4630" max="4630" width="11.42578125" style="5" customWidth="1"/>
    <col min="4631" max="4632" width="0" style="5" hidden="1" customWidth="1"/>
    <col min="4633" max="4635" width="11.42578125" style="5" customWidth="1"/>
    <col min="4636" max="4636" width="13.140625" style="5" bestFit="1" customWidth="1"/>
    <col min="4637" max="4864" width="11.42578125" style="5"/>
    <col min="4865" max="4865" width="4.140625" style="5" customWidth="1"/>
    <col min="4866" max="4866" width="35.5703125" style="5" customWidth="1"/>
    <col min="4867" max="4867" width="18.42578125" style="5" bestFit="1" customWidth="1"/>
    <col min="4868" max="4871" width="10.42578125" style="5" customWidth="1"/>
    <col min="4872" max="4872" width="12.85546875" style="5" bestFit="1" customWidth="1"/>
    <col min="4873" max="4873" width="20.42578125" style="5" bestFit="1" customWidth="1"/>
    <col min="4874" max="4875" width="11.42578125" style="5" customWidth="1"/>
    <col min="4876" max="4876" width="10.42578125" style="5" bestFit="1" customWidth="1"/>
    <col min="4877" max="4877" width="11.42578125" style="5" bestFit="1" customWidth="1"/>
    <col min="4878" max="4878" width="18.85546875" style="5" customWidth="1"/>
    <col min="4879" max="4879" width="18.85546875" style="5" bestFit="1" customWidth="1"/>
    <col min="4880" max="4880" width="20.42578125" style="5" bestFit="1" customWidth="1"/>
    <col min="4881" max="4882" width="0" style="5" hidden="1" customWidth="1"/>
    <col min="4883" max="4883" width="15.42578125" style="5" bestFit="1" customWidth="1"/>
    <col min="4884" max="4884" width="28.42578125" style="5" bestFit="1" customWidth="1"/>
    <col min="4885" max="4885" width="13.5703125" style="5" bestFit="1" customWidth="1"/>
    <col min="4886" max="4886" width="11.42578125" style="5" customWidth="1"/>
    <col min="4887" max="4888" width="0" style="5" hidden="1" customWidth="1"/>
    <col min="4889" max="4891" width="11.42578125" style="5" customWidth="1"/>
    <col min="4892" max="4892" width="13.140625" style="5" bestFit="1" customWidth="1"/>
    <col min="4893" max="5120" width="11.42578125" style="5"/>
    <col min="5121" max="5121" width="4.140625" style="5" customWidth="1"/>
    <col min="5122" max="5122" width="35.5703125" style="5" customWidth="1"/>
    <col min="5123" max="5123" width="18.42578125" style="5" bestFit="1" customWidth="1"/>
    <col min="5124" max="5127" width="10.42578125" style="5" customWidth="1"/>
    <col min="5128" max="5128" width="12.85546875" style="5" bestFit="1" customWidth="1"/>
    <col min="5129" max="5129" width="20.42578125" style="5" bestFit="1" customWidth="1"/>
    <col min="5130" max="5131" width="11.42578125" style="5" customWidth="1"/>
    <col min="5132" max="5132" width="10.42578125" style="5" bestFit="1" customWidth="1"/>
    <col min="5133" max="5133" width="11.42578125" style="5" bestFit="1" customWidth="1"/>
    <col min="5134" max="5134" width="18.85546875" style="5" customWidth="1"/>
    <col min="5135" max="5135" width="18.85546875" style="5" bestFit="1" customWidth="1"/>
    <col min="5136" max="5136" width="20.42578125" style="5" bestFit="1" customWidth="1"/>
    <col min="5137" max="5138" width="0" style="5" hidden="1" customWidth="1"/>
    <col min="5139" max="5139" width="15.42578125" style="5" bestFit="1" customWidth="1"/>
    <col min="5140" max="5140" width="28.42578125" style="5" bestFit="1" customWidth="1"/>
    <col min="5141" max="5141" width="13.5703125" style="5" bestFit="1" customWidth="1"/>
    <col min="5142" max="5142" width="11.42578125" style="5" customWidth="1"/>
    <col min="5143" max="5144" width="0" style="5" hidden="1" customWidth="1"/>
    <col min="5145" max="5147" width="11.42578125" style="5" customWidth="1"/>
    <col min="5148" max="5148" width="13.140625" style="5" bestFit="1" customWidth="1"/>
    <col min="5149" max="5376" width="11.42578125" style="5"/>
    <col min="5377" max="5377" width="4.140625" style="5" customWidth="1"/>
    <col min="5378" max="5378" width="35.5703125" style="5" customWidth="1"/>
    <col min="5379" max="5379" width="18.42578125" style="5" bestFit="1" customWidth="1"/>
    <col min="5380" max="5383" width="10.42578125" style="5" customWidth="1"/>
    <col min="5384" max="5384" width="12.85546875" style="5" bestFit="1" customWidth="1"/>
    <col min="5385" max="5385" width="20.42578125" style="5" bestFit="1" customWidth="1"/>
    <col min="5386" max="5387" width="11.42578125" style="5" customWidth="1"/>
    <col min="5388" max="5388" width="10.42578125" style="5" bestFit="1" customWidth="1"/>
    <col min="5389" max="5389" width="11.42578125" style="5" bestFit="1" customWidth="1"/>
    <col min="5390" max="5390" width="18.85546875" style="5" customWidth="1"/>
    <col min="5391" max="5391" width="18.85546875" style="5" bestFit="1" customWidth="1"/>
    <col min="5392" max="5392" width="20.42578125" style="5" bestFit="1" customWidth="1"/>
    <col min="5393" max="5394" width="0" style="5" hidden="1" customWidth="1"/>
    <col min="5395" max="5395" width="15.42578125" style="5" bestFit="1" customWidth="1"/>
    <col min="5396" max="5396" width="28.42578125" style="5" bestFit="1" customWidth="1"/>
    <col min="5397" max="5397" width="13.5703125" style="5" bestFit="1" customWidth="1"/>
    <col min="5398" max="5398" width="11.42578125" style="5" customWidth="1"/>
    <col min="5399" max="5400" width="0" style="5" hidden="1" customWidth="1"/>
    <col min="5401" max="5403" width="11.42578125" style="5" customWidth="1"/>
    <col min="5404" max="5404" width="13.140625" style="5" bestFit="1" customWidth="1"/>
    <col min="5405" max="5632" width="11.42578125" style="5"/>
    <col min="5633" max="5633" width="4.140625" style="5" customWidth="1"/>
    <col min="5634" max="5634" width="35.5703125" style="5" customWidth="1"/>
    <col min="5635" max="5635" width="18.42578125" style="5" bestFit="1" customWidth="1"/>
    <col min="5636" max="5639" width="10.42578125" style="5" customWidth="1"/>
    <col min="5640" max="5640" width="12.85546875" style="5" bestFit="1" customWidth="1"/>
    <col min="5641" max="5641" width="20.42578125" style="5" bestFit="1" customWidth="1"/>
    <col min="5642" max="5643" width="11.42578125" style="5" customWidth="1"/>
    <col min="5644" max="5644" width="10.42578125" style="5" bestFit="1" customWidth="1"/>
    <col min="5645" max="5645" width="11.42578125" style="5" bestFit="1" customWidth="1"/>
    <col min="5646" max="5646" width="18.85546875" style="5" customWidth="1"/>
    <col min="5647" max="5647" width="18.85546875" style="5" bestFit="1" customWidth="1"/>
    <col min="5648" max="5648" width="20.42578125" style="5" bestFit="1" customWidth="1"/>
    <col min="5649" max="5650" width="0" style="5" hidden="1" customWidth="1"/>
    <col min="5651" max="5651" width="15.42578125" style="5" bestFit="1" customWidth="1"/>
    <col min="5652" max="5652" width="28.42578125" style="5" bestFit="1" customWidth="1"/>
    <col min="5653" max="5653" width="13.5703125" style="5" bestFit="1" customWidth="1"/>
    <col min="5654" max="5654" width="11.42578125" style="5" customWidth="1"/>
    <col min="5655" max="5656" width="0" style="5" hidden="1" customWidth="1"/>
    <col min="5657" max="5659" width="11.42578125" style="5" customWidth="1"/>
    <col min="5660" max="5660" width="13.140625" style="5" bestFit="1" customWidth="1"/>
    <col min="5661" max="5888" width="11.42578125" style="5"/>
    <col min="5889" max="5889" width="4.140625" style="5" customWidth="1"/>
    <col min="5890" max="5890" width="35.5703125" style="5" customWidth="1"/>
    <col min="5891" max="5891" width="18.42578125" style="5" bestFit="1" customWidth="1"/>
    <col min="5892" max="5895" width="10.42578125" style="5" customWidth="1"/>
    <col min="5896" max="5896" width="12.85546875" style="5" bestFit="1" customWidth="1"/>
    <col min="5897" max="5897" width="20.42578125" style="5" bestFit="1" customWidth="1"/>
    <col min="5898" max="5899" width="11.42578125" style="5" customWidth="1"/>
    <col min="5900" max="5900" width="10.42578125" style="5" bestFit="1" customWidth="1"/>
    <col min="5901" max="5901" width="11.42578125" style="5" bestFit="1" customWidth="1"/>
    <col min="5902" max="5902" width="18.85546875" style="5" customWidth="1"/>
    <col min="5903" max="5903" width="18.85546875" style="5" bestFit="1" customWidth="1"/>
    <col min="5904" max="5904" width="20.42578125" style="5" bestFit="1" customWidth="1"/>
    <col min="5905" max="5906" width="0" style="5" hidden="1" customWidth="1"/>
    <col min="5907" max="5907" width="15.42578125" style="5" bestFit="1" customWidth="1"/>
    <col min="5908" max="5908" width="28.42578125" style="5" bestFit="1" customWidth="1"/>
    <col min="5909" max="5909" width="13.5703125" style="5" bestFit="1" customWidth="1"/>
    <col min="5910" max="5910" width="11.42578125" style="5" customWidth="1"/>
    <col min="5911" max="5912" width="0" style="5" hidden="1" customWidth="1"/>
    <col min="5913" max="5915" width="11.42578125" style="5" customWidth="1"/>
    <col min="5916" max="5916" width="13.140625" style="5" bestFit="1" customWidth="1"/>
    <col min="5917" max="6144" width="11.42578125" style="5"/>
    <col min="6145" max="6145" width="4.140625" style="5" customWidth="1"/>
    <col min="6146" max="6146" width="35.5703125" style="5" customWidth="1"/>
    <col min="6147" max="6147" width="18.42578125" style="5" bestFit="1" customWidth="1"/>
    <col min="6148" max="6151" width="10.42578125" style="5" customWidth="1"/>
    <col min="6152" max="6152" width="12.85546875" style="5" bestFit="1" customWidth="1"/>
    <col min="6153" max="6153" width="20.42578125" style="5" bestFit="1" customWidth="1"/>
    <col min="6154" max="6155" width="11.42578125" style="5" customWidth="1"/>
    <col min="6156" max="6156" width="10.42578125" style="5" bestFit="1" customWidth="1"/>
    <col min="6157" max="6157" width="11.42578125" style="5" bestFit="1" customWidth="1"/>
    <col min="6158" max="6158" width="18.85546875" style="5" customWidth="1"/>
    <col min="6159" max="6159" width="18.85546875" style="5" bestFit="1" customWidth="1"/>
    <col min="6160" max="6160" width="20.42578125" style="5" bestFit="1" customWidth="1"/>
    <col min="6161" max="6162" width="0" style="5" hidden="1" customWidth="1"/>
    <col min="6163" max="6163" width="15.42578125" style="5" bestFit="1" customWidth="1"/>
    <col min="6164" max="6164" width="28.42578125" style="5" bestFit="1" customWidth="1"/>
    <col min="6165" max="6165" width="13.5703125" style="5" bestFit="1" customWidth="1"/>
    <col min="6166" max="6166" width="11.42578125" style="5" customWidth="1"/>
    <col min="6167" max="6168" width="0" style="5" hidden="1" customWidth="1"/>
    <col min="6169" max="6171" width="11.42578125" style="5" customWidth="1"/>
    <col min="6172" max="6172" width="13.140625" style="5" bestFit="1" customWidth="1"/>
    <col min="6173" max="6400" width="11.42578125" style="5"/>
    <col min="6401" max="6401" width="4.140625" style="5" customWidth="1"/>
    <col min="6402" max="6402" width="35.5703125" style="5" customWidth="1"/>
    <col min="6403" max="6403" width="18.42578125" style="5" bestFit="1" customWidth="1"/>
    <col min="6404" max="6407" width="10.42578125" style="5" customWidth="1"/>
    <col min="6408" max="6408" width="12.85546875" style="5" bestFit="1" customWidth="1"/>
    <col min="6409" max="6409" width="20.42578125" style="5" bestFit="1" customWidth="1"/>
    <col min="6410" max="6411" width="11.42578125" style="5" customWidth="1"/>
    <col min="6412" max="6412" width="10.42578125" style="5" bestFit="1" customWidth="1"/>
    <col min="6413" max="6413" width="11.42578125" style="5" bestFit="1" customWidth="1"/>
    <col min="6414" max="6414" width="18.85546875" style="5" customWidth="1"/>
    <col min="6415" max="6415" width="18.85546875" style="5" bestFit="1" customWidth="1"/>
    <col min="6416" max="6416" width="20.42578125" style="5" bestFit="1" customWidth="1"/>
    <col min="6417" max="6418" width="0" style="5" hidden="1" customWidth="1"/>
    <col min="6419" max="6419" width="15.42578125" style="5" bestFit="1" customWidth="1"/>
    <col min="6420" max="6420" width="28.42578125" style="5" bestFit="1" customWidth="1"/>
    <col min="6421" max="6421" width="13.5703125" style="5" bestFit="1" customWidth="1"/>
    <col min="6422" max="6422" width="11.42578125" style="5" customWidth="1"/>
    <col min="6423" max="6424" width="0" style="5" hidden="1" customWidth="1"/>
    <col min="6425" max="6427" width="11.42578125" style="5" customWidth="1"/>
    <col min="6428" max="6428" width="13.140625" style="5" bestFit="1" customWidth="1"/>
    <col min="6429" max="6656" width="11.42578125" style="5"/>
    <col min="6657" max="6657" width="4.140625" style="5" customWidth="1"/>
    <col min="6658" max="6658" width="35.5703125" style="5" customWidth="1"/>
    <col min="6659" max="6659" width="18.42578125" style="5" bestFit="1" customWidth="1"/>
    <col min="6660" max="6663" width="10.42578125" style="5" customWidth="1"/>
    <col min="6664" max="6664" width="12.85546875" style="5" bestFit="1" customWidth="1"/>
    <col min="6665" max="6665" width="20.42578125" style="5" bestFit="1" customWidth="1"/>
    <col min="6666" max="6667" width="11.42578125" style="5" customWidth="1"/>
    <col min="6668" max="6668" width="10.42578125" style="5" bestFit="1" customWidth="1"/>
    <col min="6669" max="6669" width="11.42578125" style="5" bestFit="1" customWidth="1"/>
    <col min="6670" max="6670" width="18.85546875" style="5" customWidth="1"/>
    <col min="6671" max="6671" width="18.85546875" style="5" bestFit="1" customWidth="1"/>
    <col min="6672" max="6672" width="20.42578125" style="5" bestFit="1" customWidth="1"/>
    <col min="6673" max="6674" width="0" style="5" hidden="1" customWidth="1"/>
    <col min="6675" max="6675" width="15.42578125" style="5" bestFit="1" customWidth="1"/>
    <col min="6676" max="6676" width="28.42578125" style="5" bestFit="1" customWidth="1"/>
    <col min="6677" max="6677" width="13.5703125" style="5" bestFit="1" customWidth="1"/>
    <col min="6678" max="6678" width="11.42578125" style="5" customWidth="1"/>
    <col min="6679" max="6680" width="0" style="5" hidden="1" customWidth="1"/>
    <col min="6681" max="6683" width="11.42578125" style="5" customWidth="1"/>
    <col min="6684" max="6684" width="13.140625" style="5" bestFit="1" customWidth="1"/>
    <col min="6685" max="6912" width="11.42578125" style="5"/>
    <col min="6913" max="6913" width="4.140625" style="5" customWidth="1"/>
    <col min="6914" max="6914" width="35.5703125" style="5" customWidth="1"/>
    <col min="6915" max="6915" width="18.42578125" style="5" bestFit="1" customWidth="1"/>
    <col min="6916" max="6919" width="10.42578125" style="5" customWidth="1"/>
    <col min="6920" max="6920" width="12.85546875" style="5" bestFit="1" customWidth="1"/>
    <col min="6921" max="6921" width="20.42578125" style="5" bestFit="1" customWidth="1"/>
    <col min="6922" max="6923" width="11.42578125" style="5" customWidth="1"/>
    <col min="6924" max="6924" width="10.42578125" style="5" bestFit="1" customWidth="1"/>
    <col min="6925" max="6925" width="11.42578125" style="5" bestFit="1" customWidth="1"/>
    <col min="6926" max="6926" width="18.85546875" style="5" customWidth="1"/>
    <col min="6927" max="6927" width="18.85546875" style="5" bestFit="1" customWidth="1"/>
    <col min="6928" max="6928" width="20.42578125" style="5" bestFit="1" customWidth="1"/>
    <col min="6929" max="6930" width="0" style="5" hidden="1" customWidth="1"/>
    <col min="6931" max="6931" width="15.42578125" style="5" bestFit="1" customWidth="1"/>
    <col min="6932" max="6932" width="28.42578125" style="5" bestFit="1" customWidth="1"/>
    <col min="6933" max="6933" width="13.5703125" style="5" bestFit="1" customWidth="1"/>
    <col min="6934" max="6934" width="11.42578125" style="5" customWidth="1"/>
    <col min="6935" max="6936" width="0" style="5" hidden="1" customWidth="1"/>
    <col min="6937" max="6939" width="11.42578125" style="5" customWidth="1"/>
    <col min="6940" max="6940" width="13.140625" style="5" bestFit="1" customWidth="1"/>
    <col min="6941" max="7168" width="11.42578125" style="5"/>
    <col min="7169" max="7169" width="4.140625" style="5" customWidth="1"/>
    <col min="7170" max="7170" width="35.5703125" style="5" customWidth="1"/>
    <col min="7171" max="7171" width="18.42578125" style="5" bestFit="1" customWidth="1"/>
    <col min="7172" max="7175" width="10.42578125" style="5" customWidth="1"/>
    <col min="7176" max="7176" width="12.85546875" style="5" bestFit="1" customWidth="1"/>
    <col min="7177" max="7177" width="20.42578125" style="5" bestFit="1" customWidth="1"/>
    <col min="7178" max="7179" width="11.42578125" style="5" customWidth="1"/>
    <col min="7180" max="7180" width="10.42578125" style="5" bestFit="1" customWidth="1"/>
    <col min="7181" max="7181" width="11.42578125" style="5" bestFit="1" customWidth="1"/>
    <col min="7182" max="7182" width="18.85546875" style="5" customWidth="1"/>
    <col min="7183" max="7183" width="18.85546875" style="5" bestFit="1" customWidth="1"/>
    <col min="7184" max="7184" width="20.42578125" style="5" bestFit="1" customWidth="1"/>
    <col min="7185" max="7186" width="0" style="5" hidden="1" customWidth="1"/>
    <col min="7187" max="7187" width="15.42578125" style="5" bestFit="1" customWidth="1"/>
    <col min="7188" max="7188" width="28.42578125" style="5" bestFit="1" customWidth="1"/>
    <col min="7189" max="7189" width="13.5703125" style="5" bestFit="1" customWidth="1"/>
    <col min="7190" max="7190" width="11.42578125" style="5" customWidth="1"/>
    <col min="7191" max="7192" width="0" style="5" hidden="1" customWidth="1"/>
    <col min="7193" max="7195" width="11.42578125" style="5" customWidth="1"/>
    <col min="7196" max="7196" width="13.140625" style="5" bestFit="1" customWidth="1"/>
    <col min="7197" max="7424" width="11.42578125" style="5"/>
    <col min="7425" max="7425" width="4.140625" style="5" customWidth="1"/>
    <col min="7426" max="7426" width="35.5703125" style="5" customWidth="1"/>
    <col min="7427" max="7427" width="18.42578125" style="5" bestFit="1" customWidth="1"/>
    <col min="7428" max="7431" width="10.42578125" style="5" customWidth="1"/>
    <col min="7432" max="7432" width="12.85546875" style="5" bestFit="1" customWidth="1"/>
    <col min="7433" max="7433" width="20.42578125" style="5" bestFit="1" customWidth="1"/>
    <col min="7434" max="7435" width="11.42578125" style="5" customWidth="1"/>
    <col min="7436" max="7436" width="10.42578125" style="5" bestFit="1" customWidth="1"/>
    <col min="7437" max="7437" width="11.42578125" style="5" bestFit="1" customWidth="1"/>
    <col min="7438" max="7438" width="18.85546875" style="5" customWidth="1"/>
    <col min="7439" max="7439" width="18.85546875" style="5" bestFit="1" customWidth="1"/>
    <col min="7440" max="7440" width="20.42578125" style="5" bestFit="1" customWidth="1"/>
    <col min="7441" max="7442" width="0" style="5" hidden="1" customWidth="1"/>
    <col min="7443" max="7443" width="15.42578125" style="5" bestFit="1" customWidth="1"/>
    <col min="7444" max="7444" width="28.42578125" style="5" bestFit="1" customWidth="1"/>
    <col min="7445" max="7445" width="13.5703125" style="5" bestFit="1" customWidth="1"/>
    <col min="7446" max="7446" width="11.42578125" style="5" customWidth="1"/>
    <col min="7447" max="7448" width="0" style="5" hidden="1" customWidth="1"/>
    <col min="7449" max="7451" width="11.42578125" style="5" customWidth="1"/>
    <col min="7452" max="7452" width="13.140625" style="5" bestFit="1" customWidth="1"/>
    <col min="7453" max="7680" width="11.42578125" style="5"/>
    <col min="7681" max="7681" width="4.140625" style="5" customWidth="1"/>
    <col min="7682" max="7682" width="35.5703125" style="5" customWidth="1"/>
    <col min="7683" max="7683" width="18.42578125" style="5" bestFit="1" customWidth="1"/>
    <col min="7684" max="7687" width="10.42578125" style="5" customWidth="1"/>
    <col min="7688" max="7688" width="12.85546875" style="5" bestFit="1" customWidth="1"/>
    <col min="7689" max="7689" width="20.42578125" style="5" bestFit="1" customWidth="1"/>
    <col min="7690" max="7691" width="11.42578125" style="5" customWidth="1"/>
    <col min="7692" max="7692" width="10.42578125" style="5" bestFit="1" customWidth="1"/>
    <col min="7693" max="7693" width="11.42578125" style="5" bestFit="1" customWidth="1"/>
    <col min="7694" max="7694" width="18.85546875" style="5" customWidth="1"/>
    <col min="7695" max="7695" width="18.85546875" style="5" bestFit="1" customWidth="1"/>
    <col min="7696" max="7696" width="20.42578125" style="5" bestFit="1" customWidth="1"/>
    <col min="7697" max="7698" width="0" style="5" hidden="1" customWidth="1"/>
    <col min="7699" max="7699" width="15.42578125" style="5" bestFit="1" customWidth="1"/>
    <col min="7700" max="7700" width="28.42578125" style="5" bestFit="1" customWidth="1"/>
    <col min="7701" max="7701" width="13.5703125" style="5" bestFit="1" customWidth="1"/>
    <col min="7702" max="7702" width="11.42578125" style="5" customWidth="1"/>
    <col min="7703" max="7704" width="0" style="5" hidden="1" customWidth="1"/>
    <col min="7705" max="7707" width="11.42578125" style="5" customWidth="1"/>
    <col min="7708" max="7708" width="13.140625" style="5" bestFit="1" customWidth="1"/>
    <col min="7709" max="7936" width="11.42578125" style="5"/>
    <col min="7937" max="7937" width="4.140625" style="5" customWidth="1"/>
    <col min="7938" max="7938" width="35.5703125" style="5" customWidth="1"/>
    <col min="7939" max="7939" width="18.42578125" style="5" bestFit="1" customWidth="1"/>
    <col min="7940" max="7943" width="10.42578125" style="5" customWidth="1"/>
    <col min="7944" max="7944" width="12.85546875" style="5" bestFit="1" customWidth="1"/>
    <col min="7945" max="7945" width="20.42578125" style="5" bestFit="1" customWidth="1"/>
    <col min="7946" max="7947" width="11.42578125" style="5" customWidth="1"/>
    <col min="7948" max="7948" width="10.42578125" style="5" bestFit="1" customWidth="1"/>
    <col min="7949" max="7949" width="11.42578125" style="5" bestFit="1" customWidth="1"/>
    <col min="7950" max="7950" width="18.85546875" style="5" customWidth="1"/>
    <col min="7951" max="7951" width="18.85546875" style="5" bestFit="1" customWidth="1"/>
    <col min="7952" max="7952" width="20.42578125" style="5" bestFit="1" customWidth="1"/>
    <col min="7953" max="7954" width="0" style="5" hidden="1" customWidth="1"/>
    <col min="7955" max="7955" width="15.42578125" style="5" bestFit="1" customWidth="1"/>
    <col min="7956" max="7956" width="28.42578125" style="5" bestFit="1" customWidth="1"/>
    <col min="7957" max="7957" width="13.5703125" style="5" bestFit="1" customWidth="1"/>
    <col min="7958" max="7958" width="11.42578125" style="5" customWidth="1"/>
    <col min="7959" max="7960" width="0" style="5" hidden="1" customWidth="1"/>
    <col min="7961" max="7963" width="11.42578125" style="5" customWidth="1"/>
    <col min="7964" max="7964" width="13.140625" style="5" bestFit="1" customWidth="1"/>
    <col min="7965" max="8192" width="11.42578125" style="5"/>
    <col min="8193" max="8193" width="4.140625" style="5" customWidth="1"/>
    <col min="8194" max="8194" width="35.5703125" style="5" customWidth="1"/>
    <col min="8195" max="8195" width="18.42578125" style="5" bestFit="1" customWidth="1"/>
    <col min="8196" max="8199" width="10.42578125" style="5" customWidth="1"/>
    <col min="8200" max="8200" width="12.85546875" style="5" bestFit="1" customWidth="1"/>
    <col min="8201" max="8201" width="20.42578125" style="5" bestFit="1" customWidth="1"/>
    <col min="8202" max="8203" width="11.42578125" style="5" customWidth="1"/>
    <col min="8204" max="8204" width="10.42578125" style="5" bestFit="1" customWidth="1"/>
    <col min="8205" max="8205" width="11.42578125" style="5" bestFit="1" customWidth="1"/>
    <col min="8206" max="8206" width="18.85546875" style="5" customWidth="1"/>
    <col min="8207" max="8207" width="18.85546875" style="5" bestFit="1" customWidth="1"/>
    <col min="8208" max="8208" width="20.42578125" style="5" bestFit="1" customWidth="1"/>
    <col min="8209" max="8210" width="0" style="5" hidden="1" customWidth="1"/>
    <col min="8211" max="8211" width="15.42578125" style="5" bestFit="1" customWidth="1"/>
    <col min="8212" max="8212" width="28.42578125" style="5" bestFit="1" customWidth="1"/>
    <col min="8213" max="8213" width="13.5703125" style="5" bestFit="1" customWidth="1"/>
    <col min="8214" max="8214" width="11.42578125" style="5" customWidth="1"/>
    <col min="8215" max="8216" width="0" style="5" hidden="1" customWidth="1"/>
    <col min="8217" max="8219" width="11.42578125" style="5" customWidth="1"/>
    <col min="8220" max="8220" width="13.140625" style="5" bestFit="1" customWidth="1"/>
    <col min="8221" max="8448" width="11.42578125" style="5"/>
    <col min="8449" max="8449" width="4.140625" style="5" customWidth="1"/>
    <col min="8450" max="8450" width="35.5703125" style="5" customWidth="1"/>
    <col min="8451" max="8451" width="18.42578125" style="5" bestFit="1" customWidth="1"/>
    <col min="8452" max="8455" width="10.42578125" style="5" customWidth="1"/>
    <col min="8456" max="8456" width="12.85546875" style="5" bestFit="1" customWidth="1"/>
    <col min="8457" max="8457" width="20.42578125" style="5" bestFit="1" customWidth="1"/>
    <col min="8458" max="8459" width="11.42578125" style="5" customWidth="1"/>
    <col min="8460" max="8460" width="10.42578125" style="5" bestFit="1" customWidth="1"/>
    <col min="8461" max="8461" width="11.42578125" style="5" bestFit="1" customWidth="1"/>
    <col min="8462" max="8462" width="18.85546875" style="5" customWidth="1"/>
    <col min="8463" max="8463" width="18.85546875" style="5" bestFit="1" customWidth="1"/>
    <col min="8464" max="8464" width="20.42578125" style="5" bestFit="1" customWidth="1"/>
    <col min="8465" max="8466" width="0" style="5" hidden="1" customWidth="1"/>
    <col min="8467" max="8467" width="15.42578125" style="5" bestFit="1" customWidth="1"/>
    <col min="8468" max="8468" width="28.42578125" style="5" bestFit="1" customWidth="1"/>
    <col min="8469" max="8469" width="13.5703125" style="5" bestFit="1" customWidth="1"/>
    <col min="8470" max="8470" width="11.42578125" style="5" customWidth="1"/>
    <col min="8471" max="8472" width="0" style="5" hidden="1" customWidth="1"/>
    <col min="8473" max="8475" width="11.42578125" style="5" customWidth="1"/>
    <col min="8476" max="8476" width="13.140625" style="5" bestFit="1" customWidth="1"/>
    <col min="8477" max="8704" width="11.42578125" style="5"/>
    <col min="8705" max="8705" width="4.140625" style="5" customWidth="1"/>
    <col min="8706" max="8706" width="35.5703125" style="5" customWidth="1"/>
    <col min="8707" max="8707" width="18.42578125" style="5" bestFit="1" customWidth="1"/>
    <col min="8708" max="8711" width="10.42578125" style="5" customWidth="1"/>
    <col min="8712" max="8712" width="12.85546875" style="5" bestFit="1" customWidth="1"/>
    <col min="8713" max="8713" width="20.42578125" style="5" bestFit="1" customWidth="1"/>
    <col min="8714" max="8715" width="11.42578125" style="5" customWidth="1"/>
    <col min="8716" max="8716" width="10.42578125" style="5" bestFit="1" customWidth="1"/>
    <col min="8717" max="8717" width="11.42578125" style="5" bestFit="1" customWidth="1"/>
    <col min="8718" max="8718" width="18.85546875" style="5" customWidth="1"/>
    <col min="8719" max="8719" width="18.85546875" style="5" bestFit="1" customWidth="1"/>
    <col min="8720" max="8720" width="20.42578125" style="5" bestFit="1" customWidth="1"/>
    <col min="8721" max="8722" width="0" style="5" hidden="1" customWidth="1"/>
    <col min="8723" max="8723" width="15.42578125" style="5" bestFit="1" customWidth="1"/>
    <col min="8724" max="8724" width="28.42578125" style="5" bestFit="1" customWidth="1"/>
    <col min="8725" max="8725" width="13.5703125" style="5" bestFit="1" customWidth="1"/>
    <col min="8726" max="8726" width="11.42578125" style="5" customWidth="1"/>
    <col min="8727" max="8728" width="0" style="5" hidden="1" customWidth="1"/>
    <col min="8729" max="8731" width="11.42578125" style="5" customWidth="1"/>
    <col min="8732" max="8732" width="13.140625" style="5" bestFit="1" customWidth="1"/>
    <col min="8733" max="8960" width="11.42578125" style="5"/>
    <col min="8961" max="8961" width="4.140625" style="5" customWidth="1"/>
    <col min="8962" max="8962" width="35.5703125" style="5" customWidth="1"/>
    <col min="8963" max="8963" width="18.42578125" style="5" bestFit="1" customWidth="1"/>
    <col min="8964" max="8967" width="10.42578125" style="5" customWidth="1"/>
    <col min="8968" max="8968" width="12.85546875" style="5" bestFit="1" customWidth="1"/>
    <col min="8969" max="8969" width="20.42578125" style="5" bestFit="1" customWidth="1"/>
    <col min="8970" max="8971" width="11.42578125" style="5" customWidth="1"/>
    <col min="8972" max="8972" width="10.42578125" style="5" bestFit="1" customWidth="1"/>
    <col min="8973" max="8973" width="11.42578125" style="5" bestFit="1" customWidth="1"/>
    <col min="8974" max="8974" width="18.85546875" style="5" customWidth="1"/>
    <col min="8975" max="8975" width="18.85546875" style="5" bestFit="1" customWidth="1"/>
    <col min="8976" max="8976" width="20.42578125" style="5" bestFit="1" customWidth="1"/>
    <col min="8977" max="8978" width="0" style="5" hidden="1" customWidth="1"/>
    <col min="8979" max="8979" width="15.42578125" style="5" bestFit="1" customWidth="1"/>
    <col min="8980" max="8980" width="28.42578125" style="5" bestFit="1" customWidth="1"/>
    <col min="8981" max="8981" width="13.5703125" style="5" bestFit="1" customWidth="1"/>
    <col min="8982" max="8982" width="11.42578125" style="5" customWidth="1"/>
    <col min="8983" max="8984" width="0" style="5" hidden="1" customWidth="1"/>
    <col min="8985" max="8987" width="11.42578125" style="5" customWidth="1"/>
    <col min="8988" max="8988" width="13.140625" style="5" bestFit="1" customWidth="1"/>
    <col min="8989" max="9216" width="11.42578125" style="5"/>
    <col min="9217" max="9217" width="4.140625" style="5" customWidth="1"/>
    <col min="9218" max="9218" width="35.5703125" style="5" customWidth="1"/>
    <col min="9219" max="9219" width="18.42578125" style="5" bestFit="1" customWidth="1"/>
    <col min="9220" max="9223" width="10.42578125" style="5" customWidth="1"/>
    <col min="9224" max="9224" width="12.85546875" style="5" bestFit="1" customWidth="1"/>
    <col min="9225" max="9225" width="20.42578125" style="5" bestFit="1" customWidth="1"/>
    <col min="9226" max="9227" width="11.42578125" style="5" customWidth="1"/>
    <col min="9228" max="9228" width="10.42578125" style="5" bestFit="1" customWidth="1"/>
    <col min="9229" max="9229" width="11.42578125" style="5" bestFit="1" customWidth="1"/>
    <col min="9230" max="9230" width="18.85546875" style="5" customWidth="1"/>
    <col min="9231" max="9231" width="18.85546875" style="5" bestFit="1" customWidth="1"/>
    <col min="9232" max="9232" width="20.42578125" style="5" bestFit="1" customWidth="1"/>
    <col min="9233" max="9234" width="0" style="5" hidden="1" customWidth="1"/>
    <col min="9235" max="9235" width="15.42578125" style="5" bestFit="1" customWidth="1"/>
    <col min="9236" max="9236" width="28.42578125" style="5" bestFit="1" customWidth="1"/>
    <col min="9237" max="9237" width="13.5703125" style="5" bestFit="1" customWidth="1"/>
    <col min="9238" max="9238" width="11.42578125" style="5" customWidth="1"/>
    <col min="9239" max="9240" width="0" style="5" hidden="1" customWidth="1"/>
    <col min="9241" max="9243" width="11.42578125" style="5" customWidth="1"/>
    <col min="9244" max="9244" width="13.140625" style="5" bestFit="1" customWidth="1"/>
    <col min="9245" max="9472" width="11.42578125" style="5"/>
    <col min="9473" max="9473" width="4.140625" style="5" customWidth="1"/>
    <col min="9474" max="9474" width="35.5703125" style="5" customWidth="1"/>
    <col min="9475" max="9475" width="18.42578125" style="5" bestFit="1" customWidth="1"/>
    <col min="9476" max="9479" width="10.42578125" style="5" customWidth="1"/>
    <col min="9480" max="9480" width="12.85546875" style="5" bestFit="1" customWidth="1"/>
    <col min="9481" max="9481" width="20.42578125" style="5" bestFit="1" customWidth="1"/>
    <col min="9482" max="9483" width="11.42578125" style="5" customWidth="1"/>
    <col min="9484" max="9484" width="10.42578125" style="5" bestFit="1" customWidth="1"/>
    <col min="9485" max="9485" width="11.42578125" style="5" bestFit="1" customWidth="1"/>
    <col min="9486" max="9486" width="18.85546875" style="5" customWidth="1"/>
    <col min="9487" max="9487" width="18.85546875" style="5" bestFit="1" customWidth="1"/>
    <col min="9488" max="9488" width="20.42578125" style="5" bestFit="1" customWidth="1"/>
    <col min="9489" max="9490" width="0" style="5" hidden="1" customWidth="1"/>
    <col min="9491" max="9491" width="15.42578125" style="5" bestFit="1" customWidth="1"/>
    <col min="9492" max="9492" width="28.42578125" style="5" bestFit="1" customWidth="1"/>
    <col min="9493" max="9493" width="13.5703125" style="5" bestFit="1" customWidth="1"/>
    <col min="9494" max="9494" width="11.42578125" style="5" customWidth="1"/>
    <col min="9495" max="9496" width="0" style="5" hidden="1" customWidth="1"/>
    <col min="9497" max="9499" width="11.42578125" style="5" customWidth="1"/>
    <col min="9500" max="9500" width="13.140625" style="5" bestFit="1" customWidth="1"/>
    <col min="9501" max="9728" width="11.42578125" style="5"/>
    <col min="9729" max="9729" width="4.140625" style="5" customWidth="1"/>
    <col min="9730" max="9730" width="35.5703125" style="5" customWidth="1"/>
    <col min="9731" max="9731" width="18.42578125" style="5" bestFit="1" customWidth="1"/>
    <col min="9732" max="9735" width="10.42578125" style="5" customWidth="1"/>
    <col min="9736" max="9736" width="12.85546875" style="5" bestFit="1" customWidth="1"/>
    <col min="9737" max="9737" width="20.42578125" style="5" bestFit="1" customWidth="1"/>
    <col min="9738" max="9739" width="11.42578125" style="5" customWidth="1"/>
    <col min="9740" max="9740" width="10.42578125" style="5" bestFit="1" customWidth="1"/>
    <col min="9741" max="9741" width="11.42578125" style="5" bestFit="1" customWidth="1"/>
    <col min="9742" max="9742" width="18.85546875" style="5" customWidth="1"/>
    <col min="9743" max="9743" width="18.85546875" style="5" bestFit="1" customWidth="1"/>
    <col min="9744" max="9744" width="20.42578125" style="5" bestFit="1" customWidth="1"/>
    <col min="9745" max="9746" width="0" style="5" hidden="1" customWidth="1"/>
    <col min="9747" max="9747" width="15.42578125" style="5" bestFit="1" customWidth="1"/>
    <col min="9748" max="9748" width="28.42578125" style="5" bestFit="1" customWidth="1"/>
    <col min="9749" max="9749" width="13.5703125" style="5" bestFit="1" customWidth="1"/>
    <col min="9750" max="9750" width="11.42578125" style="5" customWidth="1"/>
    <col min="9751" max="9752" width="0" style="5" hidden="1" customWidth="1"/>
    <col min="9753" max="9755" width="11.42578125" style="5" customWidth="1"/>
    <col min="9756" max="9756" width="13.140625" style="5" bestFit="1" customWidth="1"/>
    <col min="9757" max="9984" width="11.42578125" style="5"/>
    <col min="9985" max="9985" width="4.140625" style="5" customWidth="1"/>
    <col min="9986" max="9986" width="35.5703125" style="5" customWidth="1"/>
    <col min="9987" max="9987" width="18.42578125" style="5" bestFit="1" customWidth="1"/>
    <col min="9988" max="9991" width="10.42578125" style="5" customWidth="1"/>
    <col min="9992" max="9992" width="12.85546875" style="5" bestFit="1" customWidth="1"/>
    <col min="9993" max="9993" width="20.42578125" style="5" bestFit="1" customWidth="1"/>
    <col min="9994" max="9995" width="11.42578125" style="5" customWidth="1"/>
    <col min="9996" max="9996" width="10.42578125" style="5" bestFit="1" customWidth="1"/>
    <col min="9997" max="9997" width="11.42578125" style="5" bestFit="1" customWidth="1"/>
    <col min="9998" max="9998" width="18.85546875" style="5" customWidth="1"/>
    <col min="9999" max="9999" width="18.85546875" style="5" bestFit="1" customWidth="1"/>
    <col min="10000" max="10000" width="20.42578125" style="5" bestFit="1" customWidth="1"/>
    <col min="10001" max="10002" width="0" style="5" hidden="1" customWidth="1"/>
    <col min="10003" max="10003" width="15.42578125" style="5" bestFit="1" customWidth="1"/>
    <col min="10004" max="10004" width="28.42578125" style="5" bestFit="1" customWidth="1"/>
    <col min="10005" max="10005" width="13.5703125" style="5" bestFit="1" customWidth="1"/>
    <col min="10006" max="10006" width="11.42578125" style="5" customWidth="1"/>
    <col min="10007" max="10008" width="0" style="5" hidden="1" customWidth="1"/>
    <col min="10009" max="10011" width="11.42578125" style="5" customWidth="1"/>
    <col min="10012" max="10012" width="13.140625" style="5" bestFit="1" customWidth="1"/>
    <col min="10013" max="10240" width="11.42578125" style="5"/>
    <col min="10241" max="10241" width="4.140625" style="5" customWidth="1"/>
    <col min="10242" max="10242" width="35.5703125" style="5" customWidth="1"/>
    <col min="10243" max="10243" width="18.42578125" style="5" bestFit="1" customWidth="1"/>
    <col min="10244" max="10247" width="10.42578125" style="5" customWidth="1"/>
    <col min="10248" max="10248" width="12.85546875" style="5" bestFit="1" customWidth="1"/>
    <col min="10249" max="10249" width="20.42578125" style="5" bestFit="1" customWidth="1"/>
    <col min="10250" max="10251" width="11.42578125" style="5" customWidth="1"/>
    <col min="10252" max="10252" width="10.42578125" style="5" bestFit="1" customWidth="1"/>
    <col min="10253" max="10253" width="11.42578125" style="5" bestFit="1" customWidth="1"/>
    <col min="10254" max="10254" width="18.85546875" style="5" customWidth="1"/>
    <col min="10255" max="10255" width="18.85546875" style="5" bestFit="1" customWidth="1"/>
    <col min="10256" max="10256" width="20.42578125" style="5" bestFit="1" customWidth="1"/>
    <col min="10257" max="10258" width="0" style="5" hidden="1" customWidth="1"/>
    <col min="10259" max="10259" width="15.42578125" style="5" bestFit="1" customWidth="1"/>
    <col min="10260" max="10260" width="28.42578125" style="5" bestFit="1" customWidth="1"/>
    <col min="10261" max="10261" width="13.5703125" style="5" bestFit="1" customWidth="1"/>
    <col min="10262" max="10262" width="11.42578125" style="5" customWidth="1"/>
    <col min="10263" max="10264" width="0" style="5" hidden="1" customWidth="1"/>
    <col min="10265" max="10267" width="11.42578125" style="5" customWidth="1"/>
    <col min="10268" max="10268" width="13.140625" style="5" bestFit="1" customWidth="1"/>
    <col min="10269" max="10496" width="11.42578125" style="5"/>
    <col min="10497" max="10497" width="4.140625" style="5" customWidth="1"/>
    <col min="10498" max="10498" width="35.5703125" style="5" customWidth="1"/>
    <col min="10499" max="10499" width="18.42578125" style="5" bestFit="1" customWidth="1"/>
    <col min="10500" max="10503" width="10.42578125" style="5" customWidth="1"/>
    <col min="10504" max="10504" width="12.85546875" style="5" bestFit="1" customWidth="1"/>
    <col min="10505" max="10505" width="20.42578125" style="5" bestFit="1" customWidth="1"/>
    <col min="10506" max="10507" width="11.42578125" style="5" customWidth="1"/>
    <col min="10508" max="10508" width="10.42578125" style="5" bestFit="1" customWidth="1"/>
    <col min="10509" max="10509" width="11.42578125" style="5" bestFit="1" customWidth="1"/>
    <col min="10510" max="10510" width="18.85546875" style="5" customWidth="1"/>
    <col min="10511" max="10511" width="18.85546875" style="5" bestFit="1" customWidth="1"/>
    <col min="10512" max="10512" width="20.42578125" style="5" bestFit="1" customWidth="1"/>
    <col min="10513" max="10514" width="0" style="5" hidden="1" customWidth="1"/>
    <col min="10515" max="10515" width="15.42578125" style="5" bestFit="1" customWidth="1"/>
    <col min="10516" max="10516" width="28.42578125" style="5" bestFit="1" customWidth="1"/>
    <col min="10517" max="10517" width="13.5703125" style="5" bestFit="1" customWidth="1"/>
    <col min="10518" max="10518" width="11.42578125" style="5" customWidth="1"/>
    <col min="10519" max="10520" width="0" style="5" hidden="1" customWidth="1"/>
    <col min="10521" max="10523" width="11.42578125" style="5" customWidth="1"/>
    <col min="10524" max="10524" width="13.140625" style="5" bestFit="1" customWidth="1"/>
    <col min="10525" max="10752" width="11.42578125" style="5"/>
    <col min="10753" max="10753" width="4.140625" style="5" customWidth="1"/>
    <col min="10754" max="10754" width="35.5703125" style="5" customWidth="1"/>
    <col min="10755" max="10755" width="18.42578125" style="5" bestFit="1" customWidth="1"/>
    <col min="10756" max="10759" width="10.42578125" style="5" customWidth="1"/>
    <col min="10760" max="10760" width="12.85546875" style="5" bestFit="1" customWidth="1"/>
    <col min="10761" max="10761" width="20.42578125" style="5" bestFit="1" customWidth="1"/>
    <col min="10762" max="10763" width="11.42578125" style="5" customWidth="1"/>
    <col min="10764" max="10764" width="10.42578125" style="5" bestFit="1" customWidth="1"/>
    <col min="10765" max="10765" width="11.42578125" style="5" bestFit="1" customWidth="1"/>
    <col min="10766" max="10766" width="18.85546875" style="5" customWidth="1"/>
    <col min="10767" max="10767" width="18.85546875" style="5" bestFit="1" customWidth="1"/>
    <col min="10768" max="10768" width="20.42578125" style="5" bestFit="1" customWidth="1"/>
    <col min="10769" max="10770" width="0" style="5" hidden="1" customWidth="1"/>
    <col min="10771" max="10771" width="15.42578125" style="5" bestFit="1" customWidth="1"/>
    <col min="10772" max="10772" width="28.42578125" style="5" bestFit="1" customWidth="1"/>
    <col min="10773" max="10773" width="13.5703125" style="5" bestFit="1" customWidth="1"/>
    <col min="10774" max="10774" width="11.42578125" style="5" customWidth="1"/>
    <col min="10775" max="10776" width="0" style="5" hidden="1" customWidth="1"/>
    <col min="10777" max="10779" width="11.42578125" style="5" customWidth="1"/>
    <col min="10780" max="10780" width="13.140625" style="5" bestFit="1" customWidth="1"/>
    <col min="10781" max="11008" width="11.42578125" style="5"/>
    <col min="11009" max="11009" width="4.140625" style="5" customWidth="1"/>
    <col min="11010" max="11010" width="35.5703125" style="5" customWidth="1"/>
    <col min="11011" max="11011" width="18.42578125" style="5" bestFit="1" customWidth="1"/>
    <col min="11012" max="11015" width="10.42578125" style="5" customWidth="1"/>
    <col min="11016" max="11016" width="12.85546875" style="5" bestFit="1" customWidth="1"/>
    <col min="11017" max="11017" width="20.42578125" style="5" bestFit="1" customWidth="1"/>
    <col min="11018" max="11019" width="11.42578125" style="5" customWidth="1"/>
    <col min="11020" max="11020" width="10.42578125" style="5" bestFit="1" customWidth="1"/>
    <col min="11021" max="11021" width="11.42578125" style="5" bestFit="1" customWidth="1"/>
    <col min="11022" max="11022" width="18.85546875" style="5" customWidth="1"/>
    <col min="11023" max="11023" width="18.85546875" style="5" bestFit="1" customWidth="1"/>
    <col min="11024" max="11024" width="20.42578125" style="5" bestFit="1" customWidth="1"/>
    <col min="11025" max="11026" width="0" style="5" hidden="1" customWidth="1"/>
    <col min="11027" max="11027" width="15.42578125" style="5" bestFit="1" customWidth="1"/>
    <col min="11028" max="11028" width="28.42578125" style="5" bestFit="1" customWidth="1"/>
    <col min="11029" max="11029" width="13.5703125" style="5" bestFit="1" customWidth="1"/>
    <col min="11030" max="11030" width="11.42578125" style="5" customWidth="1"/>
    <col min="11031" max="11032" width="0" style="5" hidden="1" customWidth="1"/>
    <col min="11033" max="11035" width="11.42578125" style="5" customWidth="1"/>
    <col min="11036" max="11036" width="13.140625" style="5" bestFit="1" customWidth="1"/>
    <col min="11037" max="11264" width="11.42578125" style="5"/>
    <col min="11265" max="11265" width="4.140625" style="5" customWidth="1"/>
    <col min="11266" max="11266" width="35.5703125" style="5" customWidth="1"/>
    <col min="11267" max="11267" width="18.42578125" style="5" bestFit="1" customWidth="1"/>
    <col min="11268" max="11271" width="10.42578125" style="5" customWidth="1"/>
    <col min="11272" max="11272" width="12.85546875" style="5" bestFit="1" customWidth="1"/>
    <col min="11273" max="11273" width="20.42578125" style="5" bestFit="1" customWidth="1"/>
    <col min="11274" max="11275" width="11.42578125" style="5" customWidth="1"/>
    <col min="11276" max="11276" width="10.42578125" style="5" bestFit="1" customWidth="1"/>
    <col min="11277" max="11277" width="11.42578125" style="5" bestFit="1" customWidth="1"/>
    <col min="11278" max="11278" width="18.85546875" style="5" customWidth="1"/>
    <col min="11279" max="11279" width="18.85546875" style="5" bestFit="1" customWidth="1"/>
    <col min="11280" max="11280" width="20.42578125" style="5" bestFit="1" customWidth="1"/>
    <col min="11281" max="11282" width="0" style="5" hidden="1" customWidth="1"/>
    <col min="11283" max="11283" width="15.42578125" style="5" bestFit="1" customWidth="1"/>
    <col min="11284" max="11284" width="28.42578125" style="5" bestFit="1" customWidth="1"/>
    <col min="11285" max="11285" width="13.5703125" style="5" bestFit="1" customWidth="1"/>
    <col min="11286" max="11286" width="11.42578125" style="5" customWidth="1"/>
    <col min="11287" max="11288" width="0" style="5" hidden="1" customWidth="1"/>
    <col min="11289" max="11291" width="11.42578125" style="5" customWidth="1"/>
    <col min="11292" max="11292" width="13.140625" style="5" bestFit="1" customWidth="1"/>
    <col min="11293" max="11520" width="11.42578125" style="5"/>
    <col min="11521" max="11521" width="4.140625" style="5" customWidth="1"/>
    <col min="11522" max="11522" width="35.5703125" style="5" customWidth="1"/>
    <col min="11523" max="11523" width="18.42578125" style="5" bestFit="1" customWidth="1"/>
    <col min="11524" max="11527" width="10.42578125" style="5" customWidth="1"/>
    <col min="11528" max="11528" width="12.85546875" style="5" bestFit="1" customWidth="1"/>
    <col min="11529" max="11529" width="20.42578125" style="5" bestFit="1" customWidth="1"/>
    <col min="11530" max="11531" width="11.42578125" style="5" customWidth="1"/>
    <col min="11532" max="11532" width="10.42578125" style="5" bestFit="1" customWidth="1"/>
    <col min="11533" max="11533" width="11.42578125" style="5" bestFit="1" customWidth="1"/>
    <col min="11534" max="11534" width="18.85546875" style="5" customWidth="1"/>
    <col min="11535" max="11535" width="18.85546875" style="5" bestFit="1" customWidth="1"/>
    <col min="11536" max="11536" width="20.42578125" style="5" bestFit="1" customWidth="1"/>
    <col min="11537" max="11538" width="0" style="5" hidden="1" customWidth="1"/>
    <col min="11539" max="11539" width="15.42578125" style="5" bestFit="1" customWidth="1"/>
    <col min="11540" max="11540" width="28.42578125" style="5" bestFit="1" customWidth="1"/>
    <col min="11541" max="11541" width="13.5703125" style="5" bestFit="1" customWidth="1"/>
    <col min="11542" max="11542" width="11.42578125" style="5" customWidth="1"/>
    <col min="11543" max="11544" width="0" style="5" hidden="1" customWidth="1"/>
    <col min="11545" max="11547" width="11.42578125" style="5" customWidth="1"/>
    <col min="11548" max="11548" width="13.140625" style="5" bestFit="1" customWidth="1"/>
    <col min="11549" max="11776" width="11.42578125" style="5"/>
    <col min="11777" max="11777" width="4.140625" style="5" customWidth="1"/>
    <col min="11778" max="11778" width="35.5703125" style="5" customWidth="1"/>
    <col min="11779" max="11779" width="18.42578125" style="5" bestFit="1" customWidth="1"/>
    <col min="11780" max="11783" width="10.42578125" style="5" customWidth="1"/>
    <col min="11784" max="11784" width="12.85546875" style="5" bestFit="1" customWidth="1"/>
    <col min="11785" max="11785" width="20.42578125" style="5" bestFit="1" customWidth="1"/>
    <col min="11786" max="11787" width="11.42578125" style="5" customWidth="1"/>
    <col min="11788" max="11788" width="10.42578125" style="5" bestFit="1" customWidth="1"/>
    <col min="11789" max="11789" width="11.42578125" style="5" bestFit="1" customWidth="1"/>
    <col min="11790" max="11790" width="18.85546875" style="5" customWidth="1"/>
    <col min="11791" max="11791" width="18.85546875" style="5" bestFit="1" customWidth="1"/>
    <col min="11792" max="11792" width="20.42578125" style="5" bestFit="1" customWidth="1"/>
    <col min="11793" max="11794" width="0" style="5" hidden="1" customWidth="1"/>
    <col min="11795" max="11795" width="15.42578125" style="5" bestFit="1" customWidth="1"/>
    <col min="11796" max="11796" width="28.42578125" style="5" bestFit="1" customWidth="1"/>
    <col min="11797" max="11797" width="13.5703125" style="5" bestFit="1" customWidth="1"/>
    <col min="11798" max="11798" width="11.42578125" style="5" customWidth="1"/>
    <col min="11799" max="11800" width="0" style="5" hidden="1" customWidth="1"/>
    <col min="11801" max="11803" width="11.42578125" style="5" customWidth="1"/>
    <col min="11804" max="11804" width="13.140625" style="5" bestFit="1" customWidth="1"/>
    <col min="11805" max="12032" width="11.42578125" style="5"/>
    <col min="12033" max="12033" width="4.140625" style="5" customWidth="1"/>
    <col min="12034" max="12034" width="35.5703125" style="5" customWidth="1"/>
    <col min="12035" max="12035" width="18.42578125" style="5" bestFit="1" customWidth="1"/>
    <col min="12036" max="12039" width="10.42578125" style="5" customWidth="1"/>
    <col min="12040" max="12040" width="12.85546875" style="5" bestFit="1" customWidth="1"/>
    <col min="12041" max="12041" width="20.42578125" style="5" bestFit="1" customWidth="1"/>
    <col min="12042" max="12043" width="11.42578125" style="5" customWidth="1"/>
    <col min="12044" max="12044" width="10.42578125" style="5" bestFit="1" customWidth="1"/>
    <col min="12045" max="12045" width="11.42578125" style="5" bestFit="1" customWidth="1"/>
    <col min="12046" max="12046" width="18.85546875" style="5" customWidth="1"/>
    <col min="12047" max="12047" width="18.85546875" style="5" bestFit="1" customWidth="1"/>
    <col min="12048" max="12048" width="20.42578125" style="5" bestFit="1" customWidth="1"/>
    <col min="12049" max="12050" width="0" style="5" hidden="1" customWidth="1"/>
    <col min="12051" max="12051" width="15.42578125" style="5" bestFit="1" customWidth="1"/>
    <col min="12052" max="12052" width="28.42578125" style="5" bestFit="1" customWidth="1"/>
    <col min="12053" max="12053" width="13.5703125" style="5" bestFit="1" customWidth="1"/>
    <col min="12054" max="12054" width="11.42578125" style="5" customWidth="1"/>
    <col min="12055" max="12056" width="0" style="5" hidden="1" customWidth="1"/>
    <col min="12057" max="12059" width="11.42578125" style="5" customWidth="1"/>
    <col min="12060" max="12060" width="13.140625" style="5" bestFit="1" customWidth="1"/>
    <col min="12061" max="12288" width="11.42578125" style="5"/>
    <col min="12289" max="12289" width="4.140625" style="5" customWidth="1"/>
    <col min="12290" max="12290" width="35.5703125" style="5" customWidth="1"/>
    <col min="12291" max="12291" width="18.42578125" style="5" bestFit="1" customWidth="1"/>
    <col min="12292" max="12295" width="10.42578125" style="5" customWidth="1"/>
    <col min="12296" max="12296" width="12.85546875" style="5" bestFit="1" customWidth="1"/>
    <col min="12297" max="12297" width="20.42578125" style="5" bestFit="1" customWidth="1"/>
    <col min="12298" max="12299" width="11.42578125" style="5" customWidth="1"/>
    <col min="12300" max="12300" width="10.42578125" style="5" bestFit="1" customWidth="1"/>
    <col min="12301" max="12301" width="11.42578125" style="5" bestFit="1" customWidth="1"/>
    <col min="12302" max="12302" width="18.85546875" style="5" customWidth="1"/>
    <col min="12303" max="12303" width="18.85546875" style="5" bestFit="1" customWidth="1"/>
    <col min="12304" max="12304" width="20.42578125" style="5" bestFit="1" customWidth="1"/>
    <col min="12305" max="12306" width="0" style="5" hidden="1" customWidth="1"/>
    <col min="12307" max="12307" width="15.42578125" style="5" bestFit="1" customWidth="1"/>
    <col min="12308" max="12308" width="28.42578125" style="5" bestFit="1" customWidth="1"/>
    <col min="12309" max="12309" width="13.5703125" style="5" bestFit="1" customWidth="1"/>
    <col min="12310" max="12310" width="11.42578125" style="5" customWidth="1"/>
    <col min="12311" max="12312" width="0" style="5" hidden="1" customWidth="1"/>
    <col min="12313" max="12315" width="11.42578125" style="5" customWidth="1"/>
    <col min="12316" max="12316" width="13.140625" style="5" bestFit="1" customWidth="1"/>
    <col min="12317" max="12544" width="11.42578125" style="5"/>
    <col min="12545" max="12545" width="4.140625" style="5" customWidth="1"/>
    <col min="12546" max="12546" width="35.5703125" style="5" customWidth="1"/>
    <col min="12547" max="12547" width="18.42578125" style="5" bestFit="1" customWidth="1"/>
    <col min="12548" max="12551" width="10.42578125" style="5" customWidth="1"/>
    <col min="12552" max="12552" width="12.85546875" style="5" bestFit="1" customWidth="1"/>
    <col min="12553" max="12553" width="20.42578125" style="5" bestFit="1" customWidth="1"/>
    <col min="12554" max="12555" width="11.42578125" style="5" customWidth="1"/>
    <col min="12556" max="12556" width="10.42578125" style="5" bestFit="1" customWidth="1"/>
    <col min="12557" max="12557" width="11.42578125" style="5" bestFit="1" customWidth="1"/>
    <col min="12558" max="12558" width="18.85546875" style="5" customWidth="1"/>
    <col min="12559" max="12559" width="18.85546875" style="5" bestFit="1" customWidth="1"/>
    <col min="12560" max="12560" width="20.42578125" style="5" bestFit="1" customWidth="1"/>
    <col min="12561" max="12562" width="0" style="5" hidden="1" customWidth="1"/>
    <col min="12563" max="12563" width="15.42578125" style="5" bestFit="1" customWidth="1"/>
    <col min="12564" max="12564" width="28.42578125" style="5" bestFit="1" customWidth="1"/>
    <col min="12565" max="12565" width="13.5703125" style="5" bestFit="1" customWidth="1"/>
    <col min="12566" max="12566" width="11.42578125" style="5" customWidth="1"/>
    <col min="12567" max="12568" width="0" style="5" hidden="1" customWidth="1"/>
    <col min="12569" max="12571" width="11.42578125" style="5" customWidth="1"/>
    <col min="12572" max="12572" width="13.140625" style="5" bestFit="1" customWidth="1"/>
    <col min="12573" max="12800" width="11.42578125" style="5"/>
    <col min="12801" max="12801" width="4.140625" style="5" customWidth="1"/>
    <col min="12802" max="12802" width="35.5703125" style="5" customWidth="1"/>
    <col min="12803" max="12803" width="18.42578125" style="5" bestFit="1" customWidth="1"/>
    <col min="12804" max="12807" width="10.42578125" style="5" customWidth="1"/>
    <col min="12808" max="12808" width="12.85546875" style="5" bestFit="1" customWidth="1"/>
    <col min="12809" max="12809" width="20.42578125" style="5" bestFit="1" customWidth="1"/>
    <col min="12810" max="12811" width="11.42578125" style="5" customWidth="1"/>
    <col min="12812" max="12812" width="10.42578125" style="5" bestFit="1" customWidth="1"/>
    <col min="12813" max="12813" width="11.42578125" style="5" bestFit="1" customWidth="1"/>
    <col min="12814" max="12814" width="18.85546875" style="5" customWidth="1"/>
    <col min="12815" max="12815" width="18.85546875" style="5" bestFit="1" customWidth="1"/>
    <col min="12816" max="12816" width="20.42578125" style="5" bestFit="1" customWidth="1"/>
    <col min="12817" max="12818" width="0" style="5" hidden="1" customWidth="1"/>
    <col min="12819" max="12819" width="15.42578125" style="5" bestFit="1" customWidth="1"/>
    <col min="12820" max="12820" width="28.42578125" style="5" bestFit="1" customWidth="1"/>
    <col min="12821" max="12821" width="13.5703125" style="5" bestFit="1" customWidth="1"/>
    <col min="12822" max="12822" width="11.42578125" style="5" customWidth="1"/>
    <col min="12823" max="12824" width="0" style="5" hidden="1" customWidth="1"/>
    <col min="12825" max="12827" width="11.42578125" style="5" customWidth="1"/>
    <col min="12828" max="12828" width="13.140625" style="5" bestFit="1" customWidth="1"/>
    <col min="12829" max="13056" width="11.42578125" style="5"/>
    <col min="13057" max="13057" width="4.140625" style="5" customWidth="1"/>
    <col min="13058" max="13058" width="35.5703125" style="5" customWidth="1"/>
    <col min="13059" max="13059" width="18.42578125" style="5" bestFit="1" customWidth="1"/>
    <col min="13060" max="13063" width="10.42578125" style="5" customWidth="1"/>
    <col min="13064" max="13064" width="12.85546875" style="5" bestFit="1" customWidth="1"/>
    <col min="13065" max="13065" width="20.42578125" style="5" bestFit="1" customWidth="1"/>
    <col min="13066" max="13067" width="11.42578125" style="5" customWidth="1"/>
    <col min="13068" max="13068" width="10.42578125" style="5" bestFit="1" customWidth="1"/>
    <col min="13069" max="13069" width="11.42578125" style="5" bestFit="1" customWidth="1"/>
    <col min="13070" max="13070" width="18.85546875" style="5" customWidth="1"/>
    <col min="13071" max="13071" width="18.85546875" style="5" bestFit="1" customWidth="1"/>
    <col min="13072" max="13072" width="20.42578125" style="5" bestFit="1" customWidth="1"/>
    <col min="13073" max="13074" width="0" style="5" hidden="1" customWidth="1"/>
    <col min="13075" max="13075" width="15.42578125" style="5" bestFit="1" customWidth="1"/>
    <col min="13076" max="13076" width="28.42578125" style="5" bestFit="1" customWidth="1"/>
    <col min="13077" max="13077" width="13.5703125" style="5" bestFit="1" customWidth="1"/>
    <col min="13078" max="13078" width="11.42578125" style="5" customWidth="1"/>
    <col min="13079" max="13080" width="0" style="5" hidden="1" customWidth="1"/>
    <col min="13081" max="13083" width="11.42578125" style="5" customWidth="1"/>
    <col min="13084" max="13084" width="13.140625" style="5" bestFit="1" customWidth="1"/>
    <col min="13085" max="13312" width="11.42578125" style="5"/>
    <col min="13313" max="13313" width="4.140625" style="5" customWidth="1"/>
    <col min="13314" max="13314" width="35.5703125" style="5" customWidth="1"/>
    <col min="13315" max="13315" width="18.42578125" style="5" bestFit="1" customWidth="1"/>
    <col min="13316" max="13319" width="10.42578125" style="5" customWidth="1"/>
    <col min="13320" max="13320" width="12.85546875" style="5" bestFit="1" customWidth="1"/>
    <col min="13321" max="13321" width="20.42578125" style="5" bestFit="1" customWidth="1"/>
    <col min="13322" max="13323" width="11.42578125" style="5" customWidth="1"/>
    <col min="13324" max="13324" width="10.42578125" style="5" bestFit="1" customWidth="1"/>
    <col min="13325" max="13325" width="11.42578125" style="5" bestFit="1" customWidth="1"/>
    <col min="13326" max="13326" width="18.85546875" style="5" customWidth="1"/>
    <col min="13327" max="13327" width="18.85546875" style="5" bestFit="1" customWidth="1"/>
    <col min="13328" max="13328" width="20.42578125" style="5" bestFit="1" customWidth="1"/>
    <col min="13329" max="13330" width="0" style="5" hidden="1" customWidth="1"/>
    <col min="13331" max="13331" width="15.42578125" style="5" bestFit="1" customWidth="1"/>
    <col min="13332" max="13332" width="28.42578125" style="5" bestFit="1" customWidth="1"/>
    <col min="13333" max="13333" width="13.5703125" style="5" bestFit="1" customWidth="1"/>
    <col min="13334" max="13334" width="11.42578125" style="5" customWidth="1"/>
    <col min="13335" max="13336" width="0" style="5" hidden="1" customWidth="1"/>
    <col min="13337" max="13339" width="11.42578125" style="5" customWidth="1"/>
    <col min="13340" max="13340" width="13.140625" style="5" bestFit="1" customWidth="1"/>
    <col min="13341" max="13568" width="11.42578125" style="5"/>
    <col min="13569" max="13569" width="4.140625" style="5" customWidth="1"/>
    <col min="13570" max="13570" width="35.5703125" style="5" customWidth="1"/>
    <col min="13571" max="13571" width="18.42578125" style="5" bestFit="1" customWidth="1"/>
    <col min="13572" max="13575" width="10.42578125" style="5" customWidth="1"/>
    <col min="13576" max="13576" width="12.85546875" style="5" bestFit="1" customWidth="1"/>
    <col min="13577" max="13577" width="20.42578125" style="5" bestFit="1" customWidth="1"/>
    <col min="13578" max="13579" width="11.42578125" style="5" customWidth="1"/>
    <col min="13580" max="13580" width="10.42578125" style="5" bestFit="1" customWidth="1"/>
    <col min="13581" max="13581" width="11.42578125" style="5" bestFit="1" customWidth="1"/>
    <col min="13582" max="13582" width="18.85546875" style="5" customWidth="1"/>
    <col min="13583" max="13583" width="18.85546875" style="5" bestFit="1" customWidth="1"/>
    <col min="13584" max="13584" width="20.42578125" style="5" bestFit="1" customWidth="1"/>
    <col min="13585" max="13586" width="0" style="5" hidden="1" customWidth="1"/>
    <col min="13587" max="13587" width="15.42578125" style="5" bestFit="1" customWidth="1"/>
    <col min="13588" max="13588" width="28.42578125" style="5" bestFit="1" customWidth="1"/>
    <col min="13589" max="13589" width="13.5703125" style="5" bestFit="1" customWidth="1"/>
    <col min="13590" max="13590" width="11.42578125" style="5" customWidth="1"/>
    <col min="13591" max="13592" width="0" style="5" hidden="1" customWidth="1"/>
    <col min="13593" max="13595" width="11.42578125" style="5" customWidth="1"/>
    <col min="13596" max="13596" width="13.140625" style="5" bestFit="1" customWidth="1"/>
    <col min="13597" max="13824" width="11.42578125" style="5"/>
    <col min="13825" max="13825" width="4.140625" style="5" customWidth="1"/>
    <col min="13826" max="13826" width="35.5703125" style="5" customWidth="1"/>
    <col min="13827" max="13827" width="18.42578125" style="5" bestFit="1" customWidth="1"/>
    <col min="13828" max="13831" width="10.42578125" style="5" customWidth="1"/>
    <col min="13832" max="13832" width="12.85546875" style="5" bestFit="1" customWidth="1"/>
    <col min="13833" max="13833" width="20.42578125" style="5" bestFit="1" customWidth="1"/>
    <col min="13834" max="13835" width="11.42578125" style="5" customWidth="1"/>
    <col min="13836" max="13836" width="10.42578125" style="5" bestFit="1" customWidth="1"/>
    <col min="13837" max="13837" width="11.42578125" style="5" bestFit="1" customWidth="1"/>
    <col min="13838" max="13838" width="18.85546875" style="5" customWidth="1"/>
    <col min="13839" max="13839" width="18.85546875" style="5" bestFit="1" customWidth="1"/>
    <col min="13840" max="13840" width="20.42578125" style="5" bestFit="1" customWidth="1"/>
    <col min="13841" max="13842" width="0" style="5" hidden="1" customWidth="1"/>
    <col min="13843" max="13843" width="15.42578125" style="5" bestFit="1" customWidth="1"/>
    <col min="13844" max="13844" width="28.42578125" style="5" bestFit="1" customWidth="1"/>
    <col min="13845" max="13845" width="13.5703125" style="5" bestFit="1" customWidth="1"/>
    <col min="13846" max="13846" width="11.42578125" style="5" customWidth="1"/>
    <col min="13847" max="13848" width="0" style="5" hidden="1" customWidth="1"/>
    <col min="13849" max="13851" width="11.42578125" style="5" customWidth="1"/>
    <col min="13852" max="13852" width="13.140625" style="5" bestFit="1" customWidth="1"/>
    <col min="13853" max="14080" width="11.42578125" style="5"/>
    <col min="14081" max="14081" width="4.140625" style="5" customWidth="1"/>
    <col min="14082" max="14082" width="35.5703125" style="5" customWidth="1"/>
    <col min="14083" max="14083" width="18.42578125" style="5" bestFit="1" customWidth="1"/>
    <col min="14084" max="14087" width="10.42578125" style="5" customWidth="1"/>
    <col min="14088" max="14088" width="12.85546875" style="5" bestFit="1" customWidth="1"/>
    <col min="14089" max="14089" width="20.42578125" style="5" bestFit="1" customWidth="1"/>
    <col min="14090" max="14091" width="11.42578125" style="5" customWidth="1"/>
    <col min="14092" max="14092" width="10.42578125" style="5" bestFit="1" customWidth="1"/>
    <col min="14093" max="14093" width="11.42578125" style="5" bestFit="1" customWidth="1"/>
    <col min="14094" max="14094" width="18.85546875" style="5" customWidth="1"/>
    <col min="14095" max="14095" width="18.85546875" style="5" bestFit="1" customWidth="1"/>
    <col min="14096" max="14096" width="20.42578125" style="5" bestFit="1" customWidth="1"/>
    <col min="14097" max="14098" width="0" style="5" hidden="1" customWidth="1"/>
    <col min="14099" max="14099" width="15.42578125" style="5" bestFit="1" customWidth="1"/>
    <col min="14100" max="14100" width="28.42578125" style="5" bestFit="1" customWidth="1"/>
    <col min="14101" max="14101" width="13.5703125" style="5" bestFit="1" customWidth="1"/>
    <col min="14102" max="14102" width="11.42578125" style="5" customWidth="1"/>
    <col min="14103" max="14104" width="0" style="5" hidden="1" customWidth="1"/>
    <col min="14105" max="14107" width="11.42578125" style="5" customWidth="1"/>
    <col min="14108" max="14108" width="13.140625" style="5" bestFit="1" customWidth="1"/>
    <col min="14109" max="14336" width="11.42578125" style="5"/>
    <col min="14337" max="14337" width="4.140625" style="5" customWidth="1"/>
    <col min="14338" max="14338" width="35.5703125" style="5" customWidth="1"/>
    <col min="14339" max="14339" width="18.42578125" style="5" bestFit="1" customWidth="1"/>
    <col min="14340" max="14343" width="10.42578125" style="5" customWidth="1"/>
    <col min="14344" max="14344" width="12.85546875" style="5" bestFit="1" customWidth="1"/>
    <col min="14345" max="14345" width="20.42578125" style="5" bestFit="1" customWidth="1"/>
    <col min="14346" max="14347" width="11.42578125" style="5" customWidth="1"/>
    <col min="14348" max="14348" width="10.42578125" style="5" bestFit="1" customWidth="1"/>
    <col min="14349" max="14349" width="11.42578125" style="5" bestFit="1" customWidth="1"/>
    <col min="14350" max="14350" width="18.85546875" style="5" customWidth="1"/>
    <col min="14351" max="14351" width="18.85546875" style="5" bestFit="1" customWidth="1"/>
    <col min="14352" max="14352" width="20.42578125" style="5" bestFit="1" customWidth="1"/>
    <col min="14353" max="14354" width="0" style="5" hidden="1" customWidth="1"/>
    <col min="14355" max="14355" width="15.42578125" style="5" bestFit="1" customWidth="1"/>
    <col min="14356" max="14356" width="28.42578125" style="5" bestFit="1" customWidth="1"/>
    <col min="14357" max="14357" width="13.5703125" style="5" bestFit="1" customWidth="1"/>
    <col min="14358" max="14358" width="11.42578125" style="5" customWidth="1"/>
    <col min="14359" max="14360" width="0" style="5" hidden="1" customWidth="1"/>
    <col min="14361" max="14363" width="11.42578125" style="5" customWidth="1"/>
    <col min="14364" max="14364" width="13.140625" style="5" bestFit="1" customWidth="1"/>
    <col min="14365" max="14592" width="11.42578125" style="5"/>
    <col min="14593" max="14593" width="4.140625" style="5" customWidth="1"/>
    <col min="14594" max="14594" width="35.5703125" style="5" customWidth="1"/>
    <col min="14595" max="14595" width="18.42578125" style="5" bestFit="1" customWidth="1"/>
    <col min="14596" max="14599" width="10.42578125" style="5" customWidth="1"/>
    <col min="14600" max="14600" width="12.85546875" style="5" bestFit="1" customWidth="1"/>
    <col min="14601" max="14601" width="20.42578125" style="5" bestFit="1" customWidth="1"/>
    <col min="14602" max="14603" width="11.42578125" style="5" customWidth="1"/>
    <col min="14604" max="14604" width="10.42578125" style="5" bestFit="1" customWidth="1"/>
    <col min="14605" max="14605" width="11.42578125" style="5" bestFit="1" customWidth="1"/>
    <col min="14606" max="14606" width="18.85546875" style="5" customWidth="1"/>
    <col min="14607" max="14607" width="18.85546875" style="5" bestFit="1" customWidth="1"/>
    <col min="14608" max="14608" width="20.42578125" style="5" bestFit="1" customWidth="1"/>
    <col min="14609" max="14610" width="0" style="5" hidden="1" customWidth="1"/>
    <col min="14611" max="14611" width="15.42578125" style="5" bestFit="1" customWidth="1"/>
    <col min="14612" max="14612" width="28.42578125" style="5" bestFit="1" customWidth="1"/>
    <col min="14613" max="14613" width="13.5703125" style="5" bestFit="1" customWidth="1"/>
    <col min="14614" max="14614" width="11.42578125" style="5" customWidth="1"/>
    <col min="14615" max="14616" width="0" style="5" hidden="1" customWidth="1"/>
    <col min="14617" max="14619" width="11.42578125" style="5" customWidth="1"/>
    <col min="14620" max="14620" width="13.140625" style="5" bestFit="1" customWidth="1"/>
    <col min="14621" max="14848" width="11.42578125" style="5"/>
    <col min="14849" max="14849" width="4.140625" style="5" customWidth="1"/>
    <col min="14850" max="14850" width="35.5703125" style="5" customWidth="1"/>
    <col min="14851" max="14851" width="18.42578125" style="5" bestFit="1" customWidth="1"/>
    <col min="14852" max="14855" width="10.42578125" style="5" customWidth="1"/>
    <col min="14856" max="14856" width="12.85546875" style="5" bestFit="1" customWidth="1"/>
    <col min="14857" max="14857" width="20.42578125" style="5" bestFit="1" customWidth="1"/>
    <col min="14858" max="14859" width="11.42578125" style="5" customWidth="1"/>
    <col min="14860" max="14860" width="10.42578125" style="5" bestFit="1" customWidth="1"/>
    <col min="14861" max="14861" width="11.42578125" style="5" bestFit="1" customWidth="1"/>
    <col min="14862" max="14862" width="18.85546875" style="5" customWidth="1"/>
    <col min="14863" max="14863" width="18.85546875" style="5" bestFit="1" customWidth="1"/>
    <col min="14864" max="14864" width="20.42578125" style="5" bestFit="1" customWidth="1"/>
    <col min="14865" max="14866" width="0" style="5" hidden="1" customWidth="1"/>
    <col min="14867" max="14867" width="15.42578125" style="5" bestFit="1" customWidth="1"/>
    <col min="14868" max="14868" width="28.42578125" style="5" bestFit="1" customWidth="1"/>
    <col min="14869" max="14869" width="13.5703125" style="5" bestFit="1" customWidth="1"/>
    <col min="14870" max="14870" width="11.42578125" style="5" customWidth="1"/>
    <col min="14871" max="14872" width="0" style="5" hidden="1" customWidth="1"/>
    <col min="14873" max="14875" width="11.42578125" style="5" customWidth="1"/>
    <col min="14876" max="14876" width="13.140625" style="5" bestFit="1" customWidth="1"/>
    <col min="14877" max="15104" width="11.42578125" style="5"/>
    <col min="15105" max="15105" width="4.140625" style="5" customWidth="1"/>
    <col min="15106" max="15106" width="35.5703125" style="5" customWidth="1"/>
    <col min="15107" max="15107" width="18.42578125" style="5" bestFit="1" customWidth="1"/>
    <col min="15108" max="15111" width="10.42578125" style="5" customWidth="1"/>
    <col min="15112" max="15112" width="12.85546875" style="5" bestFit="1" customWidth="1"/>
    <col min="15113" max="15113" width="20.42578125" style="5" bestFit="1" customWidth="1"/>
    <col min="15114" max="15115" width="11.42578125" style="5" customWidth="1"/>
    <col min="15116" max="15116" width="10.42578125" style="5" bestFit="1" customWidth="1"/>
    <col min="15117" max="15117" width="11.42578125" style="5" bestFit="1" customWidth="1"/>
    <col min="15118" max="15118" width="18.85546875" style="5" customWidth="1"/>
    <col min="15119" max="15119" width="18.85546875" style="5" bestFit="1" customWidth="1"/>
    <col min="15120" max="15120" width="20.42578125" style="5" bestFit="1" customWidth="1"/>
    <col min="15121" max="15122" width="0" style="5" hidden="1" customWidth="1"/>
    <col min="15123" max="15123" width="15.42578125" style="5" bestFit="1" customWidth="1"/>
    <col min="15124" max="15124" width="28.42578125" style="5" bestFit="1" customWidth="1"/>
    <col min="15125" max="15125" width="13.5703125" style="5" bestFit="1" customWidth="1"/>
    <col min="15126" max="15126" width="11.42578125" style="5" customWidth="1"/>
    <col min="15127" max="15128" width="0" style="5" hidden="1" customWidth="1"/>
    <col min="15129" max="15131" width="11.42578125" style="5" customWidth="1"/>
    <col min="15132" max="15132" width="13.140625" style="5" bestFit="1" customWidth="1"/>
    <col min="15133" max="15360" width="11.42578125" style="5"/>
    <col min="15361" max="15361" width="4.140625" style="5" customWidth="1"/>
    <col min="15362" max="15362" width="35.5703125" style="5" customWidth="1"/>
    <col min="15363" max="15363" width="18.42578125" style="5" bestFit="1" customWidth="1"/>
    <col min="15364" max="15367" width="10.42578125" style="5" customWidth="1"/>
    <col min="15368" max="15368" width="12.85546875" style="5" bestFit="1" customWidth="1"/>
    <col min="15369" max="15369" width="20.42578125" style="5" bestFit="1" customWidth="1"/>
    <col min="15370" max="15371" width="11.42578125" style="5" customWidth="1"/>
    <col min="15372" max="15372" width="10.42578125" style="5" bestFit="1" customWidth="1"/>
    <col min="15373" max="15373" width="11.42578125" style="5" bestFit="1" customWidth="1"/>
    <col min="15374" max="15374" width="18.85546875" style="5" customWidth="1"/>
    <col min="15375" max="15375" width="18.85546875" style="5" bestFit="1" customWidth="1"/>
    <col min="15376" max="15376" width="20.42578125" style="5" bestFit="1" customWidth="1"/>
    <col min="15377" max="15378" width="0" style="5" hidden="1" customWidth="1"/>
    <col min="15379" max="15379" width="15.42578125" style="5" bestFit="1" customWidth="1"/>
    <col min="15380" max="15380" width="28.42578125" style="5" bestFit="1" customWidth="1"/>
    <col min="15381" max="15381" width="13.5703125" style="5" bestFit="1" customWidth="1"/>
    <col min="15382" max="15382" width="11.42578125" style="5" customWidth="1"/>
    <col min="15383" max="15384" width="0" style="5" hidden="1" customWidth="1"/>
    <col min="15385" max="15387" width="11.42578125" style="5" customWidth="1"/>
    <col min="15388" max="15388" width="13.140625" style="5" bestFit="1" customWidth="1"/>
    <col min="15389" max="15616" width="11.42578125" style="5"/>
    <col min="15617" max="15617" width="4.140625" style="5" customWidth="1"/>
    <col min="15618" max="15618" width="35.5703125" style="5" customWidth="1"/>
    <col min="15619" max="15619" width="18.42578125" style="5" bestFit="1" customWidth="1"/>
    <col min="15620" max="15623" width="10.42578125" style="5" customWidth="1"/>
    <col min="15624" max="15624" width="12.85546875" style="5" bestFit="1" customWidth="1"/>
    <col min="15625" max="15625" width="20.42578125" style="5" bestFit="1" customWidth="1"/>
    <col min="15626" max="15627" width="11.42578125" style="5" customWidth="1"/>
    <col min="15628" max="15628" width="10.42578125" style="5" bestFit="1" customWidth="1"/>
    <col min="15629" max="15629" width="11.42578125" style="5" bestFit="1" customWidth="1"/>
    <col min="15630" max="15630" width="18.85546875" style="5" customWidth="1"/>
    <col min="15631" max="15631" width="18.85546875" style="5" bestFit="1" customWidth="1"/>
    <col min="15632" max="15632" width="20.42578125" style="5" bestFit="1" customWidth="1"/>
    <col min="15633" max="15634" width="0" style="5" hidden="1" customWidth="1"/>
    <col min="15635" max="15635" width="15.42578125" style="5" bestFit="1" customWidth="1"/>
    <col min="15636" max="15636" width="28.42578125" style="5" bestFit="1" customWidth="1"/>
    <col min="15637" max="15637" width="13.5703125" style="5" bestFit="1" customWidth="1"/>
    <col min="15638" max="15638" width="11.42578125" style="5" customWidth="1"/>
    <col min="15639" max="15640" width="0" style="5" hidden="1" customWidth="1"/>
    <col min="15641" max="15643" width="11.42578125" style="5" customWidth="1"/>
    <col min="15644" max="15644" width="13.140625" style="5" bestFit="1" customWidth="1"/>
    <col min="15645" max="15872" width="11.42578125" style="5"/>
    <col min="15873" max="15873" width="4.140625" style="5" customWidth="1"/>
    <col min="15874" max="15874" width="35.5703125" style="5" customWidth="1"/>
    <col min="15875" max="15875" width="18.42578125" style="5" bestFit="1" customWidth="1"/>
    <col min="15876" max="15879" width="10.42578125" style="5" customWidth="1"/>
    <col min="15880" max="15880" width="12.85546875" style="5" bestFit="1" customWidth="1"/>
    <col min="15881" max="15881" width="20.42578125" style="5" bestFit="1" customWidth="1"/>
    <col min="15882" max="15883" width="11.42578125" style="5" customWidth="1"/>
    <col min="15884" max="15884" width="10.42578125" style="5" bestFit="1" customWidth="1"/>
    <col min="15885" max="15885" width="11.42578125" style="5" bestFit="1" customWidth="1"/>
    <col min="15886" max="15886" width="18.85546875" style="5" customWidth="1"/>
    <col min="15887" max="15887" width="18.85546875" style="5" bestFit="1" customWidth="1"/>
    <col min="15888" max="15888" width="20.42578125" style="5" bestFit="1" customWidth="1"/>
    <col min="15889" max="15890" width="0" style="5" hidden="1" customWidth="1"/>
    <col min="15891" max="15891" width="15.42578125" style="5" bestFit="1" customWidth="1"/>
    <col min="15892" max="15892" width="28.42578125" style="5" bestFit="1" customWidth="1"/>
    <col min="15893" max="15893" width="13.5703125" style="5" bestFit="1" customWidth="1"/>
    <col min="15894" max="15894" width="11.42578125" style="5" customWidth="1"/>
    <col min="15895" max="15896" width="0" style="5" hidden="1" customWidth="1"/>
    <col min="15897" max="15899" width="11.42578125" style="5" customWidth="1"/>
    <col min="15900" max="15900" width="13.140625" style="5" bestFit="1" customWidth="1"/>
    <col min="15901" max="16128" width="11.42578125" style="5"/>
    <col min="16129" max="16129" width="4.140625" style="5" customWidth="1"/>
    <col min="16130" max="16130" width="35.5703125" style="5" customWidth="1"/>
    <col min="16131" max="16131" width="18.42578125" style="5" bestFit="1" customWidth="1"/>
    <col min="16132" max="16135" width="10.42578125" style="5" customWidth="1"/>
    <col min="16136" max="16136" width="12.85546875" style="5" bestFit="1" customWidth="1"/>
    <col min="16137" max="16137" width="20.42578125" style="5" bestFit="1" customWidth="1"/>
    <col min="16138" max="16139" width="11.42578125" style="5" customWidth="1"/>
    <col min="16140" max="16140" width="10.42578125" style="5" bestFit="1" customWidth="1"/>
    <col min="16141" max="16141" width="11.42578125" style="5" bestFit="1" customWidth="1"/>
    <col min="16142" max="16142" width="18.85546875" style="5" customWidth="1"/>
    <col min="16143" max="16143" width="18.85546875" style="5" bestFit="1" customWidth="1"/>
    <col min="16144" max="16144" width="20.42578125" style="5" bestFit="1" customWidth="1"/>
    <col min="16145" max="16146" width="0" style="5" hidden="1" customWidth="1"/>
    <col min="16147" max="16147" width="15.42578125" style="5" bestFit="1" customWidth="1"/>
    <col min="16148" max="16148" width="28.42578125" style="5" bestFit="1" customWidth="1"/>
    <col min="16149" max="16149" width="13.5703125" style="5" bestFit="1" customWidth="1"/>
    <col min="16150" max="16150" width="11.42578125" style="5" customWidth="1"/>
    <col min="16151" max="16152" width="0" style="5" hidden="1" customWidth="1"/>
    <col min="16153" max="16155" width="11.42578125" style="5" customWidth="1"/>
    <col min="16156" max="16156" width="13.140625" style="5" bestFit="1" customWidth="1"/>
    <col min="16157" max="16384" width="11.42578125" style="5"/>
  </cols>
  <sheetData>
    <row r="12" spans="2:21" ht="21" x14ac:dyDescent="0.25">
      <c r="B12" s="26" t="s">
        <v>91</v>
      </c>
      <c r="C12" s="27"/>
      <c r="D12" s="27"/>
      <c r="E12" s="27"/>
      <c r="F12" s="27"/>
      <c r="G12" s="27"/>
      <c r="H12" s="28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</row>
    <row r="15" spans="2:21" x14ac:dyDescent="0.25">
      <c r="B15" s="29" t="s">
        <v>92</v>
      </c>
      <c r="C15" s="30"/>
    </row>
    <row r="16" spans="2:21" x14ac:dyDescent="0.25">
      <c r="K16" s="31"/>
    </row>
    <row r="17" spans="2:28" x14ac:dyDescent="0.25">
      <c r="B17" s="32" t="s">
        <v>93</v>
      </c>
      <c r="C17" s="33">
        <f>SETTLEMENT_DATE</f>
        <v>44071</v>
      </c>
    </row>
    <row r="18" spans="2:28" x14ac:dyDescent="0.25">
      <c r="B18" s="34"/>
      <c r="C18" s="35"/>
    </row>
    <row r="19" spans="2:28" ht="15.75" thickBot="1" x14ac:dyDescent="0.3">
      <c r="C19" s="4"/>
    </row>
    <row r="20" spans="2:28" s="38" customFormat="1" ht="18" thickBot="1" x14ac:dyDescent="0.3">
      <c r="B20" s="36" t="s">
        <v>94</v>
      </c>
      <c r="C20" s="37"/>
      <c r="D20" s="37"/>
      <c r="E20" s="37"/>
      <c r="F20" s="37"/>
      <c r="G20" s="37"/>
      <c r="J20" s="5"/>
      <c r="K20" s="39" t="s">
        <v>95</v>
      </c>
      <c r="L20" s="5"/>
      <c r="P20" s="5"/>
      <c r="Q20" s="5"/>
      <c r="R20" s="5"/>
      <c r="S20" s="5"/>
      <c r="T20" s="40" t="s">
        <v>96</v>
      </c>
      <c r="U20" s="41">
        <f ca="1">SUM(U24:U135)</f>
        <v>0.99707256660759869</v>
      </c>
      <c r="W20" s="5"/>
      <c r="X20" s="5"/>
      <c r="Y20" s="5"/>
      <c r="Z20" s="5"/>
      <c r="AA20" s="5"/>
    </row>
    <row r="21" spans="2:28" s="38" customFormat="1" ht="15.75" x14ac:dyDescent="0.25">
      <c r="B21" s="42"/>
      <c r="C21" s="129" t="str">
        <f ca="1">IF(ISNA(HLOOKUP(C22,Source_Bonds_ILB,1,FALSE)),IF(ISNA(HLOOKUP(C22,Desti_Bonds,1,FALSE)),"NOT FOUND","DESTINATION"),"SOURCE")</f>
        <v>SOURCE</v>
      </c>
      <c r="D21" s="297"/>
      <c r="E21" s="43"/>
      <c r="F21" s="43"/>
      <c r="G21" s="43"/>
      <c r="H21" s="44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</row>
    <row r="22" spans="2:28" ht="15.75" x14ac:dyDescent="0.25">
      <c r="B22" s="45" t="s">
        <v>97</v>
      </c>
      <c r="C22" s="130" t="str">
        <f ca="1">MID(CELL("filename",A1),FIND("]",CELL("filename",A1))+1,255)</f>
        <v>ILB217A</v>
      </c>
      <c r="D22" s="34" t="s">
        <v>187</v>
      </c>
      <c r="E22" s="46"/>
      <c r="F22" s="46"/>
      <c r="G22" s="46"/>
      <c r="J22" s="38"/>
      <c r="K22" s="47" t="s">
        <v>98</v>
      </c>
      <c r="L22" s="47" t="s">
        <v>99</v>
      </c>
      <c r="M22" s="47" t="s">
        <v>32</v>
      </c>
      <c r="N22" s="47" t="s">
        <v>100</v>
      </c>
      <c r="O22" s="47" t="s">
        <v>101</v>
      </c>
      <c r="P22" s="47" t="s">
        <v>102</v>
      </c>
      <c r="Q22" s="47" t="s">
        <v>103</v>
      </c>
      <c r="R22" s="47" t="s">
        <v>104</v>
      </c>
      <c r="S22" s="47" t="s">
        <v>95</v>
      </c>
      <c r="T22" s="47" t="s">
        <v>105</v>
      </c>
      <c r="U22" s="47" t="s">
        <v>106</v>
      </c>
      <c r="W22" s="4"/>
      <c r="X22" s="4"/>
      <c r="Y22" s="4"/>
      <c r="Z22" s="4"/>
      <c r="AA22" s="4"/>
      <c r="AB22" s="4"/>
    </row>
    <row r="23" spans="2:28" x14ac:dyDescent="0.25">
      <c r="B23" s="48" t="s">
        <v>30</v>
      </c>
      <c r="C23" s="49">
        <f ca="1">+VLOOKUP($C$22,SBDB_Data,2,FALSE)</f>
        <v>44391</v>
      </c>
      <c r="D23" s="34"/>
      <c r="E23" s="50"/>
      <c r="F23" s="50"/>
      <c r="G23" s="50"/>
      <c r="K23" s="51">
        <v>0</v>
      </c>
      <c r="L23" s="52">
        <f>+C17</f>
        <v>44071</v>
      </c>
      <c r="M23" s="23"/>
      <c r="N23" s="23"/>
      <c r="O23" s="23"/>
      <c r="P23" s="53"/>
      <c r="Q23" s="53"/>
      <c r="R23" s="53">
        <v>1</v>
      </c>
      <c r="S23" s="53"/>
      <c r="T23" s="54"/>
      <c r="U23" s="53"/>
      <c r="W23" s="4"/>
      <c r="X23" s="53"/>
      <c r="Y23" s="53"/>
      <c r="Z23" s="53"/>
      <c r="AA23" s="54"/>
      <c r="AB23" s="53"/>
    </row>
    <row r="24" spans="2:28" x14ac:dyDescent="0.25">
      <c r="B24" s="48" t="s">
        <v>32</v>
      </c>
      <c r="C24" s="55">
        <f ca="1">+VLOOKUP($C$22,SBDB_Data,4,FALSE)</f>
        <v>1.2E-2</v>
      </c>
      <c r="D24" s="34"/>
      <c r="E24" s="56"/>
      <c r="F24" s="56"/>
      <c r="G24" s="56"/>
      <c r="K24" s="51">
        <f>+K23+1</f>
        <v>1</v>
      </c>
      <c r="L24" s="52">
        <f ca="1">+COUPNCD(C17,C23,C25)</f>
        <v>44210</v>
      </c>
      <c r="M24" s="57">
        <f ca="1">IF(L24="--","--",IF(AND($C$27="--",K24=1),(L24-$C$26)*$C$24/365,$C$24/$C$25))</f>
        <v>6.0000000000000001E-3</v>
      </c>
      <c r="N24" s="53" t="str">
        <f ca="1">+IF(L24=$C$23, 100%, "--")</f>
        <v>--</v>
      </c>
      <c r="O24" s="57">
        <f ca="1">IFERROR(IF(K24=1,(L24-$C$27)*(Q24/100%)*$C$24/365,(L24-L23)*(Q24/100%)*$C$24/365),"--")</f>
        <v>6.0493150684931508E-3</v>
      </c>
      <c r="P24" s="53">
        <f t="shared" ref="P24:P87" ca="1" si="0">+IF(L24="--","--",IFERROR(VLOOKUP(L24,$W$41:$X$45,2,FALSE),0))</f>
        <v>0</v>
      </c>
      <c r="Q24" s="53">
        <f ca="1">R24+P24</f>
        <v>1</v>
      </c>
      <c r="R24" s="53">
        <f ca="1">IF(P24="--",R23-0,R23-P24)</f>
        <v>1</v>
      </c>
      <c r="S24" s="58">
        <f ca="1">IF(L24="--","--",ROUND(IF($C$22="LBA37DA",SUM(O24:P24),SUM(M24:N24)),9))</f>
        <v>6.0000000000000001E-3</v>
      </c>
      <c r="T24" s="59">
        <f ca="1">IF(L24="--","--",1/(1+$C$31/$C$25)^($C$28*$C$25/365+K23))</f>
        <v>0.99357412168335724</v>
      </c>
      <c r="U24" s="53">
        <f ca="1">IFERROR(T24*S24,"--")</f>
        <v>5.9614447301001433E-3</v>
      </c>
      <c r="W24" s="4"/>
      <c r="X24" s="53"/>
      <c r="Y24" s="53"/>
      <c r="Z24" s="53"/>
      <c r="AA24" s="54"/>
      <c r="AB24" s="53"/>
    </row>
    <row r="25" spans="2:28" x14ac:dyDescent="0.25">
      <c r="B25" s="48" t="s">
        <v>107</v>
      </c>
      <c r="C25" s="60">
        <v>2</v>
      </c>
      <c r="D25" s="46"/>
      <c r="E25" s="61"/>
      <c r="F25" s="61"/>
      <c r="G25" s="61"/>
      <c r="K25" s="51">
        <f>+K24+1</f>
        <v>2</v>
      </c>
      <c r="L25" s="52">
        <f ca="1">+IF(L24&lt;$C$23, EDATE(L24,12/$C$25), IF(L24=$C$23, "--", IF(L24="--", "--")))</f>
        <v>44391</v>
      </c>
      <c r="M25" s="57">
        <f t="shared" ref="M25:M88" ca="1" si="1">IF(L25="--","--",IF(AND($C$27="--",K25=1),(L25-$C$26)*$C$24/365,$C$24/$C$25))</f>
        <v>6.0000000000000001E-3</v>
      </c>
      <c r="N25" s="53">
        <f t="shared" ref="N25:N88" ca="1" si="2">+IF(L25=$C$23, 100%, "--")</f>
        <v>1</v>
      </c>
      <c r="O25" s="57">
        <f ca="1">IFERROR(IF(K25=1,(L25-$C$27)*(Q25/100%)*$C$24/365,(L25-L24)*(Q25/100%)*$C$24/365),"--")</f>
        <v>5.9506849315068494E-3</v>
      </c>
      <c r="P25" s="53">
        <f t="shared" ca="1" si="0"/>
        <v>0</v>
      </c>
      <c r="Q25" s="53">
        <f t="shared" ref="Q25:Q66" ca="1" si="3">R25+P25</f>
        <v>1</v>
      </c>
      <c r="R25" s="53">
        <f ca="1">IF(P25="--",R24-0,R24-P25)</f>
        <v>1</v>
      </c>
      <c r="S25" s="58">
        <f t="shared" ref="S25:S88" ca="1" si="4">IF(L25="--","--",ROUND(IF($C$22="LBA37DA",SUM(O25:P25),SUM(M25:N25)),9))</f>
        <v>1.006</v>
      </c>
      <c r="T25" s="59">
        <f ca="1">IF(L25="--","--",1/(1+$C$31/$C$25)^($C$28*$C$25/365+K24))</f>
        <v>0.98519992234343789</v>
      </c>
      <c r="U25" s="53">
        <f t="shared" ref="U25:U88" ca="1" si="5">IFERROR(T25*S25,"--")</f>
        <v>0.9911111218774985</v>
      </c>
      <c r="W25" s="4"/>
      <c r="X25" s="53"/>
      <c r="Y25" s="53"/>
      <c r="Z25" s="53"/>
      <c r="AA25" s="54"/>
      <c r="AB25" s="53"/>
    </row>
    <row r="26" spans="2:28" x14ac:dyDescent="0.25">
      <c r="B26" s="48" t="s">
        <v>31</v>
      </c>
      <c r="C26" s="49">
        <f ca="1">+VLOOKUP($C$22,SBDB_Data,3,FALSE)</f>
        <v>40732</v>
      </c>
      <c r="D26" s="34"/>
      <c r="E26" s="61"/>
      <c r="F26" s="61"/>
      <c r="G26" s="61"/>
      <c r="K26" s="51">
        <f>+K25+1</f>
        <v>3</v>
      </c>
      <c r="L26" s="52" t="str">
        <f t="shared" ref="L26:L89" ca="1" si="6">+IF(L25&lt;$C$23, EDATE(L25,12/$C$25), IF(L25=$C$23, "--", IF(L25="--", "--")))</f>
        <v>--</v>
      </c>
      <c r="M26" s="57" t="str">
        <f t="shared" ca="1" si="1"/>
        <v>--</v>
      </c>
      <c r="N26" s="53" t="str">
        <f t="shared" ca="1" si="2"/>
        <v>--</v>
      </c>
      <c r="O26" s="57" t="str">
        <f t="shared" ref="O26:O89" ca="1" si="7">IFERROR(IF(K26=1,(L26-$C$27)*(Q26/100%)*$C$24/365,(L26-L25)*(Q26/100%)*$C$24/365),"--")</f>
        <v>--</v>
      </c>
      <c r="P26" s="53" t="str">
        <f t="shared" ca="1" si="0"/>
        <v>--</v>
      </c>
      <c r="Q26" s="53" t="e">
        <f t="shared" ca="1" si="3"/>
        <v>#VALUE!</v>
      </c>
      <c r="R26" s="53">
        <f t="shared" ref="R26:R66" ca="1" si="8">IF(P26="--",R25-0,R25-P26)</f>
        <v>1</v>
      </c>
      <c r="S26" s="58" t="str">
        <f t="shared" ca="1" si="4"/>
        <v>--</v>
      </c>
      <c r="T26" s="59" t="str">
        <f t="shared" ref="T26:T89" ca="1" si="9">IF(L26="--","--",1/(1+$C$31/$C$25)^($C$28*$C$25/365+K25))</f>
        <v>--</v>
      </c>
      <c r="U26" s="53" t="str">
        <f t="shared" ca="1" si="5"/>
        <v>--</v>
      </c>
      <c r="W26" s="4"/>
      <c r="X26" s="53"/>
      <c r="Y26" s="53"/>
      <c r="Z26" s="53"/>
      <c r="AA26" s="54"/>
      <c r="AB26" s="53"/>
    </row>
    <row r="27" spans="2:28" x14ac:dyDescent="0.25">
      <c r="B27" s="48" t="s">
        <v>108</v>
      </c>
      <c r="C27" s="62">
        <f ca="1">IF(COUPPCD(C17,C23,C25)&lt;C26,"--",COUPPCD(C17,C23,C25))</f>
        <v>44026</v>
      </c>
      <c r="E27" s="61"/>
      <c r="F27" s="61"/>
      <c r="G27" s="61"/>
      <c r="K27" s="51">
        <f>+K26+1</f>
        <v>4</v>
      </c>
      <c r="L27" s="52" t="str">
        <f t="shared" ca="1" si="6"/>
        <v>--</v>
      </c>
      <c r="M27" s="57" t="str">
        <f t="shared" ca="1" si="1"/>
        <v>--</v>
      </c>
      <c r="N27" s="53" t="str">
        <f t="shared" ca="1" si="2"/>
        <v>--</v>
      </c>
      <c r="O27" s="57" t="str">
        <f t="shared" ca="1" si="7"/>
        <v>--</v>
      </c>
      <c r="P27" s="53" t="str">
        <f t="shared" ca="1" si="0"/>
        <v>--</v>
      </c>
      <c r="Q27" s="53" t="e">
        <f t="shared" ca="1" si="3"/>
        <v>#VALUE!</v>
      </c>
      <c r="R27" s="53">
        <f t="shared" ca="1" si="8"/>
        <v>1</v>
      </c>
      <c r="S27" s="58" t="str">
        <f t="shared" ca="1" si="4"/>
        <v>--</v>
      </c>
      <c r="T27" s="59" t="str">
        <f t="shared" ca="1" si="9"/>
        <v>--</v>
      </c>
      <c r="U27" s="53" t="str">
        <f t="shared" ca="1" si="5"/>
        <v>--</v>
      </c>
      <c r="W27" s="4"/>
      <c r="X27" s="53"/>
      <c r="Y27" s="53"/>
      <c r="Z27" s="53"/>
      <c r="AA27" s="54"/>
      <c r="AB27" s="53"/>
    </row>
    <row r="28" spans="2:28" x14ac:dyDescent="0.25">
      <c r="B28" s="48" t="s">
        <v>24</v>
      </c>
      <c r="C28" s="131">
        <f ca="1">L24-L23</f>
        <v>139</v>
      </c>
      <c r="D28" s="46"/>
      <c r="E28" s="61"/>
      <c r="F28" s="61"/>
      <c r="G28" s="61"/>
      <c r="K28" s="51">
        <f t="shared" ref="K28:K91" si="10">+K27+1</f>
        <v>5</v>
      </c>
      <c r="L28" s="52" t="str">
        <f t="shared" ca="1" si="6"/>
        <v>--</v>
      </c>
      <c r="M28" s="57" t="str">
        <f t="shared" ca="1" si="1"/>
        <v>--</v>
      </c>
      <c r="N28" s="53" t="str">
        <f t="shared" ca="1" si="2"/>
        <v>--</v>
      </c>
      <c r="O28" s="57" t="str">
        <f t="shared" ca="1" si="7"/>
        <v>--</v>
      </c>
      <c r="P28" s="53" t="str">
        <f t="shared" ca="1" si="0"/>
        <v>--</v>
      </c>
      <c r="Q28" s="53" t="e">
        <f t="shared" ca="1" si="3"/>
        <v>#VALUE!</v>
      </c>
      <c r="R28" s="53">
        <f t="shared" ca="1" si="8"/>
        <v>1</v>
      </c>
      <c r="S28" s="58" t="str">
        <f t="shared" ca="1" si="4"/>
        <v>--</v>
      </c>
      <c r="T28" s="59" t="str">
        <f t="shared" ca="1" si="9"/>
        <v>--</v>
      </c>
      <c r="U28" s="53" t="str">
        <f t="shared" ca="1" si="5"/>
        <v>--</v>
      </c>
      <c r="W28" s="4"/>
      <c r="X28" s="53"/>
      <c r="Y28" s="53"/>
      <c r="Z28" s="53"/>
      <c r="AA28" s="54"/>
      <c r="AB28" s="53"/>
    </row>
    <row r="29" spans="2:28" x14ac:dyDescent="0.25">
      <c r="B29" s="48" t="s">
        <v>23</v>
      </c>
      <c r="C29" s="131">
        <f ca="1">IF(C27="--",L23-C26,L23-C27)</f>
        <v>45</v>
      </c>
      <c r="D29" s="46"/>
      <c r="E29" s="63"/>
      <c r="F29" s="63"/>
      <c r="G29" s="63"/>
      <c r="K29" s="51">
        <f t="shared" si="10"/>
        <v>6</v>
      </c>
      <c r="L29" s="52" t="str">
        <f t="shared" ca="1" si="6"/>
        <v>--</v>
      </c>
      <c r="M29" s="57" t="str">
        <f t="shared" ca="1" si="1"/>
        <v>--</v>
      </c>
      <c r="N29" s="53" t="str">
        <f t="shared" ca="1" si="2"/>
        <v>--</v>
      </c>
      <c r="O29" s="57" t="str">
        <f t="shared" ca="1" si="7"/>
        <v>--</v>
      </c>
      <c r="P29" s="53" t="str">
        <f t="shared" ca="1" si="0"/>
        <v>--</v>
      </c>
      <c r="Q29" s="53" t="e">
        <f t="shared" ca="1" si="3"/>
        <v>#VALUE!</v>
      </c>
      <c r="R29" s="53">
        <f t="shared" ca="1" si="8"/>
        <v>1</v>
      </c>
      <c r="S29" s="58" t="str">
        <f t="shared" ca="1" si="4"/>
        <v>--</v>
      </c>
      <c r="T29" s="59" t="str">
        <f t="shared" ca="1" si="9"/>
        <v>--</v>
      </c>
      <c r="U29" s="53" t="str">
        <f t="shared" ca="1" si="5"/>
        <v>--</v>
      </c>
      <c r="W29" s="4"/>
      <c r="X29" s="53"/>
      <c r="Y29" s="53"/>
      <c r="Z29" s="53"/>
      <c r="AA29" s="54"/>
      <c r="AB29" s="53"/>
    </row>
    <row r="30" spans="2:28" x14ac:dyDescent="0.25">
      <c r="B30" s="48" t="s">
        <v>109</v>
      </c>
      <c r="C30" s="64">
        <f ca="1">ROUND(C29/365*C24,8)</f>
        <v>1.47945E-3</v>
      </c>
      <c r="E30" s="65"/>
      <c r="F30" s="65"/>
      <c r="G30" s="65"/>
      <c r="K30" s="51">
        <f t="shared" si="10"/>
        <v>7</v>
      </c>
      <c r="L30" s="52" t="str">
        <f t="shared" ca="1" si="6"/>
        <v>--</v>
      </c>
      <c r="M30" s="57" t="str">
        <f t="shared" ca="1" si="1"/>
        <v>--</v>
      </c>
      <c r="N30" s="53" t="str">
        <f t="shared" ca="1" si="2"/>
        <v>--</v>
      </c>
      <c r="O30" s="57" t="str">
        <f t="shared" ca="1" si="7"/>
        <v>--</v>
      </c>
      <c r="P30" s="53" t="str">
        <f t="shared" ca="1" si="0"/>
        <v>--</v>
      </c>
      <c r="Q30" s="53" t="e">
        <f t="shared" ca="1" si="3"/>
        <v>#VALUE!</v>
      </c>
      <c r="R30" s="53">
        <f t="shared" ca="1" si="8"/>
        <v>1</v>
      </c>
      <c r="S30" s="58" t="str">
        <f t="shared" ca="1" si="4"/>
        <v>--</v>
      </c>
      <c r="T30" s="59" t="str">
        <f t="shared" ca="1" si="9"/>
        <v>--</v>
      </c>
      <c r="U30" s="53" t="str">
        <f t="shared" ca="1" si="5"/>
        <v>--</v>
      </c>
      <c r="W30" s="4"/>
      <c r="X30" s="53"/>
      <c r="Y30" s="53"/>
      <c r="Z30" s="53"/>
      <c r="AA30" s="54"/>
      <c r="AB30" s="53"/>
    </row>
    <row r="31" spans="2:28" x14ac:dyDescent="0.25">
      <c r="B31" s="66" t="s">
        <v>110</v>
      </c>
      <c r="C31" s="132">
        <f ca="1">IF(C21="SOURCE",HLOOKUP(C22,'Switching Settlement (ILB)'!$D$14:$D$20,7, FALSE), IF(C21="DESTINATION", HLOOKUP(C22,Desti_Bonds,6,FALSE),  C21) )</f>
        <v>1.7000000000000001E-2</v>
      </c>
      <c r="D31" s="34" t="s">
        <v>186</v>
      </c>
      <c r="E31" s="65"/>
      <c r="G31" s="61"/>
      <c r="K31" s="51">
        <f t="shared" si="10"/>
        <v>8</v>
      </c>
      <c r="L31" s="52" t="str">
        <f t="shared" ca="1" si="6"/>
        <v>--</v>
      </c>
      <c r="M31" s="57" t="str">
        <f t="shared" ca="1" si="1"/>
        <v>--</v>
      </c>
      <c r="N31" s="53" t="str">
        <f t="shared" ca="1" si="2"/>
        <v>--</v>
      </c>
      <c r="O31" s="57" t="str">
        <f t="shared" ca="1" si="7"/>
        <v>--</v>
      </c>
      <c r="P31" s="53" t="str">
        <f t="shared" ca="1" si="0"/>
        <v>--</v>
      </c>
      <c r="Q31" s="53" t="e">
        <f t="shared" ca="1" si="3"/>
        <v>#VALUE!</v>
      </c>
      <c r="R31" s="53">
        <f t="shared" ca="1" si="8"/>
        <v>1</v>
      </c>
      <c r="S31" s="58" t="str">
        <f t="shared" ca="1" si="4"/>
        <v>--</v>
      </c>
      <c r="T31" s="59" t="str">
        <f t="shared" ca="1" si="9"/>
        <v>--</v>
      </c>
      <c r="U31" s="53" t="str">
        <f t="shared" ca="1" si="5"/>
        <v>--</v>
      </c>
      <c r="W31" s="4"/>
      <c r="X31" s="53"/>
      <c r="Y31" s="53"/>
      <c r="Z31" s="53"/>
      <c r="AA31" s="54"/>
      <c r="AB31" s="53"/>
    </row>
    <row r="32" spans="2:28" s="38" customFormat="1" ht="15.75" x14ac:dyDescent="0.25">
      <c r="B32" s="5"/>
      <c r="C32" s="5"/>
      <c r="D32" s="34"/>
      <c r="E32" s="34"/>
      <c r="F32" s="5"/>
      <c r="G32" s="61"/>
      <c r="H32" s="4"/>
      <c r="I32" s="5"/>
      <c r="J32" s="5"/>
      <c r="K32" s="51">
        <f t="shared" si="10"/>
        <v>9</v>
      </c>
      <c r="L32" s="52" t="str">
        <f t="shared" ca="1" si="6"/>
        <v>--</v>
      </c>
      <c r="M32" s="57" t="str">
        <f t="shared" ca="1" si="1"/>
        <v>--</v>
      </c>
      <c r="N32" s="53" t="str">
        <f t="shared" ca="1" si="2"/>
        <v>--</v>
      </c>
      <c r="O32" s="57" t="str">
        <f t="shared" ca="1" si="7"/>
        <v>--</v>
      </c>
      <c r="P32" s="53" t="str">
        <f t="shared" ca="1" si="0"/>
        <v>--</v>
      </c>
      <c r="Q32" s="53" t="e">
        <f t="shared" ca="1" si="3"/>
        <v>#VALUE!</v>
      </c>
      <c r="R32" s="53">
        <f t="shared" ca="1" si="8"/>
        <v>1</v>
      </c>
      <c r="S32" s="58" t="str">
        <f t="shared" ca="1" si="4"/>
        <v>--</v>
      </c>
      <c r="T32" s="59" t="str">
        <f t="shared" ca="1" si="9"/>
        <v>--</v>
      </c>
      <c r="U32" s="53" t="str">
        <f t="shared" ca="1" si="5"/>
        <v>--</v>
      </c>
      <c r="V32" s="5"/>
      <c r="W32" s="4"/>
      <c r="X32" s="53"/>
      <c r="Y32" s="53"/>
      <c r="Z32" s="53"/>
      <c r="AA32" s="54"/>
      <c r="AB32" s="53"/>
    </row>
    <row r="33" spans="2:28" s="38" customFormat="1" ht="15.75" x14ac:dyDescent="0.25">
      <c r="B33" s="45" t="s">
        <v>111</v>
      </c>
      <c r="C33" s="67">
        <f ca="1">ROUND(U20-C30,8)</f>
        <v>0.99559312</v>
      </c>
      <c r="D33" s="46"/>
      <c r="E33" s="34"/>
      <c r="F33" s="5"/>
      <c r="G33" s="5"/>
      <c r="H33" s="4"/>
      <c r="I33" s="5"/>
      <c r="J33" s="5"/>
      <c r="K33" s="51">
        <f t="shared" si="10"/>
        <v>10</v>
      </c>
      <c r="L33" s="52" t="str">
        <f t="shared" ca="1" si="6"/>
        <v>--</v>
      </c>
      <c r="M33" s="57" t="str">
        <f t="shared" ca="1" si="1"/>
        <v>--</v>
      </c>
      <c r="N33" s="53" t="str">
        <f t="shared" ca="1" si="2"/>
        <v>--</v>
      </c>
      <c r="O33" s="57" t="str">
        <f t="shared" ca="1" si="7"/>
        <v>--</v>
      </c>
      <c r="P33" s="53" t="str">
        <f t="shared" ca="1" si="0"/>
        <v>--</v>
      </c>
      <c r="Q33" s="53" t="e">
        <f t="shared" ca="1" si="3"/>
        <v>#VALUE!</v>
      </c>
      <c r="R33" s="53">
        <f t="shared" ca="1" si="8"/>
        <v>1</v>
      </c>
      <c r="S33" s="58" t="str">
        <f t="shared" ca="1" si="4"/>
        <v>--</v>
      </c>
      <c r="T33" s="59" t="str">
        <f t="shared" ca="1" si="9"/>
        <v>--</v>
      </c>
      <c r="U33" s="53" t="str">
        <f t="shared" ca="1" si="5"/>
        <v>--</v>
      </c>
      <c r="V33" s="5"/>
      <c r="W33" s="4"/>
      <c r="X33" s="53"/>
      <c r="Y33" s="53"/>
      <c r="Z33" s="53"/>
      <c r="AA33" s="54"/>
      <c r="AB33" s="53"/>
    </row>
    <row r="34" spans="2:28" ht="15.75" customHeight="1" x14ac:dyDescent="0.25">
      <c r="B34" s="66" t="s">
        <v>112</v>
      </c>
      <c r="C34" s="68">
        <f ca="1">C33+C30</f>
        <v>0.99707257000000005</v>
      </c>
      <c r="D34" s="46"/>
      <c r="E34" s="34"/>
      <c r="F34" s="65"/>
      <c r="G34" s="69"/>
      <c r="K34" s="51">
        <f t="shared" si="10"/>
        <v>11</v>
      </c>
      <c r="L34" s="52" t="str">
        <f t="shared" ca="1" si="6"/>
        <v>--</v>
      </c>
      <c r="M34" s="57" t="str">
        <f t="shared" ca="1" si="1"/>
        <v>--</v>
      </c>
      <c r="N34" s="53" t="str">
        <f t="shared" ca="1" si="2"/>
        <v>--</v>
      </c>
      <c r="O34" s="57" t="str">
        <f t="shared" ca="1" si="7"/>
        <v>--</v>
      </c>
      <c r="P34" s="53" t="str">
        <f t="shared" ca="1" si="0"/>
        <v>--</v>
      </c>
      <c r="Q34" s="53" t="e">
        <f t="shared" ca="1" si="3"/>
        <v>#VALUE!</v>
      </c>
      <c r="R34" s="53">
        <f t="shared" ca="1" si="8"/>
        <v>1</v>
      </c>
      <c r="S34" s="58" t="str">
        <f t="shared" ca="1" si="4"/>
        <v>--</v>
      </c>
      <c r="T34" s="59" t="str">
        <f t="shared" ca="1" si="9"/>
        <v>--</v>
      </c>
      <c r="U34" s="53" t="str">
        <f t="shared" ca="1" si="5"/>
        <v>--</v>
      </c>
      <c r="W34" s="4"/>
      <c r="X34" s="53"/>
      <c r="Y34" s="53"/>
      <c r="Z34" s="53"/>
      <c r="AA34" s="54"/>
      <c r="AB34" s="53"/>
    </row>
    <row r="35" spans="2:28" x14ac:dyDescent="0.25">
      <c r="C35" s="70"/>
      <c r="D35" s="46"/>
      <c r="E35" s="34"/>
      <c r="F35" s="34"/>
      <c r="G35" s="71"/>
      <c r="K35" s="51">
        <f>+K34+1</f>
        <v>12</v>
      </c>
      <c r="L35" s="52" t="str">
        <f t="shared" ca="1" si="6"/>
        <v>--</v>
      </c>
      <c r="M35" s="57" t="str">
        <f t="shared" ca="1" si="1"/>
        <v>--</v>
      </c>
      <c r="N35" s="53" t="str">
        <f t="shared" ca="1" si="2"/>
        <v>--</v>
      </c>
      <c r="O35" s="57" t="str">
        <f t="shared" ca="1" si="7"/>
        <v>--</v>
      </c>
      <c r="P35" s="53" t="str">
        <f t="shared" ca="1" si="0"/>
        <v>--</v>
      </c>
      <c r="Q35" s="53" t="e">
        <f t="shared" ca="1" si="3"/>
        <v>#VALUE!</v>
      </c>
      <c r="R35" s="53">
        <f t="shared" ca="1" si="8"/>
        <v>1</v>
      </c>
      <c r="S35" s="58" t="str">
        <f t="shared" ca="1" si="4"/>
        <v>--</v>
      </c>
      <c r="T35" s="59" t="str">
        <f t="shared" ca="1" si="9"/>
        <v>--</v>
      </c>
      <c r="U35" s="53" t="str">
        <f t="shared" ca="1" si="5"/>
        <v>--</v>
      </c>
      <c r="W35" s="4"/>
      <c r="X35" s="53"/>
      <c r="Y35" s="53"/>
      <c r="Z35" s="53"/>
      <c r="AA35" s="54"/>
      <c r="AB35" s="53"/>
    </row>
    <row r="36" spans="2:28" x14ac:dyDescent="0.25">
      <c r="C36" s="63"/>
      <c r="D36" s="72"/>
      <c r="E36" s="73"/>
      <c r="F36" s="34"/>
      <c r="G36" s="74"/>
      <c r="K36" s="51">
        <f t="shared" si="10"/>
        <v>13</v>
      </c>
      <c r="L36" s="52" t="str">
        <f t="shared" ca="1" si="6"/>
        <v>--</v>
      </c>
      <c r="M36" s="57" t="str">
        <f t="shared" ca="1" si="1"/>
        <v>--</v>
      </c>
      <c r="N36" s="53" t="str">
        <f t="shared" ca="1" si="2"/>
        <v>--</v>
      </c>
      <c r="O36" s="57" t="str">
        <f t="shared" ca="1" si="7"/>
        <v>--</v>
      </c>
      <c r="P36" s="53" t="str">
        <f t="shared" ca="1" si="0"/>
        <v>--</v>
      </c>
      <c r="Q36" s="53" t="e">
        <f t="shared" ca="1" si="3"/>
        <v>#VALUE!</v>
      </c>
      <c r="R36" s="53">
        <f t="shared" ca="1" si="8"/>
        <v>1</v>
      </c>
      <c r="S36" s="58" t="str">
        <f t="shared" ca="1" si="4"/>
        <v>--</v>
      </c>
      <c r="T36" s="59" t="str">
        <f t="shared" ca="1" si="9"/>
        <v>--</v>
      </c>
      <c r="U36" s="53" t="str">
        <f t="shared" ca="1" si="5"/>
        <v>--</v>
      </c>
      <c r="W36" s="4"/>
      <c r="X36" s="53"/>
      <c r="Y36" s="53"/>
      <c r="Z36" s="53"/>
      <c r="AA36" s="54"/>
      <c r="AB36" s="53"/>
    </row>
    <row r="37" spans="2:28" x14ac:dyDescent="0.25">
      <c r="C37" s="63"/>
      <c r="D37" s="72"/>
      <c r="E37" s="73"/>
      <c r="F37" s="34"/>
      <c r="G37" s="74"/>
      <c r="K37" s="51">
        <f t="shared" si="10"/>
        <v>14</v>
      </c>
      <c r="L37" s="52" t="str">
        <f t="shared" ca="1" si="6"/>
        <v>--</v>
      </c>
      <c r="M37" s="57" t="str">
        <f t="shared" ca="1" si="1"/>
        <v>--</v>
      </c>
      <c r="N37" s="53" t="str">
        <f t="shared" ca="1" si="2"/>
        <v>--</v>
      </c>
      <c r="O37" s="57" t="str">
        <f t="shared" ca="1" si="7"/>
        <v>--</v>
      </c>
      <c r="P37" s="53" t="str">
        <f t="shared" ca="1" si="0"/>
        <v>--</v>
      </c>
      <c r="Q37" s="53" t="e">
        <f t="shared" ca="1" si="3"/>
        <v>#VALUE!</v>
      </c>
      <c r="R37" s="53">
        <f t="shared" ca="1" si="8"/>
        <v>1</v>
      </c>
      <c r="S37" s="58" t="str">
        <f t="shared" ca="1" si="4"/>
        <v>--</v>
      </c>
      <c r="T37" s="59" t="str">
        <f t="shared" ca="1" si="9"/>
        <v>--</v>
      </c>
      <c r="U37" s="53" t="str">
        <f t="shared" ca="1" si="5"/>
        <v>--</v>
      </c>
      <c r="W37" s="4"/>
      <c r="X37" s="53"/>
      <c r="Y37" s="53"/>
      <c r="Z37" s="53"/>
      <c r="AA37" s="54"/>
      <c r="AB37" s="53"/>
    </row>
    <row r="38" spans="2:28" x14ac:dyDescent="0.25">
      <c r="H38" s="75"/>
      <c r="K38" s="51">
        <f t="shared" si="10"/>
        <v>15</v>
      </c>
      <c r="L38" s="52" t="str">
        <f t="shared" ca="1" si="6"/>
        <v>--</v>
      </c>
      <c r="M38" s="57" t="str">
        <f t="shared" ca="1" si="1"/>
        <v>--</v>
      </c>
      <c r="N38" s="53" t="str">
        <f t="shared" ca="1" si="2"/>
        <v>--</v>
      </c>
      <c r="O38" s="57" t="str">
        <f t="shared" ca="1" si="7"/>
        <v>--</v>
      </c>
      <c r="P38" s="53" t="str">
        <f t="shared" ca="1" si="0"/>
        <v>--</v>
      </c>
      <c r="Q38" s="53" t="e">
        <f t="shared" ca="1" si="3"/>
        <v>#VALUE!</v>
      </c>
      <c r="R38" s="53">
        <f t="shared" ca="1" si="8"/>
        <v>1</v>
      </c>
      <c r="S38" s="58" t="str">
        <f t="shared" ca="1" si="4"/>
        <v>--</v>
      </c>
      <c r="T38" s="59" t="str">
        <f t="shared" ca="1" si="9"/>
        <v>--</v>
      </c>
      <c r="U38" s="53" t="str">
        <f t="shared" ca="1" si="5"/>
        <v>--</v>
      </c>
      <c r="W38" s="4"/>
      <c r="X38" s="53"/>
      <c r="Y38" s="53"/>
      <c r="Z38" s="53"/>
      <c r="AA38" s="54"/>
      <c r="AB38" s="53"/>
    </row>
    <row r="39" spans="2:28" ht="15.75" thickBot="1" x14ac:dyDescent="0.3">
      <c r="D39" s="46"/>
      <c r="E39" s="34"/>
      <c r="F39" s="34"/>
      <c r="G39" s="76"/>
      <c r="K39" s="51">
        <f t="shared" si="10"/>
        <v>16</v>
      </c>
      <c r="L39" s="52" t="str">
        <f t="shared" ca="1" si="6"/>
        <v>--</v>
      </c>
      <c r="M39" s="57" t="str">
        <f t="shared" ca="1" si="1"/>
        <v>--</v>
      </c>
      <c r="N39" s="53" t="str">
        <f t="shared" ca="1" si="2"/>
        <v>--</v>
      </c>
      <c r="O39" s="57" t="str">
        <f t="shared" ca="1" si="7"/>
        <v>--</v>
      </c>
      <c r="P39" s="53" t="str">
        <f t="shared" ca="1" si="0"/>
        <v>--</v>
      </c>
      <c r="Q39" s="53" t="e">
        <f t="shared" ca="1" si="3"/>
        <v>#VALUE!</v>
      </c>
      <c r="R39" s="53">
        <f t="shared" ca="1" si="8"/>
        <v>1</v>
      </c>
      <c r="S39" s="58" t="str">
        <f t="shared" ca="1" si="4"/>
        <v>--</v>
      </c>
      <c r="T39" s="59" t="str">
        <f t="shared" ca="1" si="9"/>
        <v>--</v>
      </c>
      <c r="U39" s="53" t="str">
        <f t="shared" ca="1" si="5"/>
        <v>--</v>
      </c>
      <c r="W39" s="4"/>
      <c r="X39" s="53"/>
      <c r="Y39" s="53"/>
      <c r="Z39" s="53"/>
      <c r="AA39" s="54"/>
      <c r="AB39" s="53"/>
    </row>
    <row r="40" spans="2:28" ht="16.5" thickBot="1" x14ac:dyDescent="0.3">
      <c r="D40" s="46"/>
      <c r="E40" s="34"/>
      <c r="F40" s="34"/>
      <c r="G40" s="34"/>
      <c r="K40" s="51">
        <f t="shared" si="10"/>
        <v>17</v>
      </c>
      <c r="L40" s="52" t="str">
        <f t="shared" ca="1" si="6"/>
        <v>--</v>
      </c>
      <c r="M40" s="57" t="str">
        <f t="shared" ca="1" si="1"/>
        <v>--</v>
      </c>
      <c r="N40" s="53" t="str">
        <f t="shared" ca="1" si="2"/>
        <v>--</v>
      </c>
      <c r="O40" s="57" t="str">
        <f t="shared" ca="1" si="7"/>
        <v>--</v>
      </c>
      <c r="P40" s="53" t="str">
        <f t="shared" ca="1" si="0"/>
        <v>--</v>
      </c>
      <c r="Q40" s="53" t="e">
        <f t="shared" ca="1" si="3"/>
        <v>#VALUE!</v>
      </c>
      <c r="R40" s="53">
        <f t="shared" ca="1" si="8"/>
        <v>1</v>
      </c>
      <c r="S40" s="58" t="str">
        <f t="shared" ca="1" si="4"/>
        <v>--</v>
      </c>
      <c r="T40" s="59" t="str">
        <f t="shared" ca="1" si="9"/>
        <v>--</v>
      </c>
      <c r="U40" s="53" t="str">
        <f t="shared" ca="1" si="5"/>
        <v>--</v>
      </c>
      <c r="W40" s="77" t="s">
        <v>113</v>
      </c>
      <c r="X40" s="78" t="s">
        <v>114</v>
      </c>
      <c r="Y40" s="53"/>
      <c r="Z40" s="53"/>
      <c r="AA40" s="54"/>
      <c r="AB40" s="53"/>
    </row>
    <row r="41" spans="2:28" x14ac:dyDescent="0.25">
      <c r="G41" s="34"/>
      <c r="K41" s="51">
        <f t="shared" si="10"/>
        <v>18</v>
      </c>
      <c r="L41" s="52" t="str">
        <f t="shared" ca="1" si="6"/>
        <v>--</v>
      </c>
      <c r="M41" s="57" t="str">
        <f t="shared" ca="1" si="1"/>
        <v>--</v>
      </c>
      <c r="N41" s="53" t="str">
        <f t="shared" ca="1" si="2"/>
        <v>--</v>
      </c>
      <c r="O41" s="57" t="str">
        <f t="shared" ca="1" si="7"/>
        <v>--</v>
      </c>
      <c r="P41" s="53" t="str">
        <f t="shared" ca="1" si="0"/>
        <v>--</v>
      </c>
      <c r="Q41" s="53" t="e">
        <f t="shared" ca="1" si="3"/>
        <v>#VALUE!</v>
      </c>
      <c r="R41" s="53">
        <f t="shared" ca="1" si="8"/>
        <v>1</v>
      </c>
      <c r="S41" s="58" t="str">
        <f t="shared" ca="1" si="4"/>
        <v>--</v>
      </c>
      <c r="T41" s="59" t="str">
        <f t="shared" ca="1" si="9"/>
        <v>--</v>
      </c>
      <c r="U41" s="53" t="str">
        <f t="shared" ca="1" si="5"/>
        <v>--</v>
      </c>
      <c r="W41" s="79">
        <v>48925</v>
      </c>
      <c r="X41" s="80">
        <v>0.2</v>
      </c>
      <c r="Y41" s="53"/>
      <c r="Z41" s="53"/>
      <c r="AA41" s="54"/>
      <c r="AB41" s="53"/>
    </row>
    <row r="42" spans="2:28" x14ac:dyDescent="0.25">
      <c r="G42" s="34"/>
      <c r="K42" s="51">
        <f t="shared" si="10"/>
        <v>19</v>
      </c>
      <c r="L42" s="52" t="str">
        <f t="shared" ca="1" si="6"/>
        <v>--</v>
      </c>
      <c r="M42" s="57" t="str">
        <f t="shared" ca="1" si="1"/>
        <v>--</v>
      </c>
      <c r="N42" s="53" t="str">
        <f t="shared" ca="1" si="2"/>
        <v>--</v>
      </c>
      <c r="O42" s="57" t="str">
        <f t="shared" ca="1" si="7"/>
        <v>--</v>
      </c>
      <c r="P42" s="53" t="str">
        <f t="shared" ca="1" si="0"/>
        <v>--</v>
      </c>
      <c r="Q42" s="53" t="e">
        <f t="shared" ca="1" si="3"/>
        <v>#VALUE!</v>
      </c>
      <c r="R42" s="53">
        <f t="shared" ca="1" si="8"/>
        <v>1</v>
      </c>
      <c r="S42" s="58" t="str">
        <f t="shared" ca="1" si="4"/>
        <v>--</v>
      </c>
      <c r="T42" s="59" t="str">
        <f t="shared" ca="1" si="9"/>
        <v>--</v>
      </c>
      <c r="U42" s="53" t="str">
        <f t="shared" ca="1" si="5"/>
        <v>--</v>
      </c>
      <c r="W42" s="79">
        <v>49290</v>
      </c>
      <c r="X42" s="80">
        <v>0.2</v>
      </c>
      <c r="Y42" s="53"/>
      <c r="Z42" s="53"/>
      <c r="AA42" s="54"/>
      <c r="AB42" s="53"/>
    </row>
    <row r="43" spans="2:28" x14ac:dyDescent="0.25">
      <c r="G43" s="73"/>
      <c r="K43" s="51">
        <f t="shared" si="10"/>
        <v>20</v>
      </c>
      <c r="L43" s="52" t="str">
        <f t="shared" ca="1" si="6"/>
        <v>--</v>
      </c>
      <c r="M43" s="57" t="str">
        <f t="shared" ca="1" si="1"/>
        <v>--</v>
      </c>
      <c r="N43" s="53" t="str">
        <f t="shared" ca="1" si="2"/>
        <v>--</v>
      </c>
      <c r="O43" s="57" t="str">
        <f t="shared" ca="1" si="7"/>
        <v>--</v>
      </c>
      <c r="P43" s="53" t="str">
        <f t="shared" ca="1" si="0"/>
        <v>--</v>
      </c>
      <c r="Q43" s="53" t="e">
        <f t="shared" ca="1" si="3"/>
        <v>#VALUE!</v>
      </c>
      <c r="R43" s="53">
        <f t="shared" ca="1" si="8"/>
        <v>1</v>
      </c>
      <c r="S43" s="58" t="str">
        <f t="shared" ca="1" si="4"/>
        <v>--</v>
      </c>
      <c r="T43" s="59" t="str">
        <f t="shared" ca="1" si="9"/>
        <v>--</v>
      </c>
      <c r="U43" s="53" t="str">
        <f t="shared" ca="1" si="5"/>
        <v>--</v>
      </c>
      <c r="W43" s="79">
        <v>49655</v>
      </c>
      <c r="X43" s="80">
        <v>0.2</v>
      </c>
      <c r="Y43" s="53"/>
      <c r="Z43" s="53"/>
      <c r="AA43" s="54"/>
      <c r="AB43" s="53"/>
    </row>
    <row r="44" spans="2:28" x14ac:dyDescent="0.25">
      <c r="G44" s="73"/>
      <c r="K44" s="51">
        <f t="shared" si="10"/>
        <v>21</v>
      </c>
      <c r="L44" s="52" t="str">
        <f t="shared" ca="1" si="6"/>
        <v>--</v>
      </c>
      <c r="M44" s="57" t="str">
        <f t="shared" ca="1" si="1"/>
        <v>--</v>
      </c>
      <c r="N44" s="53" t="str">
        <f t="shared" ca="1" si="2"/>
        <v>--</v>
      </c>
      <c r="O44" s="57" t="str">
        <f t="shared" ca="1" si="7"/>
        <v>--</v>
      </c>
      <c r="P44" s="53" t="str">
        <f t="shared" ca="1" si="0"/>
        <v>--</v>
      </c>
      <c r="Q44" s="53" t="e">
        <f t="shared" ca="1" si="3"/>
        <v>#VALUE!</v>
      </c>
      <c r="R44" s="53">
        <f t="shared" ca="1" si="8"/>
        <v>1</v>
      </c>
      <c r="S44" s="58" t="str">
        <f t="shared" ca="1" si="4"/>
        <v>--</v>
      </c>
      <c r="T44" s="59" t="str">
        <f t="shared" ca="1" si="9"/>
        <v>--</v>
      </c>
      <c r="U44" s="53" t="str">
        <f t="shared" ca="1" si="5"/>
        <v>--</v>
      </c>
      <c r="W44" s="79">
        <v>50021</v>
      </c>
      <c r="X44" s="80">
        <v>0.2</v>
      </c>
      <c r="Y44" s="53"/>
      <c r="Z44" s="53"/>
      <c r="AA44" s="54"/>
      <c r="AB44" s="53"/>
    </row>
    <row r="45" spans="2:28" x14ac:dyDescent="0.25">
      <c r="C45" s="34"/>
      <c r="G45" s="34"/>
      <c r="K45" s="51">
        <f t="shared" si="10"/>
        <v>22</v>
      </c>
      <c r="L45" s="52" t="str">
        <f t="shared" ca="1" si="6"/>
        <v>--</v>
      </c>
      <c r="M45" s="57" t="str">
        <f t="shared" ca="1" si="1"/>
        <v>--</v>
      </c>
      <c r="N45" s="53" t="str">
        <f t="shared" ca="1" si="2"/>
        <v>--</v>
      </c>
      <c r="O45" s="57" t="str">
        <f t="shared" ca="1" si="7"/>
        <v>--</v>
      </c>
      <c r="P45" s="53" t="str">
        <f t="shared" ca="1" si="0"/>
        <v>--</v>
      </c>
      <c r="Q45" s="53" t="e">
        <f t="shared" ca="1" si="3"/>
        <v>#VALUE!</v>
      </c>
      <c r="R45" s="53">
        <f t="shared" ca="1" si="8"/>
        <v>1</v>
      </c>
      <c r="S45" s="58" t="str">
        <f t="shared" ca="1" si="4"/>
        <v>--</v>
      </c>
      <c r="T45" s="59" t="str">
        <f t="shared" ca="1" si="9"/>
        <v>--</v>
      </c>
      <c r="U45" s="53" t="str">
        <f t="shared" ca="1" si="5"/>
        <v>--</v>
      </c>
      <c r="W45" s="81">
        <v>50386</v>
      </c>
      <c r="X45" s="82">
        <v>0.2</v>
      </c>
      <c r="Y45" s="53"/>
      <c r="Z45" s="53"/>
      <c r="AA45" s="54"/>
      <c r="AB45" s="53"/>
    </row>
    <row r="46" spans="2:28" x14ac:dyDescent="0.25">
      <c r="C46" s="34"/>
      <c r="D46" s="46"/>
      <c r="E46" s="34"/>
      <c r="F46" s="34"/>
      <c r="G46" s="34"/>
      <c r="K46" s="51">
        <f t="shared" si="10"/>
        <v>23</v>
      </c>
      <c r="L46" s="52" t="str">
        <f t="shared" ca="1" si="6"/>
        <v>--</v>
      </c>
      <c r="M46" s="57" t="str">
        <f t="shared" ca="1" si="1"/>
        <v>--</v>
      </c>
      <c r="N46" s="53" t="str">
        <f t="shared" ca="1" si="2"/>
        <v>--</v>
      </c>
      <c r="O46" s="57" t="str">
        <f t="shared" ca="1" si="7"/>
        <v>--</v>
      </c>
      <c r="P46" s="53" t="str">
        <f t="shared" ca="1" si="0"/>
        <v>--</v>
      </c>
      <c r="Q46" s="53" t="e">
        <f t="shared" ca="1" si="3"/>
        <v>#VALUE!</v>
      </c>
      <c r="R46" s="53">
        <f t="shared" ca="1" si="8"/>
        <v>1</v>
      </c>
      <c r="S46" s="58" t="str">
        <f t="shared" ca="1" si="4"/>
        <v>--</v>
      </c>
      <c r="T46" s="59" t="str">
        <f t="shared" ca="1" si="9"/>
        <v>--</v>
      </c>
      <c r="U46" s="53" t="str">
        <f t="shared" ca="1" si="5"/>
        <v>--</v>
      </c>
      <c r="W46" s="4"/>
      <c r="X46" s="53"/>
      <c r="Y46" s="53"/>
      <c r="Z46" s="53"/>
      <c r="AA46" s="54"/>
      <c r="AB46" s="53"/>
    </row>
    <row r="47" spans="2:28" ht="15.75" x14ac:dyDescent="0.25">
      <c r="C47" s="83"/>
      <c r="D47" s="84"/>
      <c r="E47" s="34"/>
      <c r="F47" s="34"/>
      <c r="K47" s="51">
        <f t="shared" si="10"/>
        <v>24</v>
      </c>
      <c r="L47" s="52" t="str">
        <f t="shared" ca="1" si="6"/>
        <v>--</v>
      </c>
      <c r="M47" s="57" t="str">
        <f t="shared" ca="1" si="1"/>
        <v>--</v>
      </c>
      <c r="N47" s="53" t="str">
        <f t="shared" ca="1" si="2"/>
        <v>--</v>
      </c>
      <c r="O47" s="57" t="str">
        <f t="shared" ca="1" si="7"/>
        <v>--</v>
      </c>
      <c r="P47" s="53" t="str">
        <f t="shared" ca="1" si="0"/>
        <v>--</v>
      </c>
      <c r="Q47" s="53" t="e">
        <f t="shared" ca="1" si="3"/>
        <v>#VALUE!</v>
      </c>
      <c r="R47" s="53">
        <f t="shared" ca="1" si="8"/>
        <v>1</v>
      </c>
      <c r="S47" s="58" t="str">
        <f t="shared" ca="1" si="4"/>
        <v>--</v>
      </c>
      <c r="T47" s="59" t="str">
        <f t="shared" ca="1" si="9"/>
        <v>--</v>
      </c>
      <c r="U47" s="53" t="str">
        <f t="shared" ca="1" si="5"/>
        <v>--</v>
      </c>
      <c r="AB47" s="85"/>
    </row>
    <row r="48" spans="2:28" x14ac:dyDescent="0.25">
      <c r="C48" s="86"/>
      <c r="D48" s="46"/>
      <c r="E48" s="87"/>
      <c r="F48" s="87"/>
      <c r="K48" s="51">
        <f t="shared" si="10"/>
        <v>25</v>
      </c>
      <c r="L48" s="52" t="str">
        <f t="shared" ca="1" si="6"/>
        <v>--</v>
      </c>
      <c r="M48" s="57" t="str">
        <f t="shared" ca="1" si="1"/>
        <v>--</v>
      </c>
      <c r="N48" s="53" t="str">
        <f t="shared" ca="1" si="2"/>
        <v>--</v>
      </c>
      <c r="O48" s="57" t="str">
        <f t="shared" ca="1" si="7"/>
        <v>--</v>
      </c>
      <c r="P48" s="53" t="str">
        <f t="shared" ca="1" si="0"/>
        <v>--</v>
      </c>
      <c r="Q48" s="53" t="e">
        <f t="shared" ca="1" si="3"/>
        <v>#VALUE!</v>
      </c>
      <c r="R48" s="53">
        <f t="shared" ca="1" si="8"/>
        <v>1</v>
      </c>
      <c r="S48" s="58" t="str">
        <f t="shared" ca="1" si="4"/>
        <v>--</v>
      </c>
      <c r="T48" s="59" t="str">
        <f t="shared" ca="1" si="9"/>
        <v>--</v>
      </c>
      <c r="U48" s="53" t="str">
        <f t="shared" ca="1" si="5"/>
        <v>--</v>
      </c>
    </row>
    <row r="49" spans="3:28" x14ac:dyDescent="0.25">
      <c r="C49" s="73"/>
      <c r="D49" s="46"/>
      <c r="E49" s="87"/>
      <c r="F49" s="87"/>
      <c r="K49" s="51">
        <f t="shared" si="10"/>
        <v>26</v>
      </c>
      <c r="L49" s="52" t="str">
        <f t="shared" ca="1" si="6"/>
        <v>--</v>
      </c>
      <c r="M49" s="57" t="str">
        <f t="shared" ca="1" si="1"/>
        <v>--</v>
      </c>
      <c r="N49" s="53" t="str">
        <f t="shared" ca="1" si="2"/>
        <v>--</v>
      </c>
      <c r="O49" s="57" t="str">
        <f t="shared" ca="1" si="7"/>
        <v>--</v>
      </c>
      <c r="P49" s="53" t="str">
        <f t="shared" ca="1" si="0"/>
        <v>--</v>
      </c>
      <c r="Q49" s="53" t="e">
        <f t="shared" ca="1" si="3"/>
        <v>#VALUE!</v>
      </c>
      <c r="R49" s="53">
        <f t="shared" ca="1" si="8"/>
        <v>1</v>
      </c>
      <c r="S49" s="58" t="str">
        <f t="shared" ca="1" si="4"/>
        <v>--</v>
      </c>
      <c r="T49" s="59" t="str">
        <f t="shared" ca="1" si="9"/>
        <v>--</v>
      </c>
      <c r="U49" s="53" t="str">
        <f t="shared" ca="1" si="5"/>
        <v>--</v>
      </c>
      <c r="AB49" s="88"/>
    </row>
    <row r="50" spans="3:28" x14ac:dyDescent="0.25">
      <c r="C50" s="63"/>
      <c r="D50" s="72"/>
      <c r="E50" s="73"/>
      <c r="F50" s="73"/>
      <c r="K50" s="51">
        <f t="shared" si="10"/>
        <v>27</v>
      </c>
      <c r="L50" s="52" t="str">
        <f t="shared" ca="1" si="6"/>
        <v>--</v>
      </c>
      <c r="M50" s="57" t="str">
        <f t="shared" ca="1" si="1"/>
        <v>--</v>
      </c>
      <c r="N50" s="53" t="str">
        <f t="shared" ca="1" si="2"/>
        <v>--</v>
      </c>
      <c r="O50" s="57" t="str">
        <f t="shared" ca="1" si="7"/>
        <v>--</v>
      </c>
      <c r="P50" s="53" t="str">
        <f t="shared" ca="1" si="0"/>
        <v>--</v>
      </c>
      <c r="Q50" s="53" t="e">
        <f t="shared" ca="1" si="3"/>
        <v>#VALUE!</v>
      </c>
      <c r="R50" s="53">
        <f t="shared" ca="1" si="8"/>
        <v>1</v>
      </c>
      <c r="S50" s="58" t="str">
        <f t="shared" ca="1" si="4"/>
        <v>--</v>
      </c>
      <c r="T50" s="59" t="str">
        <f t="shared" ca="1" si="9"/>
        <v>--</v>
      </c>
      <c r="U50" s="53" t="str">
        <f t="shared" ca="1" si="5"/>
        <v>--</v>
      </c>
      <c r="AB50" s="89"/>
    </row>
    <row r="51" spans="3:28" x14ac:dyDescent="0.25">
      <c r="C51" s="90"/>
      <c r="D51" s="46"/>
      <c r="E51" s="76"/>
      <c r="F51" s="76"/>
      <c r="K51" s="51">
        <f t="shared" si="10"/>
        <v>28</v>
      </c>
      <c r="L51" s="52" t="str">
        <f t="shared" ca="1" si="6"/>
        <v>--</v>
      </c>
      <c r="M51" s="57" t="str">
        <f t="shared" ca="1" si="1"/>
        <v>--</v>
      </c>
      <c r="N51" s="53" t="str">
        <f t="shared" ca="1" si="2"/>
        <v>--</v>
      </c>
      <c r="O51" s="57" t="str">
        <f t="shared" ca="1" si="7"/>
        <v>--</v>
      </c>
      <c r="P51" s="53" t="str">
        <f t="shared" ca="1" si="0"/>
        <v>--</v>
      </c>
      <c r="Q51" s="53" t="e">
        <f t="shared" ca="1" si="3"/>
        <v>#VALUE!</v>
      </c>
      <c r="R51" s="53">
        <f t="shared" ca="1" si="8"/>
        <v>1</v>
      </c>
      <c r="S51" s="58" t="str">
        <f t="shared" ca="1" si="4"/>
        <v>--</v>
      </c>
      <c r="T51" s="59" t="str">
        <f t="shared" ca="1" si="9"/>
        <v>--</v>
      </c>
      <c r="U51" s="53" t="str">
        <f t="shared" ca="1" si="5"/>
        <v>--</v>
      </c>
    </row>
    <row r="52" spans="3:28" x14ac:dyDescent="0.25">
      <c r="C52" s="90"/>
      <c r="K52" s="51">
        <f t="shared" si="10"/>
        <v>29</v>
      </c>
      <c r="L52" s="52" t="str">
        <f t="shared" ca="1" si="6"/>
        <v>--</v>
      </c>
      <c r="M52" s="57" t="str">
        <f t="shared" ca="1" si="1"/>
        <v>--</v>
      </c>
      <c r="N52" s="53" t="str">
        <f t="shared" ca="1" si="2"/>
        <v>--</v>
      </c>
      <c r="O52" s="57" t="str">
        <f t="shared" ca="1" si="7"/>
        <v>--</v>
      </c>
      <c r="P52" s="53" t="str">
        <f t="shared" ca="1" si="0"/>
        <v>--</v>
      </c>
      <c r="Q52" s="53" t="e">
        <f t="shared" ca="1" si="3"/>
        <v>#VALUE!</v>
      </c>
      <c r="R52" s="53">
        <f t="shared" ca="1" si="8"/>
        <v>1</v>
      </c>
      <c r="S52" s="58" t="str">
        <f t="shared" ca="1" si="4"/>
        <v>--</v>
      </c>
      <c r="T52" s="59" t="str">
        <f t="shared" ca="1" si="9"/>
        <v>--</v>
      </c>
      <c r="U52" s="53" t="str">
        <f t="shared" ca="1" si="5"/>
        <v>--</v>
      </c>
    </row>
    <row r="53" spans="3:28" x14ac:dyDescent="0.25">
      <c r="C53" s="90"/>
      <c r="K53" s="51">
        <f t="shared" si="10"/>
        <v>30</v>
      </c>
      <c r="L53" s="52" t="str">
        <f t="shared" ca="1" si="6"/>
        <v>--</v>
      </c>
      <c r="M53" s="57" t="str">
        <f t="shared" ca="1" si="1"/>
        <v>--</v>
      </c>
      <c r="N53" s="53" t="str">
        <f t="shared" ca="1" si="2"/>
        <v>--</v>
      </c>
      <c r="O53" s="57" t="str">
        <f t="shared" ca="1" si="7"/>
        <v>--</v>
      </c>
      <c r="P53" s="53" t="str">
        <f t="shared" ca="1" si="0"/>
        <v>--</v>
      </c>
      <c r="Q53" s="53" t="e">
        <f t="shared" ca="1" si="3"/>
        <v>#VALUE!</v>
      </c>
      <c r="R53" s="53">
        <f t="shared" ca="1" si="8"/>
        <v>1</v>
      </c>
      <c r="S53" s="58" t="str">
        <f t="shared" ca="1" si="4"/>
        <v>--</v>
      </c>
      <c r="T53" s="59" t="str">
        <f t="shared" ca="1" si="9"/>
        <v>--</v>
      </c>
      <c r="U53" s="53" t="str">
        <f t="shared" ca="1" si="5"/>
        <v>--</v>
      </c>
    </row>
    <row r="54" spans="3:28" x14ac:dyDescent="0.25">
      <c r="K54" s="51">
        <f>+K53+1</f>
        <v>31</v>
      </c>
      <c r="L54" s="52" t="str">
        <f t="shared" ca="1" si="6"/>
        <v>--</v>
      </c>
      <c r="M54" s="57" t="str">
        <f t="shared" ca="1" si="1"/>
        <v>--</v>
      </c>
      <c r="N54" s="53" t="str">
        <f t="shared" ca="1" si="2"/>
        <v>--</v>
      </c>
      <c r="O54" s="57" t="str">
        <f t="shared" ca="1" si="7"/>
        <v>--</v>
      </c>
      <c r="P54" s="53" t="str">
        <f t="shared" ca="1" si="0"/>
        <v>--</v>
      </c>
      <c r="Q54" s="53" t="e">
        <f t="shared" ca="1" si="3"/>
        <v>#VALUE!</v>
      </c>
      <c r="R54" s="53">
        <f t="shared" ca="1" si="8"/>
        <v>1</v>
      </c>
      <c r="S54" s="58" t="str">
        <f t="shared" ca="1" si="4"/>
        <v>--</v>
      </c>
      <c r="T54" s="59" t="str">
        <f t="shared" ca="1" si="9"/>
        <v>--</v>
      </c>
      <c r="U54" s="53" t="str">
        <f t="shared" ca="1" si="5"/>
        <v>--</v>
      </c>
    </row>
    <row r="55" spans="3:28" x14ac:dyDescent="0.25">
      <c r="K55" s="51">
        <f t="shared" si="10"/>
        <v>32</v>
      </c>
      <c r="L55" s="52" t="str">
        <f t="shared" ca="1" si="6"/>
        <v>--</v>
      </c>
      <c r="M55" s="57" t="str">
        <f t="shared" ca="1" si="1"/>
        <v>--</v>
      </c>
      <c r="N55" s="53" t="str">
        <f t="shared" ca="1" si="2"/>
        <v>--</v>
      </c>
      <c r="O55" s="57" t="str">
        <f t="shared" ca="1" si="7"/>
        <v>--</v>
      </c>
      <c r="P55" s="53" t="str">
        <f t="shared" ca="1" si="0"/>
        <v>--</v>
      </c>
      <c r="Q55" s="53" t="e">
        <f t="shared" ca="1" si="3"/>
        <v>#VALUE!</v>
      </c>
      <c r="R55" s="53">
        <f t="shared" ca="1" si="8"/>
        <v>1</v>
      </c>
      <c r="S55" s="58" t="str">
        <f t="shared" ca="1" si="4"/>
        <v>--</v>
      </c>
      <c r="T55" s="59" t="str">
        <f t="shared" ca="1" si="9"/>
        <v>--</v>
      </c>
      <c r="U55" s="53" t="str">
        <f t="shared" ca="1" si="5"/>
        <v>--</v>
      </c>
    </row>
    <row r="56" spans="3:28" x14ac:dyDescent="0.25">
      <c r="K56" s="51">
        <f t="shared" si="10"/>
        <v>33</v>
      </c>
      <c r="L56" s="52" t="str">
        <f t="shared" ca="1" si="6"/>
        <v>--</v>
      </c>
      <c r="M56" s="57" t="str">
        <f t="shared" ca="1" si="1"/>
        <v>--</v>
      </c>
      <c r="N56" s="53" t="str">
        <f t="shared" ca="1" si="2"/>
        <v>--</v>
      </c>
      <c r="O56" s="57" t="str">
        <f t="shared" ca="1" si="7"/>
        <v>--</v>
      </c>
      <c r="P56" s="53" t="str">
        <f t="shared" ca="1" si="0"/>
        <v>--</v>
      </c>
      <c r="Q56" s="53" t="e">
        <f t="shared" ca="1" si="3"/>
        <v>#VALUE!</v>
      </c>
      <c r="R56" s="53">
        <f t="shared" ca="1" si="8"/>
        <v>1</v>
      </c>
      <c r="S56" s="58" t="str">
        <f t="shared" ca="1" si="4"/>
        <v>--</v>
      </c>
      <c r="T56" s="59" t="str">
        <f t="shared" ca="1" si="9"/>
        <v>--</v>
      </c>
      <c r="U56" s="53" t="str">
        <f t="shared" ca="1" si="5"/>
        <v>--</v>
      </c>
    </row>
    <row r="57" spans="3:28" x14ac:dyDescent="0.25">
      <c r="K57" s="51">
        <f t="shared" si="10"/>
        <v>34</v>
      </c>
      <c r="L57" s="52" t="str">
        <f t="shared" ca="1" si="6"/>
        <v>--</v>
      </c>
      <c r="M57" s="57" t="str">
        <f t="shared" ca="1" si="1"/>
        <v>--</v>
      </c>
      <c r="N57" s="53" t="str">
        <f t="shared" ca="1" si="2"/>
        <v>--</v>
      </c>
      <c r="O57" s="57" t="str">
        <f t="shared" ca="1" si="7"/>
        <v>--</v>
      </c>
      <c r="P57" s="53" t="str">
        <f t="shared" ca="1" si="0"/>
        <v>--</v>
      </c>
      <c r="Q57" s="53" t="e">
        <f t="shared" ca="1" si="3"/>
        <v>#VALUE!</v>
      </c>
      <c r="R57" s="53">
        <f t="shared" ca="1" si="8"/>
        <v>1</v>
      </c>
      <c r="S57" s="58" t="str">
        <f t="shared" ca="1" si="4"/>
        <v>--</v>
      </c>
      <c r="T57" s="59" t="str">
        <f t="shared" ca="1" si="9"/>
        <v>--</v>
      </c>
      <c r="U57" s="53" t="str">
        <f t="shared" ca="1" si="5"/>
        <v>--</v>
      </c>
    </row>
    <row r="58" spans="3:28" x14ac:dyDescent="0.25">
      <c r="K58" s="51">
        <f t="shared" si="10"/>
        <v>35</v>
      </c>
      <c r="L58" s="52" t="str">
        <f t="shared" ca="1" si="6"/>
        <v>--</v>
      </c>
      <c r="M58" s="57" t="str">
        <f t="shared" ca="1" si="1"/>
        <v>--</v>
      </c>
      <c r="N58" s="53" t="str">
        <f t="shared" ca="1" si="2"/>
        <v>--</v>
      </c>
      <c r="O58" s="57" t="str">
        <f t="shared" ca="1" si="7"/>
        <v>--</v>
      </c>
      <c r="P58" s="53" t="str">
        <f t="shared" ca="1" si="0"/>
        <v>--</v>
      </c>
      <c r="Q58" s="53" t="e">
        <f t="shared" ca="1" si="3"/>
        <v>#VALUE!</v>
      </c>
      <c r="R58" s="53">
        <f t="shared" ca="1" si="8"/>
        <v>1</v>
      </c>
      <c r="S58" s="58" t="str">
        <f t="shared" ca="1" si="4"/>
        <v>--</v>
      </c>
      <c r="T58" s="59" t="str">
        <f t="shared" ca="1" si="9"/>
        <v>--</v>
      </c>
      <c r="U58" s="53" t="str">
        <f t="shared" ca="1" si="5"/>
        <v>--</v>
      </c>
    </row>
    <row r="59" spans="3:28" x14ac:dyDescent="0.25">
      <c r="K59" s="51">
        <f t="shared" si="10"/>
        <v>36</v>
      </c>
      <c r="L59" s="52" t="str">
        <f t="shared" ca="1" si="6"/>
        <v>--</v>
      </c>
      <c r="M59" s="57" t="str">
        <f t="shared" ca="1" si="1"/>
        <v>--</v>
      </c>
      <c r="N59" s="53" t="str">
        <f t="shared" ca="1" si="2"/>
        <v>--</v>
      </c>
      <c r="O59" s="57" t="str">
        <f t="shared" ca="1" si="7"/>
        <v>--</v>
      </c>
      <c r="P59" s="53" t="str">
        <f t="shared" ca="1" si="0"/>
        <v>--</v>
      </c>
      <c r="Q59" s="53" t="e">
        <f t="shared" ca="1" si="3"/>
        <v>#VALUE!</v>
      </c>
      <c r="R59" s="53">
        <f t="shared" ca="1" si="8"/>
        <v>1</v>
      </c>
      <c r="S59" s="58" t="str">
        <f t="shared" ca="1" si="4"/>
        <v>--</v>
      </c>
      <c r="T59" s="59" t="str">
        <f t="shared" ca="1" si="9"/>
        <v>--</v>
      </c>
      <c r="U59" s="53" t="str">
        <f t="shared" ca="1" si="5"/>
        <v>--</v>
      </c>
    </row>
    <row r="60" spans="3:28" x14ac:dyDescent="0.25">
      <c r="K60" s="51">
        <f t="shared" si="10"/>
        <v>37</v>
      </c>
      <c r="L60" s="52" t="str">
        <f t="shared" ca="1" si="6"/>
        <v>--</v>
      </c>
      <c r="M60" s="57" t="str">
        <f t="shared" ca="1" si="1"/>
        <v>--</v>
      </c>
      <c r="N60" s="53" t="str">
        <f t="shared" ca="1" si="2"/>
        <v>--</v>
      </c>
      <c r="O60" s="57" t="str">
        <f t="shared" ca="1" si="7"/>
        <v>--</v>
      </c>
      <c r="P60" s="53" t="str">
        <f t="shared" ca="1" si="0"/>
        <v>--</v>
      </c>
      <c r="Q60" s="53" t="e">
        <f t="shared" ca="1" si="3"/>
        <v>#VALUE!</v>
      </c>
      <c r="R60" s="53">
        <f t="shared" ca="1" si="8"/>
        <v>1</v>
      </c>
      <c r="S60" s="58" t="str">
        <f t="shared" ca="1" si="4"/>
        <v>--</v>
      </c>
      <c r="T60" s="59" t="str">
        <f t="shared" ca="1" si="9"/>
        <v>--</v>
      </c>
      <c r="U60" s="53" t="str">
        <f t="shared" ca="1" si="5"/>
        <v>--</v>
      </c>
    </row>
    <row r="61" spans="3:28" x14ac:dyDescent="0.25">
      <c r="K61" s="51">
        <f t="shared" si="10"/>
        <v>38</v>
      </c>
      <c r="L61" s="52" t="str">
        <f t="shared" ca="1" si="6"/>
        <v>--</v>
      </c>
      <c r="M61" s="57" t="str">
        <f t="shared" ca="1" si="1"/>
        <v>--</v>
      </c>
      <c r="N61" s="53" t="str">
        <f t="shared" ca="1" si="2"/>
        <v>--</v>
      </c>
      <c r="O61" s="57" t="str">
        <f t="shared" ca="1" si="7"/>
        <v>--</v>
      </c>
      <c r="P61" s="53" t="str">
        <f t="shared" ca="1" si="0"/>
        <v>--</v>
      </c>
      <c r="Q61" s="53" t="e">
        <f t="shared" ca="1" si="3"/>
        <v>#VALUE!</v>
      </c>
      <c r="R61" s="53">
        <f t="shared" ca="1" si="8"/>
        <v>1</v>
      </c>
      <c r="S61" s="58" t="str">
        <f t="shared" ca="1" si="4"/>
        <v>--</v>
      </c>
      <c r="T61" s="59" t="str">
        <f t="shared" ca="1" si="9"/>
        <v>--</v>
      </c>
      <c r="U61" s="53" t="str">
        <f t="shared" ca="1" si="5"/>
        <v>--</v>
      </c>
    </row>
    <row r="62" spans="3:28" x14ac:dyDescent="0.25">
      <c r="K62" s="51">
        <f t="shared" si="10"/>
        <v>39</v>
      </c>
      <c r="L62" s="52" t="str">
        <f t="shared" ca="1" si="6"/>
        <v>--</v>
      </c>
      <c r="M62" s="57" t="str">
        <f t="shared" ca="1" si="1"/>
        <v>--</v>
      </c>
      <c r="N62" s="53" t="str">
        <f t="shared" ca="1" si="2"/>
        <v>--</v>
      </c>
      <c r="O62" s="57" t="str">
        <f t="shared" ca="1" si="7"/>
        <v>--</v>
      </c>
      <c r="P62" s="53" t="str">
        <f t="shared" ca="1" si="0"/>
        <v>--</v>
      </c>
      <c r="Q62" s="53" t="e">
        <f t="shared" ca="1" si="3"/>
        <v>#VALUE!</v>
      </c>
      <c r="R62" s="53">
        <f t="shared" ca="1" si="8"/>
        <v>1</v>
      </c>
      <c r="S62" s="58" t="str">
        <f t="shared" ca="1" si="4"/>
        <v>--</v>
      </c>
      <c r="T62" s="59" t="str">
        <f t="shared" ca="1" si="9"/>
        <v>--</v>
      </c>
      <c r="U62" s="53" t="str">
        <f t="shared" ca="1" si="5"/>
        <v>--</v>
      </c>
    </row>
    <row r="63" spans="3:28" x14ac:dyDescent="0.25">
      <c r="K63" s="51">
        <f t="shared" si="10"/>
        <v>40</v>
      </c>
      <c r="L63" s="52" t="str">
        <f t="shared" ca="1" si="6"/>
        <v>--</v>
      </c>
      <c r="M63" s="57" t="str">
        <f t="shared" ca="1" si="1"/>
        <v>--</v>
      </c>
      <c r="N63" s="53" t="str">
        <f t="shared" ca="1" si="2"/>
        <v>--</v>
      </c>
      <c r="O63" s="57" t="str">
        <f t="shared" ca="1" si="7"/>
        <v>--</v>
      </c>
      <c r="P63" s="53" t="str">
        <f t="shared" ca="1" si="0"/>
        <v>--</v>
      </c>
      <c r="Q63" s="53" t="e">
        <f t="shared" ca="1" si="3"/>
        <v>#VALUE!</v>
      </c>
      <c r="R63" s="53">
        <f t="shared" ca="1" si="8"/>
        <v>1</v>
      </c>
      <c r="S63" s="58" t="str">
        <f t="shared" ca="1" si="4"/>
        <v>--</v>
      </c>
      <c r="T63" s="59" t="str">
        <f t="shared" ca="1" si="9"/>
        <v>--</v>
      </c>
      <c r="U63" s="53" t="str">
        <f t="shared" ca="1" si="5"/>
        <v>--</v>
      </c>
    </row>
    <row r="64" spans="3:28" x14ac:dyDescent="0.25">
      <c r="K64" s="51">
        <f t="shared" si="10"/>
        <v>41</v>
      </c>
      <c r="L64" s="52" t="str">
        <f t="shared" ca="1" si="6"/>
        <v>--</v>
      </c>
      <c r="M64" s="57" t="str">
        <f t="shared" ca="1" si="1"/>
        <v>--</v>
      </c>
      <c r="N64" s="53" t="str">
        <f t="shared" ca="1" si="2"/>
        <v>--</v>
      </c>
      <c r="O64" s="57" t="str">
        <f t="shared" ca="1" si="7"/>
        <v>--</v>
      </c>
      <c r="P64" s="53" t="str">
        <f t="shared" ca="1" si="0"/>
        <v>--</v>
      </c>
      <c r="Q64" s="53" t="e">
        <f t="shared" ca="1" si="3"/>
        <v>#VALUE!</v>
      </c>
      <c r="R64" s="53">
        <f t="shared" ca="1" si="8"/>
        <v>1</v>
      </c>
      <c r="S64" s="58" t="str">
        <f t="shared" ca="1" si="4"/>
        <v>--</v>
      </c>
      <c r="T64" s="59" t="str">
        <f t="shared" ca="1" si="9"/>
        <v>--</v>
      </c>
      <c r="U64" s="53" t="str">
        <f t="shared" ca="1" si="5"/>
        <v>--</v>
      </c>
    </row>
    <row r="65" spans="11:21" x14ac:dyDescent="0.25">
      <c r="K65" s="51">
        <f t="shared" si="10"/>
        <v>42</v>
      </c>
      <c r="L65" s="52" t="str">
        <f t="shared" ca="1" si="6"/>
        <v>--</v>
      </c>
      <c r="M65" s="57" t="str">
        <f t="shared" ca="1" si="1"/>
        <v>--</v>
      </c>
      <c r="N65" s="53" t="str">
        <f t="shared" ca="1" si="2"/>
        <v>--</v>
      </c>
      <c r="O65" s="57" t="str">
        <f t="shared" ca="1" si="7"/>
        <v>--</v>
      </c>
      <c r="P65" s="53" t="str">
        <f t="shared" ca="1" si="0"/>
        <v>--</v>
      </c>
      <c r="Q65" s="53" t="e">
        <f t="shared" ca="1" si="3"/>
        <v>#VALUE!</v>
      </c>
      <c r="R65" s="53">
        <f t="shared" ca="1" si="8"/>
        <v>1</v>
      </c>
      <c r="S65" s="58" t="str">
        <f t="shared" ca="1" si="4"/>
        <v>--</v>
      </c>
      <c r="T65" s="59" t="str">
        <f t="shared" ca="1" si="9"/>
        <v>--</v>
      </c>
      <c r="U65" s="53" t="str">
        <f t="shared" ca="1" si="5"/>
        <v>--</v>
      </c>
    </row>
    <row r="66" spans="11:21" x14ac:dyDescent="0.25">
      <c r="K66" s="51">
        <f t="shared" si="10"/>
        <v>43</v>
      </c>
      <c r="L66" s="52" t="str">
        <f t="shared" ca="1" si="6"/>
        <v>--</v>
      </c>
      <c r="M66" s="57" t="str">
        <f t="shared" ca="1" si="1"/>
        <v>--</v>
      </c>
      <c r="N66" s="53" t="str">
        <f t="shared" ca="1" si="2"/>
        <v>--</v>
      </c>
      <c r="O66" s="57" t="str">
        <f t="shared" ca="1" si="7"/>
        <v>--</v>
      </c>
      <c r="P66" s="53" t="str">
        <f t="shared" ca="1" si="0"/>
        <v>--</v>
      </c>
      <c r="Q66" s="53" t="e">
        <f t="shared" ca="1" si="3"/>
        <v>#VALUE!</v>
      </c>
      <c r="R66" s="53">
        <f t="shared" ca="1" si="8"/>
        <v>1</v>
      </c>
      <c r="S66" s="58" t="str">
        <f t="shared" ca="1" si="4"/>
        <v>--</v>
      </c>
      <c r="T66" s="59" t="str">
        <f t="shared" ca="1" si="9"/>
        <v>--</v>
      </c>
      <c r="U66" s="53" t="str">
        <f t="shared" ca="1" si="5"/>
        <v>--</v>
      </c>
    </row>
    <row r="67" spans="11:21" x14ac:dyDescent="0.25">
      <c r="K67" s="51">
        <f t="shared" si="10"/>
        <v>44</v>
      </c>
      <c r="L67" s="52" t="str">
        <f t="shared" ca="1" si="6"/>
        <v>--</v>
      </c>
      <c r="M67" s="57" t="str">
        <f t="shared" ca="1" si="1"/>
        <v>--</v>
      </c>
      <c r="N67" s="53" t="str">
        <f t="shared" ca="1" si="2"/>
        <v>--</v>
      </c>
      <c r="O67" s="57" t="str">
        <f t="shared" ca="1" si="7"/>
        <v>--</v>
      </c>
      <c r="P67" s="53" t="str">
        <f t="shared" ca="1" si="0"/>
        <v>--</v>
      </c>
      <c r="Q67" s="53"/>
      <c r="R67" s="53"/>
      <c r="S67" s="58" t="str">
        <f t="shared" ca="1" si="4"/>
        <v>--</v>
      </c>
      <c r="T67" s="59" t="str">
        <f t="shared" ca="1" si="9"/>
        <v>--</v>
      </c>
      <c r="U67" s="53" t="str">
        <f t="shared" ca="1" si="5"/>
        <v>--</v>
      </c>
    </row>
    <row r="68" spans="11:21" x14ac:dyDescent="0.25">
      <c r="K68" s="51">
        <f t="shared" si="10"/>
        <v>45</v>
      </c>
      <c r="L68" s="52" t="str">
        <f t="shared" ca="1" si="6"/>
        <v>--</v>
      </c>
      <c r="M68" s="57" t="str">
        <f t="shared" ca="1" si="1"/>
        <v>--</v>
      </c>
      <c r="N68" s="53" t="str">
        <f t="shared" ca="1" si="2"/>
        <v>--</v>
      </c>
      <c r="O68" s="57" t="str">
        <f t="shared" ca="1" si="7"/>
        <v>--</v>
      </c>
      <c r="P68" s="53" t="str">
        <f t="shared" ca="1" si="0"/>
        <v>--</v>
      </c>
      <c r="Q68" s="53"/>
      <c r="R68" s="53"/>
      <c r="S68" s="58" t="str">
        <f t="shared" ca="1" si="4"/>
        <v>--</v>
      </c>
      <c r="T68" s="59" t="str">
        <f t="shared" ca="1" si="9"/>
        <v>--</v>
      </c>
      <c r="U68" s="53" t="str">
        <f t="shared" ca="1" si="5"/>
        <v>--</v>
      </c>
    </row>
    <row r="69" spans="11:21" x14ac:dyDescent="0.25">
      <c r="K69" s="51">
        <f t="shared" si="10"/>
        <v>46</v>
      </c>
      <c r="L69" s="52" t="str">
        <f t="shared" ca="1" si="6"/>
        <v>--</v>
      </c>
      <c r="M69" s="57" t="str">
        <f t="shared" ca="1" si="1"/>
        <v>--</v>
      </c>
      <c r="N69" s="53" t="str">
        <f t="shared" ca="1" si="2"/>
        <v>--</v>
      </c>
      <c r="O69" s="57" t="str">
        <f t="shared" ca="1" si="7"/>
        <v>--</v>
      </c>
      <c r="P69" s="53" t="str">
        <f t="shared" ca="1" si="0"/>
        <v>--</v>
      </c>
      <c r="Q69" s="53"/>
      <c r="R69" s="53"/>
      <c r="S69" s="58" t="str">
        <f t="shared" ca="1" si="4"/>
        <v>--</v>
      </c>
      <c r="T69" s="59" t="str">
        <f t="shared" ca="1" si="9"/>
        <v>--</v>
      </c>
      <c r="U69" s="53" t="str">
        <f t="shared" ca="1" si="5"/>
        <v>--</v>
      </c>
    </row>
    <row r="70" spans="11:21" x14ac:dyDescent="0.25">
      <c r="K70" s="51">
        <f t="shared" si="10"/>
        <v>47</v>
      </c>
      <c r="L70" s="52" t="str">
        <f t="shared" ca="1" si="6"/>
        <v>--</v>
      </c>
      <c r="M70" s="57" t="str">
        <f t="shared" ca="1" si="1"/>
        <v>--</v>
      </c>
      <c r="N70" s="53" t="str">
        <f t="shared" ca="1" si="2"/>
        <v>--</v>
      </c>
      <c r="O70" s="57" t="str">
        <f t="shared" ca="1" si="7"/>
        <v>--</v>
      </c>
      <c r="P70" s="53" t="str">
        <f t="shared" ca="1" si="0"/>
        <v>--</v>
      </c>
      <c r="Q70" s="53"/>
      <c r="R70" s="53"/>
      <c r="S70" s="58" t="str">
        <f t="shared" ca="1" si="4"/>
        <v>--</v>
      </c>
      <c r="T70" s="59" t="str">
        <f t="shared" ca="1" si="9"/>
        <v>--</v>
      </c>
      <c r="U70" s="53" t="str">
        <f t="shared" ca="1" si="5"/>
        <v>--</v>
      </c>
    </row>
    <row r="71" spans="11:21" x14ac:dyDescent="0.25">
      <c r="K71" s="51">
        <f t="shared" si="10"/>
        <v>48</v>
      </c>
      <c r="L71" s="52" t="str">
        <f t="shared" ca="1" si="6"/>
        <v>--</v>
      </c>
      <c r="M71" s="57" t="str">
        <f t="shared" ca="1" si="1"/>
        <v>--</v>
      </c>
      <c r="N71" s="53" t="str">
        <f t="shared" ca="1" si="2"/>
        <v>--</v>
      </c>
      <c r="O71" s="57" t="str">
        <f t="shared" ca="1" si="7"/>
        <v>--</v>
      </c>
      <c r="P71" s="53" t="str">
        <f t="shared" ca="1" si="0"/>
        <v>--</v>
      </c>
      <c r="Q71" s="53"/>
      <c r="R71" s="53"/>
      <c r="S71" s="58" t="str">
        <f t="shared" ca="1" si="4"/>
        <v>--</v>
      </c>
      <c r="T71" s="59" t="str">
        <f t="shared" ca="1" si="9"/>
        <v>--</v>
      </c>
      <c r="U71" s="53" t="str">
        <f t="shared" ca="1" si="5"/>
        <v>--</v>
      </c>
    </row>
    <row r="72" spans="11:21" x14ac:dyDescent="0.25">
      <c r="K72" s="51">
        <f t="shared" si="10"/>
        <v>49</v>
      </c>
      <c r="L72" s="52" t="str">
        <f t="shared" ca="1" si="6"/>
        <v>--</v>
      </c>
      <c r="M72" s="57" t="str">
        <f t="shared" ca="1" si="1"/>
        <v>--</v>
      </c>
      <c r="N72" s="53" t="str">
        <f t="shared" ca="1" si="2"/>
        <v>--</v>
      </c>
      <c r="O72" s="57" t="str">
        <f t="shared" ca="1" si="7"/>
        <v>--</v>
      </c>
      <c r="P72" s="53" t="str">
        <f t="shared" ca="1" si="0"/>
        <v>--</v>
      </c>
      <c r="Q72" s="53"/>
      <c r="R72" s="53"/>
      <c r="S72" s="58" t="str">
        <f t="shared" ca="1" si="4"/>
        <v>--</v>
      </c>
      <c r="T72" s="59" t="str">
        <f t="shared" ca="1" si="9"/>
        <v>--</v>
      </c>
      <c r="U72" s="53" t="str">
        <f t="shared" ca="1" si="5"/>
        <v>--</v>
      </c>
    </row>
    <row r="73" spans="11:21" x14ac:dyDescent="0.25">
      <c r="K73" s="51">
        <f t="shared" si="10"/>
        <v>50</v>
      </c>
      <c r="L73" s="52" t="str">
        <f t="shared" ca="1" si="6"/>
        <v>--</v>
      </c>
      <c r="M73" s="57" t="str">
        <f t="shared" ca="1" si="1"/>
        <v>--</v>
      </c>
      <c r="N73" s="53" t="str">
        <f t="shared" ca="1" si="2"/>
        <v>--</v>
      </c>
      <c r="O73" s="57" t="str">
        <f t="shared" ca="1" si="7"/>
        <v>--</v>
      </c>
      <c r="P73" s="53" t="str">
        <f t="shared" ca="1" si="0"/>
        <v>--</v>
      </c>
      <c r="Q73" s="53"/>
      <c r="R73" s="53"/>
      <c r="S73" s="58" t="str">
        <f t="shared" ca="1" si="4"/>
        <v>--</v>
      </c>
      <c r="T73" s="59" t="str">
        <f t="shared" ca="1" si="9"/>
        <v>--</v>
      </c>
      <c r="U73" s="53" t="str">
        <f t="shared" ca="1" si="5"/>
        <v>--</v>
      </c>
    </row>
    <row r="74" spans="11:21" x14ac:dyDescent="0.25">
      <c r="K74" s="51">
        <f t="shared" si="10"/>
        <v>51</v>
      </c>
      <c r="L74" s="52" t="str">
        <f t="shared" ca="1" si="6"/>
        <v>--</v>
      </c>
      <c r="M74" s="57" t="str">
        <f t="shared" ca="1" si="1"/>
        <v>--</v>
      </c>
      <c r="N74" s="53" t="str">
        <f t="shared" ca="1" si="2"/>
        <v>--</v>
      </c>
      <c r="O74" s="57" t="str">
        <f t="shared" ca="1" si="7"/>
        <v>--</v>
      </c>
      <c r="P74" s="53" t="str">
        <f t="shared" ca="1" si="0"/>
        <v>--</v>
      </c>
      <c r="Q74" s="53"/>
      <c r="R74" s="53"/>
      <c r="S74" s="58" t="str">
        <f t="shared" ca="1" si="4"/>
        <v>--</v>
      </c>
      <c r="T74" s="59" t="str">
        <f t="shared" ca="1" si="9"/>
        <v>--</v>
      </c>
      <c r="U74" s="53" t="str">
        <f t="shared" ca="1" si="5"/>
        <v>--</v>
      </c>
    </row>
    <row r="75" spans="11:21" x14ac:dyDescent="0.25">
      <c r="K75" s="51">
        <f t="shared" si="10"/>
        <v>52</v>
      </c>
      <c r="L75" s="52" t="str">
        <f t="shared" ca="1" si="6"/>
        <v>--</v>
      </c>
      <c r="M75" s="57" t="str">
        <f t="shared" ca="1" si="1"/>
        <v>--</v>
      </c>
      <c r="N75" s="53" t="str">
        <f t="shared" ca="1" si="2"/>
        <v>--</v>
      </c>
      <c r="O75" s="57" t="str">
        <f t="shared" ca="1" si="7"/>
        <v>--</v>
      </c>
      <c r="P75" s="53" t="str">
        <f t="shared" ca="1" si="0"/>
        <v>--</v>
      </c>
      <c r="Q75" s="53"/>
      <c r="R75" s="53"/>
      <c r="S75" s="58" t="str">
        <f t="shared" ca="1" si="4"/>
        <v>--</v>
      </c>
      <c r="T75" s="59" t="str">
        <f t="shared" ca="1" si="9"/>
        <v>--</v>
      </c>
      <c r="U75" s="53" t="str">
        <f t="shared" ca="1" si="5"/>
        <v>--</v>
      </c>
    </row>
    <row r="76" spans="11:21" x14ac:dyDescent="0.25">
      <c r="K76" s="51">
        <f t="shared" si="10"/>
        <v>53</v>
      </c>
      <c r="L76" s="52" t="str">
        <f t="shared" ca="1" si="6"/>
        <v>--</v>
      </c>
      <c r="M76" s="57" t="str">
        <f t="shared" ca="1" si="1"/>
        <v>--</v>
      </c>
      <c r="N76" s="53" t="str">
        <f t="shared" ca="1" si="2"/>
        <v>--</v>
      </c>
      <c r="O76" s="57" t="str">
        <f t="shared" ca="1" si="7"/>
        <v>--</v>
      </c>
      <c r="P76" s="53" t="str">
        <f t="shared" ca="1" si="0"/>
        <v>--</v>
      </c>
      <c r="Q76" s="53"/>
      <c r="R76" s="53"/>
      <c r="S76" s="58" t="str">
        <f t="shared" ca="1" si="4"/>
        <v>--</v>
      </c>
      <c r="T76" s="59" t="str">
        <f t="shared" ca="1" si="9"/>
        <v>--</v>
      </c>
      <c r="U76" s="53" t="str">
        <f t="shared" ca="1" si="5"/>
        <v>--</v>
      </c>
    </row>
    <row r="77" spans="11:21" x14ac:dyDescent="0.25">
      <c r="K77" s="51">
        <f t="shared" si="10"/>
        <v>54</v>
      </c>
      <c r="L77" s="52" t="str">
        <f t="shared" ca="1" si="6"/>
        <v>--</v>
      </c>
      <c r="M77" s="57" t="str">
        <f t="shared" ca="1" si="1"/>
        <v>--</v>
      </c>
      <c r="N77" s="53" t="str">
        <f t="shared" ca="1" si="2"/>
        <v>--</v>
      </c>
      <c r="O77" s="57" t="str">
        <f t="shared" ca="1" si="7"/>
        <v>--</v>
      </c>
      <c r="P77" s="53" t="str">
        <f t="shared" ca="1" si="0"/>
        <v>--</v>
      </c>
      <c r="Q77" s="53"/>
      <c r="R77" s="53"/>
      <c r="S77" s="58" t="str">
        <f t="shared" ca="1" si="4"/>
        <v>--</v>
      </c>
      <c r="T77" s="59" t="str">
        <f t="shared" ca="1" si="9"/>
        <v>--</v>
      </c>
      <c r="U77" s="53" t="str">
        <f t="shared" ca="1" si="5"/>
        <v>--</v>
      </c>
    </row>
    <row r="78" spans="11:21" x14ac:dyDescent="0.25">
      <c r="K78" s="51">
        <f t="shared" si="10"/>
        <v>55</v>
      </c>
      <c r="L78" s="52" t="str">
        <f t="shared" ca="1" si="6"/>
        <v>--</v>
      </c>
      <c r="M78" s="57" t="str">
        <f t="shared" ca="1" si="1"/>
        <v>--</v>
      </c>
      <c r="N78" s="53" t="str">
        <f t="shared" ca="1" si="2"/>
        <v>--</v>
      </c>
      <c r="O78" s="57" t="str">
        <f t="shared" ca="1" si="7"/>
        <v>--</v>
      </c>
      <c r="P78" s="53" t="str">
        <f t="shared" ca="1" si="0"/>
        <v>--</v>
      </c>
      <c r="Q78" s="53"/>
      <c r="R78" s="53"/>
      <c r="S78" s="58" t="str">
        <f t="shared" ca="1" si="4"/>
        <v>--</v>
      </c>
      <c r="T78" s="59" t="str">
        <f t="shared" ca="1" si="9"/>
        <v>--</v>
      </c>
      <c r="U78" s="53" t="str">
        <f t="shared" ca="1" si="5"/>
        <v>--</v>
      </c>
    </row>
    <row r="79" spans="11:21" x14ac:dyDescent="0.25">
      <c r="K79" s="51">
        <f t="shared" si="10"/>
        <v>56</v>
      </c>
      <c r="L79" s="52" t="str">
        <f t="shared" ca="1" si="6"/>
        <v>--</v>
      </c>
      <c r="M79" s="57" t="str">
        <f t="shared" ca="1" si="1"/>
        <v>--</v>
      </c>
      <c r="N79" s="53" t="str">
        <f t="shared" ca="1" si="2"/>
        <v>--</v>
      </c>
      <c r="O79" s="57" t="str">
        <f t="shared" ca="1" si="7"/>
        <v>--</v>
      </c>
      <c r="P79" s="53" t="str">
        <f t="shared" ca="1" si="0"/>
        <v>--</v>
      </c>
      <c r="Q79" s="53"/>
      <c r="R79" s="53"/>
      <c r="S79" s="58" t="str">
        <f t="shared" ca="1" si="4"/>
        <v>--</v>
      </c>
      <c r="T79" s="59" t="str">
        <f t="shared" ca="1" si="9"/>
        <v>--</v>
      </c>
      <c r="U79" s="53" t="str">
        <f t="shared" ca="1" si="5"/>
        <v>--</v>
      </c>
    </row>
    <row r="80" spans="11:21" x14ac:dyDescent="0.25">
      <c r="K80" s="51">
        <f t="shared" si="10"/>
        <v>57</v>
      </c>
      <c r="L80" s="52" t="str">
        <f t="shared" ca="1" si="6"/>
        <v>--</v>
      </c>
      <c r="M80" s="57" t="str">
        <f t="shared" ca="1" si="1"/>
        <v>--</v>
      </c>
      <c r="N80" s="53" t="str">
        <f t="shared" ca="1" si="2"/>
        <v>--</v>
      </c>
      <c r="O80" s="57" t="str">
        <f t="shared" ca="1" si="7"/>
        <v>--</v>
      </c>
      <c r="P80" s="53" t="str">
        <f t="shared" ca="1" si="0"/>
        <v>--</v>
      </c>
      <c r="Q80" s="53"/>
      <c r="R80" s="53"/>
      <c r="S80" s="58" t="str">
        <f t="shared" ca="1" si="4"/>
        <v>--</v>
      </c>
      <c r="T80" s="59" t="str">
        <f t="shared" ca="1" si="9"/>
        <v>--</v>
      </c>
      <c r="U80" s="53" t="str">
        <f t="shared" ca="1" si="5"/>
        <v>--</v>
      </c>
    </row>
    <row r="81" spans="11:21" x14ac:dyDescent="0.25">
      <c r="K81" s="51">
        <f t="shared" si="10"/>
        <v>58</v>
      </c>
      <c r="L81" s="52" t="str">
        <f t="shared" ca="1" si="6"/>
        <v>--</v>
      </c>
      <c r="M81" s="57" t="str">
        <f t="shared" ca="1" si="1"/>
        <v>--</v>
      </c>
      <c r="N81" s="53" t="str">
        <f t="shared" ca="1" si="2"/>
        <v>--</v>
      </c>
      <c r="O81" s="57" t="str">
        <f t="shared" ca="1" si="7"/>
        <v>--</v>
      </c>
      <c r="P81" s="53" t="str">
        <f t="shared" ca="1" si="0"/>
        <v>--</v>
      </c>
      <c r="Q81" s="53"/>
      <c r="R81" s="53"/>
      <c r="S81" s="58" t="str">
        <f t="shared" ca="1" si="4"/>
        <v>--</v>
      </c>
      <c r="T81" s="59" t="str">
        <f t="shared" ca="1" si="9"/>
        <v>--</v>
      </c>
      <c r="U81" s="53" t="str">
        <f t="shared" ca="1" si="5"/>
        <v>--</v>
      </c>
    </row>
    <row r="82" spans="11:21" x14ac:dyDescent="0.25">
      <c r="K82" s="51">
        <f t="shared" si="10"/>
        <v>59</v>
      </c>
      <c r="L82" s="52" t="str">
        <f t="shared" ca="1" si="6"/>
        <v>--</v>
      </c>
      <c r="M82" s="57" t="str">
        <f t="shared" ca="1" si="1"/>
        <v>--</v>
      </c>
      <c r="N82" s="53" t="str">
        <f t="shared" ca="1" si="2"/>
        <v>--</v>
      </c>
      <c r="O82" s="57" t="str">
        <f t="shared" ca="1" si="7"/>
        <v>--</v>
      </c>
      <c r="P82" s="53" t="str">
        <f t="shared" ca="1" si="0"/>
        <v>--</v>
      </c>
      <c r="Q82" s="53"/>
      <c r="R82" s="53"/>
      <c r="S82" s="58" t="str">
        <f t="shared" ca="1" si="4"/>
        <v>--</v>
      </c>
      <c r="T82" s="59" t="str">
        <f t="shared" ca="1" si="9"/>
        <v>--</v>
      </c>
      <c r="U82" s="53" t="str">
        <f t="shared" ca="1" si="5"/>
        <v>--</v>
      </c>
    </row>
    <row r="83" spans="11:21" x14ac:dyDescent="0.25">
      <c r="K83" s="51">
        <f t="shared" si="10"/>
        <v>60</v>
      </c>
      <c r="L83" s="52" t="str">
        <f t="shared" ca="1" si="6"/>
        <v>--</v>
      </c>
      <c r="M83" s="57" t="str">
        <f t="shared" ca="1" si="1"/>
        <v>--</v>
      </c>
      <c r="N83" s="53" t="str">
        <f t="shared" ca="1" si="2"/>
        <v>--</v>
      </c>
      <c r="O83" s="57" t="str">
        <f t="shared" ca="1" si="7"/>
        <v>--</v>
      </c>
      <c r="P83" s="53" t="str">
        <f t="shared" ca="1" si="0"/>
        <v>--</v>
      </c>
      <c r="Q83" s="53"/>
      <c r="R83" s="53"/>
      <c r="S83" s="58" t="str">
        <f t="shared" ca="1" si="4"/>
        <v>--</v>
      </c>
      <c r="T83" s="59" t="str">
        <f t="shared" ca="1" si="9"/>
        <v>--</v>
      </c>
      <c r="U83" s="53" t="str">
        <f t="shared" ca="1" si="5"/>
        <v>--</v>
      </c>
    </row>
    <row r="84" spans="11:21" x14ac:dyDescent="0.25">
      <c r="K84" s="51">
        <f t="shared" si="10"/>
        <v>61</v>
      </c>
      <c r="L84" s="52" t="str">
        <f t="shared" ca="1" si="6"/>
        <v>--</v>
      </c>
      <c r="M84" s="57" t="str">
        <f t="shared" ca="1" si="1"/>
        <v>--</v>
      </c>
      <c r="N84" s="53" t="str">
        <f t="shared" ca="1" si="2"/>
        <v>--</v>
      </c>
      <c r="O84" s="57" t="str">
        <f t="shared" ca="1" si="7"/>
        <v>--</v>
      </c>
      <c r="P84" s="53" t="str">
        <f t="shared" ca="1" si="0"/>
        <v>--</v>
      </c>
      <c r="Q84" s="53"/>
      <c r="R84" s="53"/>
      <c r="S84" s="58" t="str">
        <f t="shared" ca="1" si="4"/>
        <v>--</v>
      </c>
      <c r="T84" s="59" t="str">
        <f t="shared" ca="1" si="9"/>
        <v>--</v>
      </c>
      <c r="U84" s="53" t="str">
        <f t="shared" ca="1" si="5"/>
        <v>--</v>
      </c>
    </row>
    <row r="85" spans="11:21" x14ac:dyDescent="0.25">
      <c r="K85" s="51">
        <f t="shared" si="10"/>
        <v>62</v>
      </c>
      <c r="L85" s="52" t="str">
        <f t="shared" ca="1" si="6"/>
        <v>--</v>
      </c>
      <c r="M85" s="57" t="str">
        <f t="shared" ca="1" si="1"/>
        <v>--</v>
      </c>
      <c r="N85" s="53" t="str">
        <f t="shared" ca="1" si="2"/>
        <v>--</v>
      </c>
      <c r="O85" s="57" t="str">
        <f t="shared" ca="1" si="7"/>
        <v>--</v>
      </c>
      <c r="P85" s="53" t="str">
        <f t="shared" ca="1" si="0"/>
        <v>--</v>
      </c>
      <c r="Q85" s="53"/>
      <c r="R85" s="53"/>
      <c r="S85" s="58" t="str">
        <f t="shared" ca="1" si="4"/>
        <v>--</v>
      </c>
      <c r="T85" s="59" t="str">
        <f t="shared" ca="1" si="9"/>
        <v>--</v>
      </c>
      <c r="U85" s="53" t="str">
        <f t="shared" ca="1" si="5"/>
        <v>--</v>
      </c>
    </row>
    <row r="86" spans="11:21" x14ac:dyDescent="0.25">
      <c r="K86" s="51">
        <f t="shared" si="10"/>
        <v>63</v>
      </c>
      <c r="L86" s="52" t="str">
        <f t="shared" ca="1" si="6"/>
        <v>--</v>
      </c>
      <c r="M86" s="57" t="str">
        <f t="shared" ca="1" si="1"/>
        <v>--</v>
      </c>
      <c r="N86" s="53" t="str">
        <f t="shared" ca="1" si="2"/>
        <v>--</v>
      </c>
      <c r="O86" s="57" t="str">
        <f t="shared" ca="1" si="7"/>
        <v>--</v>
      </c>
      <c r="P86" s="53" t="str">
        <f t="shared" ca="1" si="0"/>
        <v>--</v>
      </c>
      <c r="Q86" s="53"/>
      <c r="R86" s="53"/>
      <c r="S86" s="58" t="str">
        <f t="shared" ca="1" si="4"/>
        <v>--</v>
      </c>
      <c r="T86" s="59" t="str">
        <f t="shared" ca="1" si="9"/>
        <v>--</v>
      </c>
      <c r="U86" s="53" t="str">
        <f t="shared" ca="1" si="5"/>
        <v>--</v>
      </c>
    </row>
    <row r="87" spans="11:21" x14ac:dyDescent="0.25">
      <c r="K87" s="51">
        <f t="shared" si="10"/>
        <v>64</v>
      </c>
      <c r="L87" s="52" t="str">
        <f t="shared" ca="1" si="6"/>
        <v>--</v>
      </c>
      <c r="M87" s="57" t="str">
        <f t="shared" ca="1" si="1"/>
        <v>--</v>
      </c>
      <c r="N87" s="53" t="str">
        <f t="shared" ca="1" si="2"/>
        <v>--</v>
      </c>
      <c r="O87" s="57" t="str">
        <f t="shared" ca="1" si="7"/>
        <v>--</v>
      </c>
      <c r="P87" s="53" t="str">
        <f t="shared" ca="1" si="0"/>
        <v>--</v>
      </c>
      <c r="Q87" s="53"/>
      <c r="R87" s="53"/>
      <c r="S87" s="58" t="str">
        <f t="shared" ca="1" si="4"/>
        <v>--</v>
      </c>
      <c r="T87" s="59" t="str">
        <f t="shared" ca="1" si="9"/>
        <v>--</v>
      </c>
      <c r="U87" s="53" t="str">
        <f t="shared" ca="1" si="5"/>
        <v>--</v>
      </c>
    </row>
    <row r="88" spans="11:21" x14ac:dyDescent="0.25">
      <c r="K88" s="51">
        <f t="shared" si="10"/>
        <v>65</v>
      </c>
      <c r="L88" s="52" t="str">
        <f t="shared" ca="1" si="6"/>
        <v>--</v>
      </c>
      <c r="M88" s="57" t="str">
        <f t="shared" ca="1" si="1"/>
        <v>--</v>
      </c>
      <c r="N88" s="53" t="str">
        <f t="shared" ca="1" si="2"/>
        <v>--</v>
      </c>
      <c r="O88" s="57" t="str">
        <f t="shared" ca="1" si="7"/>
        <v>--</v>
      </c>
      <c r="P88" s="53" t="str">
        <f t="shared" ref="P88:P135" ca="1" si="11">+IF(L88="--","--",IFERROR(VLOOKUP(L88,$W$41:$X$45,2,FALSE),0))</f>
        <v>--</v>
      </c>
      <c r="Q88" s="53"/>
      <c r="R88" s="53"/>
      <c r="S88" s="58" t="str">
        <f t="shared" ca="1" si="4"/>
        <v>--</v>
      </c>
      <c r="T88" s="59" t="str">
        <f t="shared" ca="1" si="9"/>
        <v>--</v>
      </c>
      <c r="U88" s="53" t="str">
        <f t="shared" ca="1" si="5"/>
        <v>--</v>
      </c>
    </row>
    <row r="89" spans="11:21" x14ac:dyDescent="0.25">
      <c r="K89" s="51">
        <f t="shared" si="10"/>
        <v>66</v>
      </c>
      <c r="L89" s="52" t="str">
        <f t="shared" ca="1" si="6"/>
        <v>--</v>
      </c>
      <c r="M89" s="57" t="str">
        <f t="shared" ref="M89:M135" ca="1" si="12">IF(L89="--","--",IF(AND($C$27="--",K89=1),(L89-$C$26)*$C$24/365,$C$24/$C$25))</f>
        <v>--</v>
      </c>
      <c r="N89" s="53" t="str">
        <f t="shared" ref="N89:N135" ca="1" si="13">+IF(L89=$C$23, 100%, "--")</f>
        <v>--</v>
      </c>
      <c r="O89" s="57" t="str">
        <f t="shared" ca="1" si="7"/>
        <v>--</v>
      </c>
      <c r="P89" s="53" t="str">
        <f t="shared" ca="1" si="11"/>
        <v>--</v>
      </c>
      <c r="Q89" s="53"/>
      <c r="R89" s="53"/>
      <c r="S89" s="58" t="str">
        <f t="shared" ref="S89:S135" ca="1" si="14">IF(L89="--","--",ROUND(IF($C$22="LBA37DA",SUM(O89:P89),SUM(M89:N89)),9))</f>
        <v>--</v>
      </c>
      <c r="T89" s="59" t="str">
        <f t="shared" ca="1" si="9"/>
        <v>--</v>
      </c>
      <c r="U89" s="53" t="str">
        <f t="shared" ref="U89:U135" ca="1" si="15">IFERROR(T89*S89,"--")</f>
        <v>--</v>
      </c>
    </row>
    <row r="90" spans="11:21" x14ac:dyDescent="0.25">
      <c r="K90" s="51">
        <f t="shared" si="10"/>
        <v>67</v>
      </c>
      <c r="L90" s="52" t="str">
        <f t="shared" ref="L90:L135" ca="1" si="16">+IF(L89&lt;$C$23, EDATE(L89,12/$C$25), IF(L89=$C$23, "--", IF(L89="--", "--")))</f>
        <v>--</v>
      </c>
      <c r="M90" s="57" t="str">
        <f t="shared" ca="1" si="12"/>
        <v>--</v>
      </c>
      <c r="N90" s="53" t="str">
        <f t="shared" ca="1" si="13"/>
        <v>--</v>
      </c>
      <c r="O90" s="57" t="str">
        <f t="shared" ref="O90:O135" ca="1" si="17">IFERROR(IF(K90=1,(L90-$C$27)*(Q90/100%)*$C$24/365,(L90-L89)*(Q90/100%)*$C$24/365),"--")</f>
        <v>--</v>
      </c>
      <c r="P90" s="53" t="str">
        <f t="shared" ca="1" si="11"/>
        <v>--</v>
      </c>
      <c r="Q90" s="53"/>
      <c r="R90" s="53"/>
      <c r="S90" s="58" t="str">
        <f t="shared" ca="1" si="14"/>
        <v>--</v>
      </c>
      <c r="T90" s="59" t="str">
        <f t="shared" ref="T90:T135" ca="1" si="18">IF(L90="--","--",1/(1+$C$31/$C$25)^($C$28*$C$25/365+K89))</f>
        <v>--</v>
      </c>
      <c r="U90" s="53" t="str">
        <f t="shared" ca="1" si="15"/>
        <v>--</v>
      </c>
    </row>
    <row r="91" spans="11:21" x14ac:dyDescent="0.25">
      <c r="K91" s="51">
        <f t="shared" si="10"/>
        <v>68</v>
      </c>
      <c r="L91" s="52" t="str">
        <f t="shared" ca="1" si="16"/>
        <v>--</v>
      </c>
      <c r="M91" s="57" t="str">
        <f t="shared" ca="1" si="12"/>
        <v>--</v>
      </c>
      <c r="N91" s="53" t="str">
        <f t="shared" ca="1" si="13"/>
        <v>--</v>
      </c>
      <c r="O91" s="57" t="str">
        <f t="shared" ca="1" si="17"/>
        <v>--</v>
      </c>
      <c r="P91" s="53" t="str">
        <f t="shared" ca="1" si="11"/>
        <v>--</v>
      </c>
      <c r="Q91" s="53"/>
      <c r="R91" s="53"/>
      <c r="S91" s="58" t="str">
        <f t="shared" ca="1" si="14"/>
        <v>--</v>
      </c>
      <c r="T91" s="59" t="str">
        <f t="shared" ca="1" si="18"/>
        <v>--</v>
      </c>
      <c r="U91" s="53" t="str">
        <f t="shared" ca="1" si="15"/>
        <v>--</v>
      </c>
    </row>
    <row r="92" spans="11:21" x14ac:dyDescent="0.25">
      <c r="K92" s="51">
        <f t="shared" ref="K92:K135" si="19">+K91+1</f>
        <v>69</v>
      </c>
      <c r="L92" s="52" t="str">
        <f t="shared" ca="1" si="16"/>
        <v>--</v>
      </c>
      <c r="M92" s="57" t="str">
        <f t="shared" ca="1" si="12"/>
        <v>--</v>
      </c>
      <c r="N92" s="53" t="str">
        <f t="shared" ca="1" si="13"/>
        <v>--</v>
      </c>
      <c r="O92" s="57" t="str">
        <f t="shared" ca="1" si="17"/>
        <v>--</v>
      </c>
      <c r="P92" s="53" t="str">
        <f t="shared" ca="1" si="11"/>
        <v>--</v>
      </c>
      <c r="Q92" s="53"/>
      <c r="R92" s="53"/>
      <c r="S92" s="58" t="str">
        <f t="shared" ca="1" si="14"/>
        <v>--</v>
      </c>
      <c r="T92" s="59" t="str">
        <f t="shared" ca="1" si="18"/>
        <v>--</v>
      </c>
      <c r="U92" s="53" t="str">
        <f t="shared" ca="1" si="15"/>
        <v>--</v>
      </c>
    </row>
    <row r="93" spans="11:21" x14ac:dyDescent="0.25">
      <c r="K93" s="51">
        <f t="shared" si="19"/>
        <v>70</v>
      </c>
      <c r="L93" s="52" t="str">
        <f t="shared" ca="1" si="16"/>
        <v>--</v>
      </c>
      <c r="M93" s="57" t="str">
        <f t="shared" ca="1" si="12"/>
        <v>--</v>
      </c>
      <c r="N93" s="53" t="str">
        <f t="shared" ca="1" si="13"/>
        <v>--</v>
      </c>
      <c r="O93" s="57" t="str">
        <f t="shared" ca="1" si="17"/>
        <v>--</v>
      </c>
      <c r="P93" s="53" t="str">
        <f t="shared" ca="1" si="11"/>
        <v>--</v>
      </c>
      <c r="Q93" s="53"/>
      <c r="R93" s="53"/>
      <c r="S93" s="58" t="str">
        <f t="shared" ca="1" si="14"/>
        <v>--</v>
      </c>
      <c r="T93" s="59" t="str">
        <f t="shared" ca="1" si="18"/>
        <v>--</v>
      </c>
      <c r="U93" s="53" t="str">
        <f t="shared" ca="1" si="15"/>
        <v>--</v>
      </c>
    </row>
    <row r="94" spans="11:21" x14ac:dyDescent="0.25">
      <c r="K94" s="51">
        <f t="shared" si="19"/>
        <v>71</v>
      </c>
      <c r="L94" s="52" t="str">
        <f t="shared" ca="1" si="16"/>
        <v>--</v>
      </c>
      <c r="M94" s="57" t="str">
        <f t="shared" ca="1" si="12"/>
        <v>--</v>
      </c>
      <c r="N94" s="53" t="str">
        <f t="shared" ca="1" si="13"/>
        <v>--</v>
      </c>
      <c r="O94" s="57" t="str">
        <f t="shared" ca="1" si="17"/>
        <v>--</v>
      </c>
      <c r="P94" s="53" t="str">
        <f t="shared" ca="1" si="11"/>
        <v>--</v>
      </c>
      <c r="Q94" s="53"/>
      <c r="R94" s="53"/>
      <c r="S94" s="58" t="str">
        <f t="shared" ca="1" si="14"/>
        <v>--</v>
      </c>
      <c r="T94" s="59" t="str">
        <f t="shared" ca="1" si="18"/>
        <v>--</v>
      </c>
      <c r="U94" s="53" t="str">
        <f t="shared" ca="1" si="15"/>
        <v>--</v>
      </c>
    </row>
    <row r="95" spans="11:21" x14ac:dyDescent="0.25">
      <c r="K95" s="51">
        <f t="shared" si="19"/>
        <v>72</v>
      </c>
      <c r="L95" s="52" t="str">
        <f t="shared" ca="1" si="16"/>
        <v>--</v>
      </c>
      <c r="M95" s="57" t="str">
        <f t="shared" ca="1" si="12"/>
        <v>--</v>
      </c>
      <c r="N95" s="53" t="str">
        <f t="shared" ca="1" si="13"/>
        <v>--</v>
      </c>
      <c r="O95" s="57" t="str">
        <f t="shared" ca="1" si="17"/>
        <v>--</v>
      </c>
      <c r="P95" s="53" t="str">
        <f t="shared" ca="1" si="11"/>
        <v>--</v>
      </c>
      <c r="Q95" s="53"/>
      <c r="R95" s="53"/>
      <c r="S95" s="58" t="str">
        <f t="shared" ca="1" si="14"/>
        <v>--</v>
      </c>
      <c r="T95" s="59" t="str">
        <f t="shared" ca="1" si="18"/>
        <v>--</v>
      </c>
      <c r="U95" s="53" t="str">
        <f t="shared" ca="1" si="15"/>
        <v>--</v>
      </c>
    </row>
    <row r="96" spans="11:21" x14ac:dyDescent="0.25">
      <c r="K96" s="51">
        <f t="shared" si="19"/>
        <v>73</v>
      </c>
      <c r="L96" s="52" t="str">
        <f t="shared" ca="1" si="16"/>
        <v>--</v>
      </c>
      <c r="M96" s="57" t="str">
        <f t="shared" ca="1" si="12"/>
        <v>--</v>
      </c>
      <c r="N96" s="53" t="str">
        <f t="shared" ca="1" si="13"/>
        <v>--</v>
      </c>
      <c r="O96" s="57" t="str">
        <f t="shared" ca="1" si="17"/>
        <v>--</v>
      </c>
      <c r="P96" s="53" t="str">
        <f t="shared" ca="1" si="11"/>
        <v>--</v>
      </c>
      <c r="Q96" s="53"/>
      <c r="R96" s="53"/>
      <c r="S96" s="58" t="str">
        <f t="shared" ca="1" si="14"/>
        <v>--</v>
      </c>
      <c r="T96" s="59" t="str">
        <f t="shared" ca="1" si="18"/>
        <v>--</v>
      </c>
      <c r="U96" s="53" t="str">
        <f t="shared" ca="1" si="15"/>
        <v>--</v>
      </c>
    </row>
    <row r="97" spans="11:21" x14ac:dyDescent="0.25">
      <c r="K97" s="51">
        <f t="shared" si="19"/>
        <v>74</v>
      </c>
      <c r="L97" s="52" t="str">
        <f t="shared" ca="1" si="16"/>
        <v>--</v>
      </c>
      <c r="M97" s="57" t="str">
        <f t="shared" ca="1" si="12"/>
        <v>--</v>
      </c>
      <c r="N97" s="53" t="str">
        <f t="shared" ca="1" si="13"/>
        <v>--</v>
      </c>
      <c r="O97" s="57" t="str">
        <f t="shared" ca="1" si="17"/>
        <v>--</v>
      </c>
      <c r="P97" s="53" t="str">
        <f t="shared" ca="1" si="11"/>
        <v>--</v>
      </c>
      <c r="Q97" s="53"/>
      <c r="R97" s="53"/>
      <c r="S97" s="58" t="str">
        <f t="shared" ca="1" si="14"/>
        <v>--</v>
      </c>
      <c r="T97" s="59" t="str">
        <f t="shared" ca="1" si="18"/>
        <v>--</v>
      </c>
      <c r="U97" s="53" t="str">
        <f t="shared" ca="1" si="15"/>
        <v>--</v>
      </c>
    </row>
    <row r="98" spans="11:21" x14ac:dyDescent="0.25">
      <c r="K98" s="51">
        <f t="shared" si="19"/>
        <v>75</v>
      </c>
      <c r="L98" s="52" t="str">
        <f t="shared" ca="1" si="16"/>
        <v>--</v>
      </c>
      <c r="M98" s="57" t="str">
        <f t="shared" ca="1" si="12"/>
        <v>--</v>
      </c>
      <c r="N98" s="53" t="str">
        <f t="shared" ca="1" si="13"/>
        <v>--</v>
      </c>
      <c r="O98" s="57" t="str">
        <f t="shared" ca="1" si="17"/>
        <v>--</v>
      </c>
      <c r="P98" s="53" t="str">
        <f t="shared" ca="1" si="11"/>
        <v>--</v>
      </c>
      <c r="Q98" s="53"/>
      <c r="R98" s="53"/>
      <c r="S98" s="58" t="str">
        <f t="shared" ca="1" si="14"/>
        <v>--</v>
      </c>
      <c r="T98" s="59" t="str">
        <f t="shared" ca="1" si="18"/>
        <v>--</v>
      </c>
      <c r="U98" s="53" t="str">
        <f t="shared" ca="1" si="15"/>
        <v>--</v>
      </c>
    </row>
    <row r="99" spans="11:21" x14ac:dyDescent="0.25">
      <c r="K99" s="51">
        <f t="shared" si="19"/>
        <v>76</v>
      </c>
      <c r="L99" s="52" t="str">
        <f t="shared" ca="1" si="16"/>
        <v>--</v>
      </c>
      <c r="M99" s="57" t="str">
        <f t="shared" ca="1" si="12"/>
        <v>--</v>
      </c>
      <c r="N99" s="53" t="str">
        <f t="shared" ca="1" si="13"/>
        <v>--</v>
      </c>
      <c r="O99" s="57" t="str">
        <f t="shared" ca="1" si="17"/>
        <v>--</v>
      </c>
      <c r="P99" s="53" t="str">
        <f t="shared" ca="1" si="11"/>
        <v>--</v>
      </c>
      <c r="Q99" s="53"/>
      <c r="R99" s="53"/>
      <c r="S99" s="58" t="str">
        <f t="shared" ca="1" si="14"/>
        <v>--</v>
      </c>
      <c r="T99" s="59" t="str">
        <f t="shared" ca="1" si="18"/>
        <v>--</v>
      </c>
      <c r="U99" s="53" t="str">
        <f t="shared" ca="1" si="15"/>
        <v>--</v>
      </c>
    </row>
    <row r="100" spans="11:21" x14ac:dyDescent="0.25">
      <c r="K100" s="51">
        <f t="shared" si="19"/>
        <v>77</v>
      </c>
      <c r="L100" s="52" t="str">
        <f t="shared" ca="1" si="16"/>
        <v>--</v>
      </c>
      <c r="M100" s="57" t="str">
        <f t="shared" ca="1" si="12"/>
        <v>--</v>
      </c>
      <c r="N100" s="53" t="str">
        <f t="shared" ca="1" si="13"/>
        <v>--</v>
      </c>
      <c r="O100" s="57" t="str">
        <f t="shared" ca="1" si="17"/>
        <v>--</v>
      </c>
      <c r="P100" s="53" t="str">
        <f t="shared" ca="1" si="11"/>
        <v>--</v>
      </c>
      <c r="Q100" s="53"/>
      <c r="R100" s="53"/>
      <c r="S100" s="58" t="str">
        <f t="shared" ca="1" si="14"/>
        <v>--</v>
      </c>
      <c r="T100" s="59" t="str">
        <f t="shared" ca="1" si="18"/>
        <v>--</v>
      </c>
      <c r="U100" s="53" t="str">
        <f t="shared" ca="1" si="15"/>
        <v>--</v>
      </c>
    </row>
    <row r="101" spans="11:21" x14ac:dyDescent="0.25">
      <c r="K101" s="51">
        <f t="shared" si="19"/>
        <v>78</v>
      </c>
      <c r="L101" s="52" t="str">
        <f t="shared" ca="1" si="16"/>
        <v>--</v>
      </c>
      <c r="M101" s="57" t="str">
        <f t="shared" ca="1" si="12"/>
        <v>--</v>
      </c>
      <c r="N101" s="53" t="str">
        <f t="shared" ca="1" si="13"/>
        <v>--</v>
      </c>
      <c r="O101" s="57" t="str">
        <f t="shared" ca="1" si="17"/>
        <v>--</v>
      </c>
      <c r="P101" s="53" t="str">
        <f t="shared" ca="1" si="11"/>
        <v>--</v>
      </c>
      <c r="Q101" s="53"/>
      <c r="R101" s="53"/>
      <c r="S101" s="58" t="str">
        <f t="shared" ca="1" si="14"/>
        <v>--</v>
      </c>
      <c r="T101" s="59" t="str">
        <f t="shared" ca="1" si="18"/>
        <v>--</v>
      </c>
      <c r="U101" s="53" t="str">
        <f t="shared" ca="1" si="15"/>
        <v>--</v>
      </c>
    </row>
    <row r="102" spans="11:21" x14ac:dyDescent="0.25">
      <c r="K102" s="51">
        <f t="shared" si="19"/>
        <v>79</v>
      </c>
      <c r="L102" s="52" t="str">
        <f t="shared" ca="1" si="16"/>
        <v>--</v>
      </c>
      <c r="M102" s="57" t="str">
        <f t="shared" ca="1" si="12"/>
        <v>--</v>
      </c>
      <c r="N102" s="53" t="str">
        <f t="shared" ca="1" si="13"/>
        <v>--</v>
      </c>
      <c r="O102" s="57" t="str">
        <f t="shared" ca="1" si="17"/>
        <v>--</v>
      </c>
      <c r="P102" s="53" t="str">
        <f t="shared" ca="1" si="11"/>
        <v>--</v>
      </c>
      <c r="Q102" s="53"/>
      <c r="R102" s="53"/>
      <c r="S102" s="58" t="str">
        <f t="shared" ca="1" si="14"/>
        <v>--</v>
      </c>
      <c r="T102" s="59" t="str">
        <f t="shared" ca="1" si="18"/>
        <v>--</v>
      </c>
      <c r="U102" s="53" t="str">
        <f t="shared" ca="1" si="15"/>
        <v>--</v>
      </c>
    </row>
    <row r="103" spans="11:21" x14ac:dyDescent="0.25">
      <c r="K103" s="51">
        <f t="shared" si="19"/>
        <v>80</v>
      </c>
      <c r="L103" s="52" t="str">
        <f t="shared" ca="1" si="16"/>
        <v>--</v>
      </c>
      <c r="M103" s="57" t="str">
        <f t="shared" ca="1" si="12"/>
        <v>--</v>
      </c>
      <c r="N103" s="53" t="str">
        <f t="shared" ca="1" si="13"/>
        <v>--</v>
      </c>
      <c r="O103" s="57" t="str">
        <f t="shared" ca="1" si="17"/>
        <v>--</v>
      </c>
      <c r="P103" s="53" t="str">
        <f t="shared" ca="1" si="11"/>
        <v>--</v>
      </c>
      <c r="Q103" s="53"/>
      <c r="R103" s="53"/>
      <c r="S103" s="58" t="str">
        <f t="shared" ca="1" si="14"/>
        <v>--</v>
      </c>
      <c r="T103" s="59" t="str">
        <f t="shared" ca="1" si="18"/>
        <v>--</v>
      </c>
      <c r="U103" s="53" t="str">
        <f t="shared" ca="1" si="15"/>
        <v>--</v>
      </c>
    </row>
    <row r="104" spans="11:21" x14ac:dyDescent="0.25">
      <c r="K104" s="51">
        <f t="shared" si="19"/>
        <v>81</v>
      </c>
      <c r="L104" s="52" t="str">
        <f t="shared" ca="1" si="16"/>
        <v>--</v>
      </c>
      <c r="M104" s="57" t="str">
        <f t="shared" ca="1" si="12"/>
        <v>--</v>
      </c>
      <c r="N104" s="53" t="str">
        <f t="shared" ca="1" si="13"/>
        <v>--</v>
      </c>
      <c r="O104" s="57" t="str">
        <f t="shared" ca="1" si="17"/>
        <v>--</v>
      </c>
      <c r="P104" s="53" t="str">
        <f t="shared" ca="1" si="11"/>
        <v>--</v>
      </c>
      <c r="Q104" s="53"/>
      <c r="R104" s="53"/>
      <c r="S104" s="58" t="str">
        <f t="shared" ca="1" si="14"/>
        <v>--</v>
      </c>
      <c r="T104" s="59" t="str">
        <f t="shared" ca="1" si="18"/>
        <v>--</v>
      </c>
      <c r="U104" s="53" t="str">
        <f t="shared" ca="1" si="15"/>
        <v>--</v>
      </c>
    </row>
    <row r="105" spans="11:21" x14ac:dyDescent="0.25">
      <c r="K105" s="51">
        <f t="shared" si="19"/>
        <v>82</v>
      </c>
      <c r="L105" s="52" t="str">
        <f t="shared" ca="1" si="16"/>
        <v>--</v>
      </c>
      <c r="M105" s="57" t="str">
        <f t="shared" ca="1" si="12"/>
        <v>--</v>
      </c>
      <c r="N105" s="53" t="str">
        <f t="shared" ca="1" si="13"/>
        <v>--</v>
      </c>
      <c r="O105" s="57" t="str">
        <f t="shared" ca="1" si="17"/>
        <v>--</v>
      </c>
      <c r="P105" s="53" t="str">
        <f t="shared" ca="1" si="11"/>
        <v>--</v>
      </c>
      <c r="Q105" s="53"/>
      <c r="R105" s="53"/>
      <c r="S105" s="58" t="str">
        <f t="shared" ca="1" si="14"/>
        <v>--</v>
      </c>
      <c r="T105" s="59" t="str">
        <f t="shared" ca="1" si="18"/>
        <v>--</v>
      </c>
      <c r="U105" s="53" t="str">
        <f t="shared" ca="1" si="15"/>
        <v>--</v>
      </c>
    </row>
    <row r="106" spans="11:21" x14ac:dyDescent="0.25">
      <c r="K106" s="51">
        <f t="shared" si="19"/>
        <v>83</v>
      </c>
      <c r="L106" s="52" t="str">
        <f t="shared" ca="1" si="16"/>
        <v>--</v>
      </c>
      <c r="M106" s="57" t="str">
        <f t="shared" ca="1" si="12"/>
        <v>--</v>
      </c>
      <c r="N106" s="53" t="str">
        <f t="shared" ca="1" si="13"/>
        <v>--</v>
      </c>
      <c r="O106" s="57" t="str">
        <f t="shared" ca="1" si="17"/>
        <v>--</v>
      </c>
      <c r="P106" s="53" t="str">
        <f t="shared" ca="1" si="11"/>
        <v>--</v>
      </c>
      <c r="Q106" s="53"/>
      <c r="R106" s="53"/>
      <c r="S106" s="58" t="str">
        <f t="shared" ca="1" si="14"/>
        <v>--</v>
      </c>
      <c r="T106" s="59" t="str">
        <f t="shared" ca="1" si="18"/>
        <v>--</v>
      </c>
      <c r="U106" s="53" t="str">
        <f t="shared" ca="1" si="15"/>
        <v>--</v>
      </c>
    </row>
    <row r="107" spans="11:21" x14ac:dyDescent="0.25">
      <c r="K107" s="51">
        <f t="shared" si="19"/>
        <v>84</v>
      </c>
      <c r="L107" s="52" t="str">
        <f t="shared" ca="1" si="16"/>
        <v>--</v>
      </c>
      <c r="M107" s="57" t="str">
        <f t="shared" ca="1" si="12"/>
        <v>--</v>
      </c>
      <c r="N107" s="53" t="str">
        <f t="shared" ca="1" si="13"/>
        <v>--</v>
      </c>
      <c r="O107" s="57" t="str">
        <f t="shared" ca="1" si="17"/>
        <v>--</v>
      </c>
      <c r="P107" s="53" t="str">
        <f t="shared" ca="1" si="11"/>
        <v>--</v>
      </c>
      <c r="Q107" s="53"/>
      <c r="R107" s="53"/>
      <c r="S107" s="58" t="str">
        <f t="shared" ca="1" si="14"/>
        <v>--</v>
      </c>
      <c r="T107" s="59" t="str">
        <f t="shared" ca="1" si="18"/>
        <v>--</v>
      </c>
      <c r="U107" s="53" t="str">
        <f t="shared" ca="1" si="15"/>
        <v>--</v>
      </c>
    </row>
    <row r="108" spans="11:21" x14ac:dyDescent="0.25">
      <c r="K108" s="51">
        <f t="shared" si="19"/>
        <v>85</v>
      </c>
      <c r="L108" s="52" t="str">
        <f t="shared" ca="1" si="16"/>
        <v>--</v>
      </c>
      <c r="M108" s="57" t="str">
        <f t="shared" ca="1" si="12"/>
        <v>--</v>
      </c>
      <c r="N108" s="53" t="str">
        <f t="shared" ca="1" si="13"/>
        <v>--</v>
      </c>
      <c r="O108" s="57" t="str">
        <f t="shared" ca="1" si="17"/>
        <v>--</v>
      </c>
      <c r="P108" s="53" t="str">
        <f t="shared" ca="1" si="11"/>
        <v>--</v>
      </c>
      <c r="Q108" s="53"/>
      <c r="R108" s="53"/>
      <c r="S108" s="58" t="str">
        <f t="shared" ca="1" si="14"/>
        <v>--</v>
      </c>
      <c r="T108" s="59" t="str">
        <f t="shared" ca="1" si="18"/>
        <v>--</v>
      </c>
      <c r="U108" s="53" t="str">
        <f t="shared" ca="1" si="15"/>
        <v>--</v>
      </c>
    </row>
    <row r="109" spans="11:21" x14ac:dyDescent="0.25">
      <c r="K109" s="51">
        <f t="shared" si="19"/>
        <v>86</v>
      </c>
      <c r="L109" s="52" t="str">
        <f t="shared" ca="1" si="16"/>
        <v>--</v>
      </c>
      <c r="M109" s="57" t="str">
        <f t="shared" ca="1" si="12"/>
        <v>--</v>
      </c>
      <c r="N109" s="53" t="str">
        <f t="shared" ca="1" si="13"/>
        <v>--</v>
      </c>
      <c r="O109" s="57" t="str">
        <f t="shared" ca="1" si="17"/>
        <v>--</v>
      </c>
      <c r="P109" s="53" t="str">
        <f t="shared" ca="1" si="11"/>
        <v>--</v>
      </c>
      <c r="Q109" s="53"/>
      <c r="R109" s="53"/>
      <c r="S109" s="58" t="str">
        <f t="shared" ca="1" si="14"/>
        <v>--</v>
      </c>
      <c r="T109" s="59" t="str">
        <f t="shared" ca="1" si="18"/>
        <v>--</v>
      </c>
      <c r="U109" s="53" t="str">
        <f t="shared" ca="1" si="15"/>
        <v>--</v>
      </c>
    </row>
    <row r="110" spans="11:21" x14ac:dyDescent="0.25">
      <c r="K110" s="51">
        <f t="shared" si="19"/>
        <v>87</v>
      </c>
      <c r="L110" s="52" t="str">
        <f t="shared" ca="1" si="16"/>
        <v>--</v>
      </c>
      <c r="M110" s="57" t="str">
        <f t="shared" ca="1" si="12"/>
        <v>--</v>
      </c>
      <c r="N110" s="53" t="str">
        <f t="shared" ca="1" si="13"/>
        <v>--</v>
      </c>
      <c r="O110" s="57" t="str">
        <f t="shared" ca="1" si="17"/>
        <v>--</v>
      </c>
      <c r="P110" s="53" t="str">
        <f t="shared" ca="1" si="11"/>
        <v>--</v>
      </c>
      <c r="Q110" s="53"/>
      <c r="R110" s="53"/>
      <c r="S110" s="58" t="str">
        <f t="shared" ca="1" si="14"/>
        <v>--</v>
      </c>
      <c r="T110" s="59" t="str">
        <f t="shared" ca="1" si="18"/>
        <v>--</v>
      </c>
      <c r="U110" s="53" t="str">
        <f t="shared" ca="1" si="15"/>
        <v>--</v>
      </c>
    </row>
    <row r="111" spans="11:21" x14ac:dyDescent="0.25">
      <c r="K111" s="51">
        <f t="shared" si="19"/>
        <v>88</v>
      </c>
      <c r="L111" s="52" t="str">
        <f t="shared" ca="1" si="16"/>
        <v>--</v>
      </c>
      <c r="M111" s="57" t="str">
        <f t="shared" ca="1" si="12"/>
        <v>--</v>
      </c>
      <c r="N111" s="53" t="str">
        <f t="shared" ca="1" si="13"/>
        <v>--</v>
      </c>
      <c r="O111" s="57" t="str">
        <f t="shared" ca="1" si="17"/>
        <v>--</v>
      </c>
      <c r="P111" s="53" t="str">
        <f t="shared" ca="1" si="11"/>
        <v>--</v>
      </c>
      <c r="Q111" s="53"/>
      <c r="R111" s="53"/>
      <c r="S111" s="58" t="str">
        <f t="shared" ca="1" si="14"/>
        <v>--</v>
      </c>
      <c r="T111" s="59" t="str">
        <f t="shared" ca="1" si="18"/>
        <v>--</v>
      </c>
      <c r="U111" s="53" t="str">
        <f t="shared" ca="1" si="15"/>
        <v>--</v>
      </c>
    </row>
    <row r="112" spans="11:21" x14ac:dyDescent="0.25">
      <c r="K112" s="51">
        <f t="shared" si="19"/>
        <v>89</v>
      </c>
      <c r="L112" s="52" t="str">
        <f t="shared" ca="1" si="16"/>
        <v>--</v>
      </c>
      <c r="M112" s="57" t="str">
        <f t="shared" ca="1" si="12"/>
        <v>--</v>
      </c>
      <c r="N112" s="53" t="str">
        <f t="shared" ca="1" si="13"/>
        <v>--</v>
      </c>
      <c r="O112" s="57" t="str">
        <f t="shared" ca="1" si="17"/>
        <v>--</v>
      </c>
      <c r="P112" s="53" t="str">
        <f t="shared" ca="1" si="11"/>
        <v>--</v>
      </c>
      <c r="Q112" s="53"/>
      <c r="R112" s="53"/>
      <c r="S112" s="58" t="str">
        <f t="shared" ca="1" si="14"/>
        <v>--</v>
      </c>
      <c r="T112" s="59" t="str">
        <f t="shared" ca="1" si="18"/>
        <v>--</v>
      </c>
      <c r="U112" s="53" t="str">
        <f t="shared" ca="1" si="15"/>
        <v>--</v>
      </c>
    </row>
    <row r="113" spans="11:21" x14ac:dyDescent="0.25">
      <c r="K113" s="51">
        <f t="shared" si="19"/>
        <v>90</v>
      </c>
      <c r="L113" s="52" t="str">
        <f t="shared" ca="1" si="16"/>
        <v>--</v>
      </c>
      <c r="M113" s="57" t="str">
        <f t="shared" ca="1" si="12"/>
        <v>--</v>
      </c>
      <c r="N113" s="53" t="str">
        <f t="shared" ca="1" si="13"/>
        <v>--</v>
      </c>
      <c r="O113" s="57" t="str">
        <f t="shared" ca="1" si="17"/>
        <v>--</v>
      </c>
      <c r="P113" s="53" t="str">
        <f t="shared" ca="1" si="11"/>
        <v>--</v>
      </c>
      <c r="Q113" s="53"/>
      <c r="R113" s="53"/>
      <c r="S113" s="58" t="str">
        <f t="shared" ca="1" si="14"/>
        <v>--</v>
      </c>
      <c r="T113" s="59" t="str">
        <f t="shared" ca="1" si="18"/>
        <v>--</v>
      </c>
      <c r="U113" s="53" t="str">
        <f t="shared" ca="1" si="15"/>
        <v>--</v>
      </c>
    </row>
    <row r="114" spans="11:21" x14ac:dyDescent="0.25">
      <c r="K114" s="51">
        <f t="shared" si="19"/>
        <v>91</v>
      </c>
      <c r="L114" s="52" t="str">
        <f t="shared" ca="1" si="16"/>
        <v>--</v>
      </c>
      <c r="M114" s="57" t="str">
        <f t="shared" ca="1" si="12"/>
        <v>--</v>
      </c>
      <c r="N114" s="53" t="str">
        <f t="shared" ca="1" si="13"/>
        <v>--</v>
      </c>
      <c r="O114" s="57" t="str">
        <f t="shared" ca="1" si="17"/>
        <v>--</v>
      </c>
      <c r="P114" s="53" t="str">
        <f t="shared" ca="1" si="11"/>
        <v>--</v>
      </c>
      <c r="Q114" s="53"/>
      <c r="R114" s="53"/>
      <c r="S114" s="58" t="str">
        <f t="shared" ca="1" si="14"/>
        <v>--</v>
      </c>
      <c r="T114" s="59" t="str">
        <f t="shared" ca="1" si="18"/>
        <v>--</v>
      </c>
      <c r="U114" s="53" t="str">
        <f t="shared" ca="1" si="15"/>
        <v>--</v>
      </c>
    </row>
    <row r="115" spans="11:21" x14ac:dyDescent="0.25">
      <c r="K115" s="51">
        <f t="shared" si="19"/>
        <v>92</v>
      </c>
      <c r="L115" s="52" t="str">
        <f t="shared" ca="1" si="16"/>
        <v>--</v>
      </c>
      <c r="M115" s="57" t="str">
        <f t="shared" ca="1" si="12"/>
        <v>--</v>
      </c>
      <c r="N115" s="53" t="str">
        <f t="shared" ca="1" si="13"/>
        <v>--</v>
      </c>
      <c r="O115" s="57" t="str">
        <f t="shared" ca="1" si="17"/>
        <v>--</v>
      </c>
      <c r="P115" s="53" t="str">
        <f t="shared" ca="1" si="11"/>
        <v>--</v>
      </c>
      <c r="Q115" s="53"/>
      <c r="R115" s="53"/>
      <c r="S115" s="58" t="str">
        <f t="shared" ca="1" si="14"/>
        <v>--</v>
      </c>
      <c r="T115" s="59" t="str">
        <f t="shared" ca="1" si="18"/>
        <v>--</v>
      </c>
      <c r="U115" s="53" t="str">
        <f t="shared" ca="1" si="15"/>
        <v>--</v>
      </c>
    </row>
    <row r="116" spans="11:21" x14ac:dyDescent="0.25">
      <c r="K116" s="51">
        <f t="shared" si="19"/>
        <v>93</v>
      </c>
      <c r="L116" s="52" t="str">
        <f t="shared" ca="1" si="16"/>
        <v>--</v>
      </c>
      <c r="M116" s="57" t="str">
        <f t="shared" ca="1" si="12"/>
        <v>--</v>
      </c>
      <c r="N116" s="53" t="str">
        <f t="shared" ca="1" si="13"/>
        <v>--</v>
      </c>
      <c r="O116" s="57" t="str">
        <f t="shared" ca="1" si="17"/>
        <v>--</v>
      </c>
      <c r="P116" s="53" t="str">
        <f t="shared" ca="1" si="11"/>
        <v>--</v>
      </c>
      <c r="Q116" s="53"/>
      <c r="R116" s="53"/>
      <c r="S116" s="58" t="str">
        <f t="shared" ca="1" si="14"/>
        <v>--</v>
      </c>
      <c r="T116" s="59" t="str">
        <f t="shared" ca="1" si="18"/>
        <v>--</v>
      </c>
      <c r="U116" s="53" t="str">
        <f t="shared" ca="1" si="15"/>
        <v>--</v>
      </c>
    </row>
    <row r="117" spans="11:21" x14ac:dyDescent="0.25">
      <c r="K117" s="51">
        <f t="shared" si="19"/>
        <v>94</v>
      </c>
      <c r="L117" s="52" t="str">
        <f t="shared" ca="1" si="16"/>
        <v>--</v>
      </c>
      <c r="M117" s="57" t="str">
        <f t="shared" ca="1" si="12"/>
        <v>--</v>
      </c>
      <c r="N117" s="53" t="str">
        <f t="shared" ca="1" si="13"/>
        <v>--</v>
      </c>
      <c r="O117" s="57" t="str">
        <f t="shared" ca="1" si="17"/>
        <v>--</v>
      </c>
      <c r="P117" s="53" t="str">
        <f t="shared" ca="1" si="11"/>
        <v>--</v>
      </c>
      <c r="Q117" s="53"/>
      <c r="R117" s="53"/>
      <c r="S117" s="58" t="str">
        <f t="shared" ca="1" si="14"/>
        <v>--</v>
      </c>
      <c r="T117" s="59" t="str">
        <f t="shared" ca="1" si="18"/>
        <v>--</v>
      </c>
      <c r="U117" s="53" t="str">
        <f t="shared" ca="1" si="15"/>
        <v>--</v>
      </c>
    </row>
    <row r="118" spans="11:21" x14ac:dyDescent="0.25">
      <c r="K118" s="51">
        <f t="shared" si="19"/>
        <v>95</v>
      </c>
      <c r="L118" s="52" t="str">
        <f t="shared" ca="1" si="16"/>
        <v>--</v>
      </c>
      <c r="M118" s="57" t="str">
        <f t="shared" ca="1" si="12"/>
        <v>--</v>
      </c>
      <c r="N118" s="53" t="str">
        <f t="shared" ca="1" si="13"/>
        <v>--</v>
      </c>
      <c r="O118" s="57" t="str">
        <f t="shared" ca="1" si="17"/>
        <v>--</v>
      </c>
      <c r="P118" s="53" t="str">
        <f t="shared" ca="1" si="11"/>
        <v>--</v>
      </c>
      <c r="Q118" s="53"/>
      <c r="R118" s="53"/>
      <c r="S118" s="58" t="str">
        <f t="shared" ca="1" si="14"/>
        <v>--</v>
      </c>
      <c r="T118" s="59" t="str">
        <f t="shared" ca="1" si="18"/>
        <v>--</v>
      </c>
      <c r="U118" s="53" t="str">
        <f t="shared" ca="1" si="15"/>
        <v>--</v>
      </c>
    </row>
    <row r="119" spans="11:21" x14ac:dyDescent="0.25">
      <c r="K119" s="51">
        <f t="shared" si="19"/>
        <v>96</v>
      </c>
      <c r="L119" s="52" t="str">
        <f t="shared" ca="1" si="16"/>
        <v>--</v>
      </c>
      <c r="M119" s="57" t="str">
        <f t="shared" ca="1" si="12"/>
        <v>--</v>
      </c>
      <c r="N119" s="53" t="str">
        <f t="shared" ca="1" si="13"/>
        <v>--</v>
      </c>
      <c r="O119" s="57" t="str">
        <f t="shared" ca="1" si="17"/>
        <v>--</v>
      </c>
      <c r="P119" s="53" t="str">
        <f t="shared" ca="1" si="11"/>
        <v>--</v>
      </c>
      <c r="Q119" s="53"/>
      <c r="R119" s="53"/>
      <c r="S119" s="58" t="str">
        <f t="shared" ca="1" si="14"/>
        <v>--</v>
      </c>
      <c r="T119" s="59" t="str">
        <f t="shared" ca="1" si="18"/>
        <v>--</v>
      </c>
      <c r="U119" s="53" t="str">
        <f t="shared" ca="1" si="15"/>
        <v>--</v>
      </c>
    </row>
    <row r="120" spans="11:21" x14ac:dyDescent="0.25">
      <c r="K120" s="51">
        <f t="shared" si="19"/>
        <v>97</v>
      </c>
      <c r="L120" s="52" t="str">
        <f t="shared" ca="1" si="16"/>
        <v>--</v>
      </c>
      <c r="M120" s="57" t="str">
        <f t="shared" ca="1" si="12"/>
        <v>--</v>
      </c>
      <c r="N120" s="53" t="str">
        <f t="shared" ca="1" si="13"/>
        <v>--</v>
      </c>
      <c r="O120" s="57" t="str">
        <f t="shared" ca="1" si="17"/>
        <v>--</v>
      </c>
      <c r="P120" s="53" t="str">
        <f t="shared" ca="1" si="11"/>
        <v>--</v>
      </c>
      <c r="Q120" s="53"/>
      <c r="R120" s="53"/>
      <c r="S120" s="58" t="str">
        <f t="shared" ca="1" si="14"/>
        <v>--</v>
      </c>
      <c r="T120" s="59" t="str">
        <f t="shared" ca="1" si="18"/>
        <v>--</v>
      </c>
      <c r="U120" s="53" t="str">
        <f t="shared" ca="1" si="15"/>
        <v>--</v>
      </c>
    </row>
    <row r="121" spans="11:21" x14ac:dyDescent="0.25">
      <c r="K121" s="51">
        <f t="shared" si="19"/>
        <v>98</v>
      </c>
      <c r="L121" s="52" t="str">
        <f t="shared" ca="1" si="16"/>
        <v>--</v>
      </c>
      <c r="M121" s="57" t="str">
        <f t="shared" ca="1" si="12"/>
        <v>--</v>
      </c>
      <c r="N121" s="53" t="str">
        <f t="shared" ca="1" si="13"/>
        <v>--</v>
      </c>
      <c r="O121" s="57" t="str">
        <f t="shared" ca="1" si="17"/>
        <v>--</v>
      </c>
      <c r="P121" s="53" t="str">
        <f t="shared" ca="1" si="11"/>
        <v>--</v>
      </c>
      <c r="Q121" s="53"/>
      <c r="R121" s="53"/>
      <c r="S121" s="58" t="str">
        <f t="shared" ca="1" si="14"/>
        <v>--</v>
      </c>
      <c r="T121" s="59" t="str">
        <f t="shared" ca="1" si="18"/>
        <v>--</v>
      </c>
      <c r="U121" s="53" t="str">
        <f t="shared" ca="1" si="15"/>
        <v>--</v>
      </c>
    </row>
    <row r="122" spans="11:21" x14ac:dyDescent="0.25">
      <c r="K122" s="51">
        <f t="shared" si="19"/>
        <v>99</v>
      </c>
      <c r="L122" s="52" t="str">
        <f t="shared" ca="1" si="16"/>
        <v>--</v>
      </c>
      <c r="M122" s="57" t="str">
        <f t="shared" ca="1" si="12"/>
        <v>--</v>
      </c>
      <c r="N122" s="53" t="str">
        <f t="shared" ca="1" si="13"/>
        <v>--</v>
      </c>
      <c r="O122" s="57" t="str">
        <f t="shared" ca="1" si="17"/>
        <v>--</v>
      </c>
      <c r="P122" s="53" t="str">
        <f t="shared" ca="1" si="11"/>
        <v>--</v>
      </c>
      <c r="Q122" s="53"/>
      <c r="R122" s="53"/>
      <c r="S122" s="58" t="str">
        <f t="shared" ca="1" si="14"/>
        <v>--</v>
      </c>
      <c r="T122" s="59" t="str">
        <f t="shared" ca="1" si="18"/>
        <v>--</v>
      </c>
      <c r="U122" s="53" t="str">
        <f t="shared" ca="1" si="15"/>
        <v>--</v>
      </c>
    </row>
    <row r="123" spans="11:21" x14ac:dyDescent="0.25">
      <c r="K123" s="51">
        <f t="shared" si="19"/>
        <v>100</v>
      </c>
      <c r="L123" s="52" t="str">
        <f t="shared" ca="1" si="16"/>
        <v>--</v>
      </c>
      <c r="M123" s="57" t="str">
        <f t="shared" ca="1" si="12"/>
        <v>--</v>
      </c>
      <c r="N123" s="53" t="str">
        <f t="shared" ca="1" si="13"/>
        <v>--</v>
      </c>
      <c r="O123" s="57" t="str">
        <f t="shared" ca="1" si="17"/>
        <v>--</v>
      </c>
      <c r="P123" s="53" t="str">
        <f t="shared" ca="1" si="11"/>
        <v>--</v>
      </c>
      <c r="Q123" s="53"/>
      <c r="R123" s="53"/>
      <c r="S123" s="58" t="str">
        <f t="shared" ca="1" si="14"/>
        <v>--</v>
      </c>
      <c r="T123" s="59" t="str">
        <f t="shared" ca="1" si="18"/>
        <v>--</v>
      </c>
      <c r="U123" s="53" t="str">
        <f t="shared" ca="1" si="15"/>
        <v>--</v>
      </c>
    </row>
    <row r="124" spans="11:21" x14ac:dyDescent="0.25">
      <c r="K124" s="51">
        <f t="shared" si="19"/>
        <v>101</v>
      </c>
      <c r="L124" s="52" t="str">
        <f t="shared" ca="1" si="16"/>
        <v>--</v>
      </c>
      <c r="M124" s="57" t="str">
        <f t="shared" ca="1" si="12"/>
        <v>--</v>
      </c>
      <c r="N124" s="53" t="str">
        <f t="shared" ca="1" si="13"/>
        <v>--</v>
      </c>
      <c r="O124" s="57" t="str">
        <f t="shared" ca="1" si="17"/>
        <v>--</v>
      </c>
      <c r="P124" s="53" t="str">
        <f t="shared" ca="1" si="11"/>
        <v>--</v>
      </c>
      <c r="Q124" s="53"/>
      <c r="R124" s="53"/>
      <c r="S124" s="58" t="str">
        <f t="shared" ca="1" si="14"/>
        <v>--</v>
      </c>
      <c r="T124" s="59" t="str">
        <f t="shared" ca="1" si="18"/>
        <v>--</v>
      </c>
      <c r="U124" s="53" t="str">
        <f t="shared" ca="1" si="15"/>
        <v>--</v>
      </c>
    </row>
    <row r="125" spans="11:21" x14ac:dyDescent="0.25">
      <c r="K125" s="51">
        <f t="shared" si="19"/>
        <v>102</v>
      </c>
      <c r="L125" s="52" t="str">
        <f t="shared" ca="1" si="16"/>
        <v>--</v>
      </c>
      <c r="M125" s="57" t="str">
        <f t="shared" ca="1" si="12"/>
        <v>--</v>
      </c>
      <c r="N125" s="53" t="str">
        <f t="shared" ca="1" si="13"/>
        <v>--</v>
      </c>
      <c r="O125" s="57" t="str">
        <f t="shared" ca="1" si="17"/>
        <v>--</v>
      </c>
      <c r="P125" s="53" t="str">
        <f t="shared" ca="1" si="11"/>
        <v>--</v>
      </c>
      <c r="Q125" s="53"/>
      <c r="R125" s="53"/>
      <c r="S125" s="58" t="str">
        <f t="shared" ca="1" si="14"/>
        <v>--</v>
      </c>
      <c r="T125" s="59" t="str">
        <f t="shared" ca="1" si="18"/>
        <v>--</v>
      </c>
      <c r="U125" s="53" t="str">
        <f t="shared" ca="1" si="15"/>
        <v>--</v>
      </c>
    </row>
    <row r="126" spans="11:21" x14ac:dyDescent="0.25">
      <c r="K126" s="51">
        <f t="shared" si="19"/>
        <v>103</v>
      </c>
      <c r="L126" s="52" t="str">
        <f t="shared" ca="1" si="16"/>
        <v>--</v>
      </c>
      <c r="M126" s="57" t="str">
        <f t="shared" ca="1" si="12"/>
        <v>--</v>
      </c>
      <c r="N126" s="53" t="str">
        <f t="shared" ca="1" si="13"/>
        <v>--</v>
      </c>
      <c r="O126" s="57" t="str">
        <f t="shared" ca="1" si="17"/>
        <v>--</v>
      </c>
      <c r="P126" s="53" t="str">
        <f t="shared" ca="1" si="11"/>
        <v>--</v>
      </c>
      <c r="Q126" s="53"/>
      <c r="R126" s="53"/>
      <c r="S126" s="58" t="str">
        <f t="shared" ca="1" si="14"/>
        <v>--</v>
      </c>
      <c r="T126" s="59" t="str">
        <f t="shared" ca="1" si="18"/>
        <v>--</v>
      </c>
      <c r="U126" s="53" t="str">
        <f t="shared" ca="1" si="15"/>
        <v>--</v>
      </c>
    </row>
    <row r="127" spans="11:21" x14ac:dyDescent="0.25">
      <c r="K127" s="51">
        <f t="shared" si="19"/>
        <v>104</v>
      </c>
      <c r="L127" s="52" t="str">
        <f t="shared" ca="1" si="16"/>
        <v>--</v>
      </c>
      <c r="M127" s="57" t="str">
        <f t="shared" ca="1" si="12"/>
        <v>--</v>
      </c>
      <c r="N127" s="53" t="str">
        <f t="shared" ca="1" si="13"/>
        <v>--</v>
      </c>
      <c r="O127" s="57" t="str">
        <f t="shared" ca="1" si="17"/>
        <v>--</v>
      </c>
      <c r="P127" s="53" t="str">
        <f t="shared" ca="1" si="11"/>
        <v>--</v>
      </c>
      <c r="Q127" s="53"/>
      <c r="R127" s="53"/>
      <c r="S127" s="58" t="str">
        <f t="shared" ca="1" si="14"/>
        <v>--</v>
      </c>
      <c r="T127" s="59" t="str">
        <f t="shared" ca="1" si="18"/>
        <v>--</v>
      </c>
      <c r="U127" s="53" t="str">
        <f t="shared" ca="1" si="15"/>
        <v>--</v>
      </c>
    </row>
    <row r="128" spans="11:21" x14ac:dyDescent="0.25">
      <c r="K128" s="51">
        <f t="shared" si="19"/>
        <v>105</v>
      </c>
      <c r="L128" s="52" t="str">
        <f t="shared" ca="1" si="16"/>
        <v>--</v>
      </c>
      <c r="M128" s="57" t="str">
        <f t="shared" ca="1" si="12"/>
        <v>--</v>
      </c>
      <c r="N128" s="53" t="str">
        <f t="shared" ca="1" si="13"/>
        <v>--</v>
      </c>
      <c r="O128" s="57" t="str">
        <f t="shared" ca="1" si="17"/>
        <v>--</v>
      </c>
      <c r="P128" s="53" t="str">
        <f t="shared" ca="1" si="11"/>
        <v>--</v>
      </c>
      <c r="Q128" s="53"/>
      <c r="R128" s="53"/>
      <c r="S128" s="58" t="str">
        <f t="shared" ca="1" si="14"/>
        <v>--</v>
      </c>
      <c r="T128" s="59" t="str">
        <f t="shared" ca="1" si="18"/>
        <v>--</v>
      </c>
      <c r="U128" s="53" t="str">
        <f t="shared" ca="1" si="15"/>
        <v>--</v>
      </c>
    </row>
    <row r="129" spans="11:21" x14ac:dyDescent="0.25">
      <c r="K129" s="51">
        <f t="shared" si="19"/>
        <v>106</v>
      </c>
      <c r="L129" s="52" t="str">
        <f t="shared" ca="1" si="16"/>
        <v>--</v>
      </c>
      <c r="M129" s="57" t="str">
        <f t="shared" ca="1" si="12"/>
        <v>--</v>
      </c>
      <c r="N129" s="53" t="str">
        <f t="shared" ca="1" si="13"/>
        <v>--</v>
      </c>
      <c r="O129" s="57" t="str">
        <f t="shared" ca="1" si="17"/>
        <v>--</v>
      </c>
      <c r="P129" s="53" t="str">
        <f t="shared" ca="1" si="11"/>
        <v>--</v>
      </c>
      <c r="Q129" s="53"/>
      <c r="R129" s="53"/>
      <c r="S129" s="58" t="str">
        <f t="shared" ca="1" si="14"/>
        <v>--</v>
      </c>
      <c r="T129" s="59" t="str">
        <f t="shared" ca="1" si="18"/>
        <v>--</v>
      </c>
      <c r="U129" s="53" t="str">
        <f t="shared" ca="1" si="15"/>
        <v>--</v>
      </c>
    </row>
    <row r="130" spans="11:21" x14ac:dyDescent="0.25">
      <c r="K130" s="51">
        <f t="shared" si="19"/>
        <v>107</v>
      </c>
      <c r="L130" s="52" t="str">
        <f t="shared" ca="1" si="16"/>
        <v>--</v>
      </c>
      <c r="M130" s="57" t="str">
        <f t="shared" ca="1" si="12"/>
        <v>--</v>
      </c>
      <c r="N130" s="53" t="str">
        <f t="shared" ca="1" si="13"/>
        <v>--</v>
      </c>
      <c r="O130" s="57" t="str">
        <f t="shared" ca="1" si="17"/>
        <v>--</v>
      </c>
      <c r="P130" s="53" t="str">
        <f t="shared" ca="1" si="11"/>
        <v>--</v>
      </c>
      <c r="Q130" s="53"/>
      <c r="R130" s="53"/>
      <c r="S130" s="58" t="str">
        <f t="shared" ca="1" si="14"/>
        <v>--</v>
      </c>
      <c r="T130" s="59" t="str">
        <f t="shared" ca="1" si="18"/>
        <v>--</v>
      </c>
      <c r="U130" s="53" t="str">
        <f t="shared" ca="1" si="15"/>
        <v>--</v>
      </c>
    </row>
    <row r="131" spans="11:21" x14ac:dyDescent="0.25">
      <c r="K131" s="51">
        <f t="shared" si="19"/>
        <v>108</v>
      </c>
      <c r="L131" s="52" t="str">
        <f t="shared" ca="1" si="16"/>
        <v>--</v>
      </c>
      <c r="M131" s="57" t="str">
        <f t="shared" ca="1" si="12"/>
        <v>--</v>
      </c>
      <c r="N131" s="53" t="str">
        <f t="shared" ca="1" si="13"/>
        <v>--</v>
      </c>
      <c r="O131" s="57" t="str">
        <f t="shared" ca="1" si="17"/>
        <v>--</v>
      </c>
      <c r="P131" s="53" t="str">
        <f t="shared" ca="1" si="11"/>
        <v>--</v>
      </c>
      <c r="Q131" s="53"/>
      <c r="R131" s="53"/>
      <c r="S131" s="58" t="str">
        <f t="shared" ca="1" si="14"/>
        <v>--</v>
      </c>
      <c r="T131" s="59" t="str">
        <f t="shared" ca="1" si="18"/>
        <v>--</v>
      </c>
      <c r="U131" s="53" t="str">
        <f t="shared" ca="1" si="15"/>
        <v>--</v>
      </c>
    </row>
    <row r="132" spans="11:21" x14ac:dyDescent="0.25">
      <c r="K132" s="51">
        <f t="shared" si="19"/>
        <v>109</v>
      </c>
      <c r="L132" s="52" t="str">
        <f t="shared" ca="1" si="16"/>
        <v>--</v>
      </c>
      <c r="M132" s="57" t="str">
        <f t="shared" ca="1" si="12"/>
        <v>--</v>
      </c>
      <c r="N132" s="53" t="str">
        <f t="shared" ca="1" si="13"/>
        <v>--</v>
      </c>
      <c r="O132" s="57" t="str">
        <f t="shared" ca="1" si="17"/>
        <v>--</v>
      </c>
      <c r="P132" s="53" t="str">
        <f t="shared" ca="1" si="11"/>
        <v>--</v>
      </c>
      <c r="Q132" s="53"/>
      <c r="R132" s="53"/>
      <c r="S132" s="58" t="str">
        <f t="shared" ca="1" si="14"/>
        <v>--</v>
      </c>
      <c r="T132" s="59" t="str">
        <f t="shared" ca="1" si="18"/>
        <v>--</v>
      </c>
      <c r="U132" s="53" t="str">
        <f t="shared" ca="1" si="15"/>
        <v>--</v>
      </c>
    </row>
    <row r="133" spans="11:21" x14ac:dyDescent="0.25">
      <c r="K133" s="51">
        <f t="shared" si="19"/>
        <v>110</v>
      </c>
      <c r="L133" s="52" t="str">
        <f t="shared" ca="1" si="16"/>
        <v>--</v>
      </c>
      <c r="M133" s="57" t="str">
        <f t="shared" ca="1" si="12"/>
        <v>--</v>
      </c>
      <c r="N133" s="53" t="str">
        <f t="shared" ca="1" si="13"/>
        <v>--</v>
      </c>
      <c r="O133" s="57" t="str">
        <f t="shared" ca="1" si="17"/>
        <v>--</v>
      </c>
      <c r="P133" s="53" t="str">
        <f t="shared" ca="1" si="11"/>
        <v>--</v>
      </c>
      <c r="Q133" s="53"/>
      <c r="R133" s="53"/>
      <c r="S133" s="58" t="str">
        <f t="shared" ca="1" si="14"/>
        <v>--</v>
      </c>
      <c r="T133" s="59" t="str">
        <f t="shared" ca="1" si="18"/>
        <v>--</v>
      </c>
      <c r="U133" s="53" t="str">
        <f t="shared" ca="1" si="15"/>
        <v>--</v>
      </c>
    </row>
    <row r="134" spans="11:21" x14ac:dyDescent="0.25">
      <c r="K134" s="51">
        <f t="shared" si="19"/>
        <v>111</v>
      </c>
      <c r="L134" s="52" t="str">
        <f t="shared" ca="1" si="16"/>
        <v>--</v>
      </c>
      <c r="M134" s="57" t="str">
        <f t="shared" ca="1" si="12"/>
        <v>--</v>
      </c>
      <c r="N134" s="53" t="str">
        <f t="shared" ca="1" si="13"/>
        <v>--</v>
      </c>
      <c r="O134" s="57" t="str">
        <f t="shared" ca="1" si="17"/>
        <v>--</v>
      </c>
      <c r="P134" s="53" t="str">
        <f t="shared" ca="1" si="11"/>
        <v>--</v>
      </c>
      <c r="Q134" s="53"/>
      <c r="R134" s="53"/>
      <c r="S134" s="58" t="str">
        <f t="shared" ca="1" si="14"/>
        <v>--</v>
      </c>
      <c r="T134" s="59" t="str">
        <f t="shared" ca="1" si="18"/>
        <v>--</v>
      </c>
      <c r="U134" s="53" t="str">
        <f t="shared" ca="1" si="15"/>
        <v>--</v>
      </c>
    </row>
    <row r="135" spans="11:21" x14ac:dyDescent="0.25">
      <c r="K135" s="51">
        <f t="shared" si="19"/>
        <v>112</v>
      </c>
      <c r="L135" s="52" t="str">
        <f t="shared" ca="1" si="16"/>
        <v>--</v>
      </c>
      <c r="M135" s="57" t="str">
        <f t="shared" ca="1" si="12"/>
        <v>--</v>
      </c>
      <c r="N135" s="53" t="str">
        <f t="shared" ca="1" si="13"/>
        <v>--</v>
      </c>
      <c r="O135" s="57" t="str">
        <f t="shared" ca="1" si="17"/>
        <v>--</v>
      </c>
      <c r="P135" s="53" t="str">
        <f t="shared" ca="1" si="11"/>
        <v>--</v>
      </c>
      <c r="Q135" s="53"/>
      <c r="R135" s="53"/>
      <c r="S135" s="58" t="str">
        <f t="shared" ca="1" si="14"/>
        <v>--</v>
      </c>
      <c r="T135" s="59" t="str">
        <f t="shared" ca="1" si="18"/>
        <v>--</v>
      </c>
      <c r="U135" s="53" t="str">
        <f t="shared" ca="1" si="15"/>
        <v>--</v>
      </c>
    </row>
    <row r="136" spans="11:21" x14ac:dyDescent="0.25">
      <c r="K136" s="51"/>
    </row>
    <row r="137" spans="11:21" x14ac:dyDescent="0.25">
      <c r="K137" s="51"/>
    </row>
    <row r="138" spans="11:21" x14ac:dyDescent="0.25">
      <c r="K138" s="51"/>
    </row>
    <row r="139" spans="11:21" x14ac:dyDescent="0.25">
      <c r="K139" s="51"/>
    </row>
    <row r="140" spans="11:21" x14ac:dyDescent="0.25">
      <c r="K140" s="51"/>
    </row>
    <row r="141" spans="11:21" x14ac:dyDescent="0.25">
      <c r="K141" s="51"/>
    </row>
    <row r="142" spans="11:21" x14ac:dyDescent="0.25">
      <c r="K142" s="51"/>
    </row>
    <row r="143" spans="11:21" x14ac:dyDescent="0.25">
      <c r="K143" s="51"/>
    </row>
    <row r="144" spans="11:21" x14ac:dyDescent="0.25">
      <c r="K144" s="51"/>
    </row>
    <row r="145" spans="11:11" x14ac:dyDescent="0.25">
      <c r="K145" s="51"/>
    </row>
    <row r="146" spans="11:11" x14ac:dyDescent="0.25">
      <c r="K146" s="51"/>
    </row>
    <row r="147" spans="11:11" x14ac:dyDescent="0.25">
      <c r="K147" s="51"/>
    </row>
    <row r="148" spans="11:11" x14ac:dyDescent="0.25">
      <c r="K148" s="51"/>
    </row>
    <row r="149" spans="11:11" x14ac:dyDescent="0.25">
      <c r="K149" s="51"/>
    </row>
    <row r="150" spans="11:11" x14ac:dyDescent="0.25">
      <c r="K150" s="51"/>
    </row>
    <row r="151" spans="11:11" x14ac:dyDescent="0.25">
      <c r="K151" s="51"/>
    </row>
    <row r="152" spans="11:11" x14ac:dyDescent="0.25">
      <c r="K152" s="51"/>
    </row>
    <row r="153" spans="11:11" x14ac:dyDescent="0.25">
      <c r="K153" s="51"/>
    </row>
    <row r="154" spans="11:11" x14ac:dyDescent="0.25">
      <c r="K154" s="51"/>
    </row>
    <row r="155" spans="11:11" x14ac:dyDescent="0.25">
      <c r="K155" s="51"/>
    </row>
    <row r="156" spans="11:11" x14ac:dyDescent="0.25">
      <c r="K156" s="51"/>
    </row>
    <row r="157" spans="11:11" x14ac:dyDescent="0.25">
      <c r="K157" s="51"/>
    </row>
    <row r="158" spans="11:11" x14ac:dyDescent="0.25">
      <c r="K158" s="51"/>
    </row>
    <row r="159" spans="11:11" x14ac:dyDescent="0.25">
      <c r="K159" s="51"/>
    </row>
    <row r="160" spans="11:11" x14ac:dyDescent="0.25">
      <c r="K160" s="51"/>
    </row>
    <row r="161" spans="11:11" x14ac:dyDescent="0.25">
      <c r="K161" s="51"/>
    </row>
    <row r="162" spans="11:11" x14ac:dyDescent="0.25">
      <c r="K162" s="51"/>
    </row>
    <row r="163" spans="11:11" x14ac:dyDescent="0.25">
      <c r="K163" s="51"/>
    </row>
    <row r="164" spans="11:11" x14ac:dyDescent="0.25">
      <c r="K164" s="51"/>
    </row>
    <row r="165" spans="11:11" x14ac:dyDescent="0.25">
      <c r="K165" s="51"/>
    </row>
    <row r="166" spans="11:11" x14ac:dyDescent="0.25">
      <c r="K166" s="51"/>
    </row>
  </sheetData>
  <sheetProtection selectLockedCells="1"/>
  <pageMargins left="0.75" right="0.75" top="1" bottom="1" header="0.3" footer="0.3"/>
  <pageSetup orientation="portrait" r:id="rId1"/>
  <headerFooter>
    <oddHeader>&amp;L&amp;"Arial"&amp;9&amp;KA80000CONFIDENTIAL&amp;1#</oddHeader>
    <oddFooter>&amp;LPUBLIC</oddFooter>
    <evenFooter>&amp;LPUBLIC</evenFooter>
    <firstFooter>&amp;LPUBLIC</first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F29EC4-5F93-4C39-B9AF-4CFD1F343A9B}">
  <dimension ref="A1:P63"/>
  <sheetViews>
    <sheetView showGridLines="0" topLeftCell="A34" zoomScale="85" zoomScaleNormal="85" workbookViewId="0">
      <selection activeCell="E18" sqref="E18"/>
    </sheetView>
  </sheetViews>
  <sheetFormatPr defaultRowHeight="15" x14ac:dyDescent="0.25"/>
  <cols>
    <col min="1" max="1" width="3.42578125" style="102" customWidth="1"/>
    <col min="2" max="2" width="96.85546875" customWidth="1"/>
    <col min="3" max="3" width="24.5703125" customWidth="1"/>
    <col min="4" max="12" width="27.42578125" customWidth="1"/>
  </cols>
  <sheetData>
    <row r="1" spans="1:12" ht="80.45" customHeight="1" x14ac:dyDescent="0.25"/>
    <row r="2" spans="1:12" ht="23.25" x14ac:dyDescent="0.35">
      <c r="B2" s="22" t="s">
        <v>210</v>
      </c>
    </row>
    <row r="3" spans="1:12" ht="5.45" customHeight="1" x14ac:dyDescent="0.25"/>
    <row r="4" spans="1:12" ht="14.45" customHeight="1" thickBot="1" x14ac:dyDescent="0.3">
      <c r="C4" s="1"/>
      <c r="D4" s="1"/>
      <c r="E4" s="1"/>
      <c r="F4" s="1"/>
      <c r="G4" s="1"/>
      <c r="H4" s="1"/>
      <c r="I4" s="1"/>
      <c r="L4" s="2"/>
    </row>
    <row r="5" spans="1:12" ht="32.25" thickBot="1" x14ac:dyDescent="0.4">
      <c r="B5" s="3" t="s">
        <v>0</v>
      </c>
      <c r="C5" s="116" t="s">
        <v>147</v>
      </c>
      <c r="D5" s="100" t="s">
        <v>128</v>
      </c>
      <c r="E5" s="4"/>
      <c r="F5" s="4"/>
      <c r="G5" s="137" t="s">
        <v>188</v>
      </c>
      <c r="H5" s="4"/>
      <c r="J5" s="5"/>
      <c r="K5" s="5"/>
      <c r="L5" s="2"/>
    </row>
    <row r="6" spans="1:12" ht="15.75" x14ac:dyDescent="0.25">
      <c r="A6" s="102">
        <v>3</v>
      </c>
      <c r="B6" s="6" t="s">
        <v>178</v>
      </c>
      <c r="C6" s="108">
        <f>IF($C$5="Other - Manual Input",H6,VLOOKUP($C$5,'Timetable &amp; Tables'!$N$5:$Q$34,A6,FALSE))</f>
        <v>0.01</v>
      </c>
      <c r="D6" s="4"/>
      <c r="E6" s="4"/>
      <c r="F6" s="4"/>
      <c r="G6" s="111" t="s">
        <v>182</v>
      </c>
      <c r="H6" s="113">
        <v>0.01</v>
      </c>
      <c r="I6" s="110" t="s">
        <v>189</v>
      </c>
      <c r="K6" s="5"/>
      <c r="L6" s="2"/>
    </row>
    <row r="7" spans="1:12" x14ac:dyDescent="0.25">
      <c r="A7" s="102">
        <v>2</v>
      </c>
      <c r="B7" s="6" t="s">
        <v>179</v>
      </c>
      <c r="C7" s="108">
        <f>IF($C$5="Other - Manual Input",H7,VLOOKUP($C$5,'Timetable &amp; Tables'!$N$5:$Q$34,A7,FALSE))</f>
        <v>0.01</v>
      </c>
      <c r="D7" s="4"/>
      <c r="E7" s="4"/>
      <c r="F7" s="4"/>
      <c r="G7" s="111" t="s">
        <v>181</v>
      </c>
      <c r="H7" s="114">
        <v>0.01</v>
      </c>
      <c r="J7" s="5"/>
      <c r="K7" s="5"/>
      <c r="L7" s="2"/>
    </row>
    <row r="8" spans="1:12" ht="15.75" thickBot="1" x14ac:dyDescent="0.3">
      <c r="A8" s="102">
        <v>4</v>
      </c>
      <c r="B8" s="6" t="s">
        <v>180</v>
      </c>
      <c r="C8" s="108">
        <f>IF($C$5="Other - Manual Input",H8,VLOOKUP($C$5,'Timetable &amp; Tables'!$N$5:$Q$34,A8,FALSE))</f>
        <v>0.01</v>
      </c>
      <c r="D8" s="4"/>
      <c r="E8" s="4"/>
      <c r="F8" s="4"/>
      <c r="G8" s="112" t="s">
        <v>174</v>
      </c>
      <c r="H8" s="115">
        <v>0.01</v>
      </c>
      <c r="J8" s="5"/>
      <c r="K8" s="5"/>
      <c r="L8" s="2"/>
    </row>
    <row r="9" spans="1:12" x14ac:dyDescent="0.25">
      <c r="B9" s="7" t="s">
        <v>1</v>
      </c>
      <c r="C9" s="109">
        <v>44071</v>
      </c>
      <c r="D9" s="4"/>
      <c r="E9" s="4"/>
      <c r="F9" s="4"/>
      <c r="G9" s="4"/>
      <c r="H9" s="4"/>
      <c r="I9" s="4"/>
      <c r="J9" s="5"/>
      <c r="K9" s="5"/>
      <c r="L9" s="2"/>
    </row>
    <row r="10" spans="1:12" x14ac:dyDescent="0.25">
      <c r="B10" s="222"/>
      <c r="C10" s="180"/>
      <c r="D10" s="4"/>
      <c r="E10" s="4"/>
      <c r="F10" s="4"/>
      <c r="G10" s="4"/>
      <c r="H10" s="4"/>
      <c r="I10" s="4"/>
      <c r="J10" s="5"/>
      <c r="K10" s="5"/>
      <c r="L10" s="2"/>
    </row>
    <row r="11" spans="1:12" x14ac:dyDescent="0.25">
      <c r="B11" s="222"/>
      <c r="C11" s="180"/>
      <c r="D11" s="298"/>
      <c r="E11" s="298"/>
      <c r="F11" s="298"/>
      <c r="G11" s="4"/>
      <c r="H11" s="4"/>
      <c r="I11" s="4"/>
      <c r="J11" s="5"/>
      <c r="K11" s="5"/>
      <c r="L11" s="2"/>
    </row>
    <row r="12" spans="1:12" x14ac:dyDescent="0.25">
      <c r="B12" s="5"/>
      <c r="C12" s="4"/>
      <c r="G12" s="93"/>
      <c r="H12" s="4"/>
      <c r="I12" s="4"/>
      <c r="J12" s="5"/>
      <c r="K12" s="5"/>
      <c r="L12" s="2"/>
    </row>
    <row r="13" spans="1:12" ht="18.75" x14ac:dyDescent="0.25">
      <c r="B13" s="8" t="s">
        <v>2</v>
      </c>
      <c r="C13" s="4"/>
      <c r="D13" s="255"/>
      <c r="E13" s="254"/>
      <c r="F13" s="255"/>
      <c r="G13" s="286"/>
      <c r="H13" s="4"/>
      <c r="I13" s="4"/>
      <c r="J13" s="5"/>
      <c r="K13" s="5"/>
      <c r="L13" s="2"/>
    </row>
    <row r="14" spans="1:12" x14ac:dyDescent="0.25">
      <c r="B14" s="7" t="s">
        <v>3</v>
      </c>
      <c r="C14" s="294" t="s">
        <v>4</v>
      </c>
      <c r="D14" s="244"/>
      <c r="E14" s="244"/>
      <c r="F14" s="244"/>
      <c r="G14" s="244"/>
      <c r="I14" s="5"/>
      <c r="J14" s="5"/>
      <c r="K14" s="2"/>
    </row>
    <row r="15" spans="1:12" x14ac:dyDescent="0.25">
      <c r="A15" s="102" t="s">
        <v>117</v>
      </c>
      <c r="B15" s="9" t="s">
        <v>5</v>
      </c>
      <c r="C15" s="288"/>
      <c r="D15" s="245"/>
      <c r="E15" s="245"/>
      <c r="F15" s="245"/>
      <c r="G15" s="245"/>
      <c r="I15" s="5"/>
      <c r="J15" s="5"/>
      <c r="K15" s="2"/>
    </row>
    <row r="16" spans="1:12" x14ac:dyDescent="0.25">
      <c r="A16" s="102" t="s">
        <v>118</v>
      </c>
      <c r="B16" s="6" t="s">
        <v>6</v>
      </c>
      <c r="C16" s="289"/>
      <c r="D16" s="246"/>
      <c r="E16" s="246"/>
      <c r="F16" s="246"/>
      <c r="G16" s="246"/>
      <c r="I16" s="5"/>
      <c r="J16" s="5"/>
      <c r="K16" s="2"/>
    </row>
    <row r="17" spans="1:11" x14ac:dyDescent="0.25">
      <c r="A17" s="102" t="s">
        <v>119</v>
      </c>
      <c r="B17" s="6" t="s">
        <v>132</v>
      </c>
      <c r="C17" s="289"/>
      <c r="D17" s="247"/>
      <c r="E17" s="247"/>
      <c r="F17" s="247"/>
      <c r="G17" s="247"/>
      <c r="I17" s="5"/>
      <c r="J17" s="5"/>
      <c r="K17" s="2"/>
    </row>
    <row r="18" spans="1:11" ht="21" customHeight="1" x14ac:dyDescent="0.35">
      <c r="B18" s="12" t="s">
        <v>7</v>
      </c>
      <c r="C18" s="295">
        <f>'Switching Settlement (ILB)'!C18+'Switching Settlement (LB)'!C18</f>
        <v>4000000</v>
      </c>
      <c r="D18" s="100" t="s">
        <v>199</v>
      </c>
      <c r="E18" s="248"/>
      <c r="F18" s="248"/>
      <c r="G18" s="248"/>
    </row>
    <row r="19" spans="1:11" ht="21" customHeight="1" x14ac:dyDescent="0.35">
      <c r="B19" s="13" t="s">
        <v>8</v>
      </c>
      <c r="C19" s="290"/>
      <c r="D19" s="100" t="s">
        <v>200</v>
      </c>
      <c r="E19" s="249"/>
      <c r="F19" s="249"/>
      <c r="G19" s="249"/>
    </row>
    <row r="20" spans="1:11" ht="21" x14ac:dyDescent="0.35">
      <c r="B20" s="6" t="s">
        <v>216</v>
      </c>
      <c r="C20" s="289"/>
      <c r="D20" s="100" t="s">
        <v>201</v>
      </c>
      <c r="E20" s="250"/>
      <c r="F20" s="250"/>
      <c r="G20" s="250"/>
    </row>
    <row r="21" spans="1:11" x14ac:dyDescent="0.25">
      <c r="A21" s="102" t="s">
        <v>124</v>
      </c>
      <c r="B21" s="6" t="s">
        <v>22</v>
      </c>
      <c r="C21" s="289"/>
      <c r="D21" s="245"/>
      <c r="E21" s="245"/>
      <c r="F21" s="245"/>
      <c r="G21" s="245"/>
      <c r="I21" s="5"/>
      <c r="J21" s="5"/>
      <c r="K21" s="2"/>
    </row>
    <row r="22" spans="1:11" x14ac:dyDescent="0.25">
      <c r="A22" s="102" t="s">
        <v>122</v>
      </c>
      <c r="B22" s="6" t="s">
        <v>120</v>
      </c>
      <c r="C22" s="289"/>
      <c r="D22" s="247"/>
      <c r="E22" s="247"/>
      <c r="F22" s="247"/>
      <c r="G22" s="247"/>
      <c r="I22" s="5"/>
      <c r="J22" s="5"/>
      <c r="K22" s="2"/>
    </row>
    <row r="23" spans="1:11" x14ac:dyDescent="0.25">
      <c r="A23" s="102" t="s">
        <v>123</v>
      </c>
      <c r="B23" s="6" t="s">
        <v>121</v>
      </c>
      <c r="C23" s="289"/>
      <c r="D23" s="247"/>
      <c r="E23" s="247"/>
      <c r="F23" s="247"/>
      <c r="G23" s="247"/>
      <c r="I23" s="5"/>
      <c r="J23" s="5"/>
      <c r="K23" s="2"/>
    </row>
    <row r="24" spans="1:11" x14ac:dyDescent="0.25">
      <c r="A24" s="102" t="s">
        <v>126</v>
      </c>
      <c r="B24" s="6" t="s">
        <v>202</v>
      </c>
      <c r="C24" s="289"/>
      <c r="D24" s="246"/>
      <c r="E24" s="246"/>
      <c r="F24" s="246"/>
      <c r="G24" s="246"/>
      <c r="I24" s="5"/>
      <c r="J24" s="5"/>
      <c r="K24" s="2"/>
    </row>
    <row r="25" spans="1:11" x14ac:dyDescent="0.25">
      <c r="A25" s="102" t="s">
        <v>125</v>
      </c>
      <c r="B25" s="6" t="s">
        <v>203</v>
      </c>
      <c r="C25" s="289"/>
      <c r="D25" s="246"/>
      <c r="E25" s="246"/>
      <c r="F25" s="246"/>
      <c r="G25" s="246"/>
      <c r="I25" s="5"/>
      <c r="J25" s="5"/>
      <c r="K25" s="2"/>
    </row>
    <row r="26" spans="1:11" x14ac:dyDescent="0.25">
      <c r="A26" s="102" t="s">
        <v>127</v>
      </c>
      <c r="B26" s="6" t="s">
        <v>204</v>
      </c>
      <c r="C26" s="289"/>
      <c r="D26" s="246"/>
      <c r="E26" s="246"/>
      <c r="F26" s="246"/>
      <c r="G26" s="246"/>
      <c r="I26" s="5"/>
      <c r="J26" s="5"/>
      <c r="K26" s="2"/>
    </row>
    <row r="27" spans="1:11" x14ac:dyDescent="0.25">
      <c r="B27" s="9" t="s">
        <v>223</v>
      </c>
      <c r="C27" s="288"/>
      <c r="D27" s="251"/>
      <c r="E27" s="251"/>
      <c r="F27" s="251"/>
      <c r="G27" s="251"/>
      <c r="I27" s="5"/>
      <c r="J27" s="5"/>
      <c r="K27" s="2"/>
    </row>
    <row r="28" spans="1:11" x14ac:dyDescent="0.25">
      <c r="B28" s="6" t="s">
        <v>205</v>
      </c>
      <c r="C28" s="289"/>
      <c r="D28" s="246"/>
      <c r="E28" s="246"/>
      <c r="F28" s="246"/>
      <c r="G28" s="246"/>
      <c r="I28" s="5"/>
      <c r="J28" s="5"/>
      <c r="K28" s="2"/>
    </row>
    <row r="29" spans="1:11" x14ac:dyDescent="0.25">
      <c r="B29" s="6" t="s">
        <v>206</v>
      </c>
      <c r="C29" s="289"/>
      <c r="D29" s="246"/>
      <c r="E29" s="246"/>
      <c r="F29" s="246"/>
      <c r="G29" s="246"/>
      <c r="I29" s="5"/>
      <c r="J29" s="5"/>
      <c r="K29" s="2"/>
    </row>
    <row r="30" spans="1:11" x14ac:dyDescent="0.25">
      <c r="B30" s="7" t="s">
        <v>207</v>
      </c>
      <c r="C30" s="290"/>
      <c r="D30" s="246"/>
      <c r="E30" s="246"/>
      <c r="F30" s="246"/>
      <c r="G30" s="246"/>
      <c r="I30" s="5"/>
      <c r="J30" s="5"/>
      <c r="K30" s="2"/>
    </row>
    <row r="31" spans="1:11" x14ac:dyDescent="0.25">
      <c r="B31" s="6" t="s">
        <v>208</v>
      </c>
      <c r="C31" s="292">
        <f ca="1">'Switching Settlement (ILB)'!C32+'Switching Settlement (LB)'!C31</f>
        <v>4170509820</v>
      </c>
      <c r="D31" s="252"/>
      <c r="E31" s="252"/>
      <c r="F31" s="252"/>
      <c r="G31" s="252"/>
      <c r="I31" s="5"/>
      <c r="J31" s="5"/>
      <c r="K31" s="2"/>
    </row>
    <row r="32" spans="1:11" x14ac:dyDescent="0.25">
      <c r="B32" s="6" t="s">
        <v>209</v>
      </c>
      <c r="C32" s="292">
        <f ca="1">'Switching Settlement (ILB)'!C33+'Switching Settlement (LB)'!C32</f>
        <v>4186942380</v>
      </c>
      <c r="D32" s="252"/>
      <c r="E32" s="252"/>
      <c r="F32" s="252"/>
      <c r="G32" s="252"/>
      <c r="I32" s="5"/>
      <c r="J32" s="5"/>
      <c r="K32" s="2"/>
    </row>
    <row r="33" spans="1:16" x14ac:dyDescent="0.25">
      <c r="B33" s="6" t="s">
        <v>21</v>
      </c>
      <c r="C33" s="292">
        <f ca="1">'Switching Settlement (ILB)'!C34+'Switching Settlement (LB)'!C33</f>
        <v>101382190</v>
      </c>
      <c r="D33" s="252"/>
      <c r="E33" s="252"/>
      <c r="F33" s="252"/>
      <c r="G33" s="252"/>
      <c r="I33" s="5"/>
      <c r="J33" s="5"/>
      <c r="K33" s="2"/>
    </row>
    <row r="34" spans="1:16" x14ac:dyDescent="0.25">
      <c r="B34" s="143" t="s">
        <v>226</v>
      </c>
      <c r="C34" s="292">
        <f ca="1">'Switching Settlement (ILB)'!C35+'Switching Settlement (LB)'!C34</f>
        <v>16432560</v>
      </c>
      <c r="D34" s="252"/>
      <c r="E34" s="252"/>
      <c r="F34" s="252"/>
      <c r="G34" s="252"/>
      <c r="I34" s="5"/>
      <c r="J34" s="5"/>
      <c r="K34" s="2"/>
    </row>
    <row r="35" spans="1:16" s="239" customFormat="1" x14ac:dyDescent="0.25">
      <c r="A35" s="238"/>
      <c r="B35" s="17" t="s">
        <v>12</v>
      </c>
      <c r="C35" s="292">
        <f ca="1">'Switching Settlement (ILB)'!C36+'Switching Settlement (LB)'!C35</f>
        <v>0</v>
      </c>
      <c r="D35" s="252"/>
      <c r="E35" s="252"/>
      <c r="F35" s="252"/>
      <c r="G35" s="252"/>
      <c r="J35" s="240"/>
      <c r="K35" s="241"/>
    </row>
    <row r="36" spans="1:16" x14ac:dyDescent="0.25">
      <c r="B36" s="6" t="s">
        <v>131</v>
      </c>
      <c r="C36" s="292">
        <f ca="1">'Switching Settlement (ILB)'!C37+'Switching Settlement (LB)'!C36</f>
        <v>15887.2</v>
      </c>
      <c r="D36" s="252"/>
      <c r="E36" s="252"/>
      <c r="F36" s="252"/>
      <c r="G36" s="252"/>
      <c r="I36" s="5"/>
      <c r="J36" s="5"/>
      <c r="K36" s="2"/>
    </row>
    <row r="37" spans="1:16" ht="18.75" x14ac:dyDescent="0.25">
      <c r="B37" s="18" t="s">
        <v>13</v>
      </c>
      <c r="C37" s="296">
        <f ca="1">'Switching Settlement (ILB)'!C39+'Switching Settlement (LB)'!C37</f>
        <v>4186187892.8000002</v>
      </c>
      <c r="D37" s="252"/>
      <c r="E37" s="252"/>
      <c r="F37" s="252"/>
      <c r="G37" s="252"/>
      <c r="I37" s="5"/>
      <c r="J37" s="5"/>
      <c r="K37" s="2"/>
    </row>
    <row r="38" spans="1:16" x14ac:dyDescent="0.25">
      <c r="B38" s="5"/>
      <c r="C38" s="4"/>
      <c r="D38" s="4"/>
      <c r="I38" s="4"/>
      <c r="J38" s="5"/>
      <c r="K38" s="5"/>
      <c r="L38" s="2"/>
    </row>
    <row r="39" spans="1:16" x14ac:dyDescent="0.25">
      <c r="B39" s="5"/>
      <c r="C39" s="4"/>
      <c r="D39" s="138"/>
      <c r="I39" s="4"/>
      <c r="J39" s="5"/>
      <c r="K39" s="5"/>
      <c r="L39" s="2"/>
    </row>
    <row r="40" spans="1:16" x14ac:dyDescent="0.25">
      <c r="B40" s="5"/>
      <c r="C40" s="4"/>
      <c r="D40" s="138"/>
      <c r="I40" s="4"/>
      <c r="J40" s="5"/>
      <c r="K40" s="5"/>
      <c r="L40" s="2"/>
    </row>
    <row r="41" spans="1:16" ht="18.75" x14ac:dyDescent="0.25">
      <c r="B41" s="133" t="s">
        <v>14</v>
      </c>
      <c r="C41" s="4"/>
      <c r="D41" s="254"/>
      <c r="E41" s="255"/>
      <c r="F41" s="286"/>
      <c r="G41" s="254"/>
      <c r="H41" s="254"/>
      <c r="I41" s="255"/>
      <c r="J41" s="256"/>
      <c r="K41" s="257"/>
      <c r="L41" s="258"/>
    </row>
    <row r="42" spans="1:16" x14ac:dyDescent="0.25">
      <c r="B42" s="7" t="s">
        <v>3</v>
      </c>
      <c r="C42" s="287" t="s">
        <v>4</v>
      </c>
      <c r="D42" s="244"/>
      <c r="E42" s="244"/>
      <c r="F42" s="244"/>
      <c r="G42" s="244"/>
      <c r="H42" s="244"/>
      <c r="I42" s="244"/>
      <c r="J42" s="244"/>
      <c r="K42" s="244"/>
      <c r="L42" s="244"/>
      <c r="P42" s="128"/>
    </row>
    <row r="43" spans="1:16" x14ac:dyDescent="0.25">
      <c r="A43" s="102" t="s">
        <v>117</v>
      </c>
      <c r="B43" s="9" t="s">
        <v>5</v>
      </c>
      <c r="C43" s="288"/>
      <c r="D43" s="245"/>
      <c r="E43" s="245"/>
      <c r="F43" s="245"/>
      <c r="G43" s="245"/>
      <c r="H43" s="245"/>
      <c r="I43" s="245"/>
      <c r="J43" s="245"/>
      <c r="K43" s="245"/>
      <c r="L43" s="245"/>
      <c r="P43" s="2"/>
    </row>
    <row r="44" spans="1:16" x14ac:dyDescent="0.25">
      <c r="A44" s="102" t="s">
        <v>118</v>
      </c>
      <c r="B44" s="6" t="s">
        <v>6</v>
      </c>
      <c r="C44" s="289"/>
      <c r="D44" s="246"/>
      <c r="E44" s="246"/>
      <c r="F44" s="246"/>
      <c r="G44" s="246"/>
      <c r="H44" s="246"/>
      <c r="I44" s="246"/>
      <c r="J44" s="246"/>
      <c r="K44" s="246"/>
      <c r="L44" s="246"/>
      <c r="P44" s="2"/>
    </row>
    <row r="45" spans="1:16" x14ac:dyDescent="0.25">
      <c r="A45" s="102" t="s">
        <v>119</v>
      </c>
      <c r="B45" s="103" t="s">
        <v>132</v>
      </c>
      <c r="C45" s="290"/>
      <c r="D45" s="247"/>
      <c r="E45" s="247"/>
      <c r="F45" s="247"/>
      <c r="G45" s="247"/>
      <c r="H45" s="247"/>
      <c r="I45" s="247"/>
      <c r="J45" s="247"/>
      <c r="K45" s="247"/>
      <c r="L45" s="247"/>
      <c r="P45" s="2"/>
    </row>
    <row r="46" spans="1:16" ht="21" customHeight="1" x14ac:dyDescent="0.35">
      <c r="B46" s="19" t="s">
        <v>15</v>
      </c>
      <c r="C46" s="291">
        <f>'Switching Settlement (ILB)'!C48+'Switching Settlement (LB)'!C46</f>
        <v>10936000</v>
      </c>
      <c r="D46" s="100" t="s">
        <v>129</v>
      </c>
      <c r="E46" s="248"/>
      <c r="F46" s="248"/>
      <c r="G46" s="248"/>
      <c r="H46" s="248"/>
      <c r="I46" s="248"/>
      <c r="J46" s="248"/>
      <c r="K46" s="248"/>
      <c r="L46" s="248"/>
    </row>
    <row r="47" spans="1:16" ht="21" customHeight="1" x14ac:dyDescent="0.35">
      <c r="B47" s="6" t="s">
        <v>116</v>
      </c>
      <c r="C47" s="289"/>
      <c r="D47" s="100" t="s">
        <v>198</v>
      </c>
      <c r="E47" s="250"/>
      <c r="F47" s="250"/>
      <c r="G47" s="250"/>
      <c r="H47" s="250"/>
      <c r="I47" s="250"/>
      <c r="J47" s="250"/>
      <c r="K47" s="250"/>
      <c r="L47" s="250"/>
    </row>
    <row r="48" spans="1:16" x14ac:dyDescent="0.25">
      <c r="A48" s="102" t="s">
        <v>124</v>
      </c>
      <c r="B48" s="6" t="s">
        <v>22</v>
      </c>
      <c r="C48" s="289"/>
      <c r="D48" s="245"/>
      <c r="E48" s="245"/>
      <c r="F48" s="245"/>
      <c r="G48" s="245"/>
      <c r="H48" s="245"/>
      <c r="I48" s="245"/>
      <c r="J48" s="245"/>
      <c r="K48" s="245"/>
      <c r="L48" s="245"/>
      <c r="P48" s="2"/>
    </row>
    <row r="49" spans="1:16" x14ac:dyDescent="0.25">
      <c r="A49" s="102" t="s">
        <v>122</v>
      </c>
      <c r="B49" s="6" t="s">
        <v>120</v>
      </c>
      <c r="C49" s="289"/>
      <c r="D49" s="247"/>
      <c r="E49" s="247"/>
      <c r="F49" s="247"/>
      <c r="G49" s="247"/>
      <c r="H49" s="247"/>
      <c r="I49" s="247"/>
      <c r="J49" s="247"/>
      <c r="K49" s="247"/>
      <c r="L49" s="247"/>
      <c r="P49" s="2"/>
    </row>
    <row r="50" spans="1:16" x14ac:dyDescent="0.25">
      <c r="A50" s="102" t="s">
        <v>123</v>
      </c>
      <c r="B50" s="6" t="s">
        <v>121</v>
      </c>
      <c r="C50" s="289"/>
      <c r="D50" s="247"/>
      <c r="E50" s="247"/>
      <c r="F50" s="247"/>
      <c r="G50" s="247"/>
      <c r="H50" s="247"/>
      <c r="I50" s="247"/>
      <c r="J50" s="247"/>
      <c r="K50" s="247"/>
      <c r="L50" s="247"/>
      <c r="P50" s="2"/>
    </row>
    <row r="51" spans="1:16" x14ac:dyDescent="0.25">
      <c r="A51" s="102" t="s">
        <v>126</v>
      </c>
      <c r="B51" s="6" t="s">
        <v>9</v>
      </c>
      <c r="C51" s="289"/>
      <c r="D51" s="246"/>
      <c r="E51" s="246"/>
      <c r="F51" s="246"/>
      <c r="G51" s="246"/>
      <c r="H51" s="246"/>
      <c r="I51" s="246"/>
      <c r="J51" s="246"/>
      <c r="K51" s="246"/>
      <c r="L51" s="246"/>
      <c r="P51" s="2"/>
    </row>
    <row r="52" spans="1:16" x14ac:dyDescent="0.25">
      <c r="A52" s="102" t="s">
        <v>125</v>
      </c>
      <c r="B52" s="6" t="s">
        <v>10</v>
      </c>
      <c r="C52" s="289"/>
      <c r="D52" s="246"/>
      <c r="E52" s="246"/>
      <c r="F52" s="246"/>
      <c r="G52" s="246"/>
      <c r="H52" s="246"/>
      <c r="I52" s="246"/>
      <c r="J52" s="246"/>
      <c r="K52" s="246"/>
      <c r="L52" s="246"/>
      <c r="P52" s="2"/>
    </row>
    <row r="53" spans="1:16" x14ac:dyDescent="0.25">
      <c r="A53" s="102" t="s">
        <v>127</v>
      </c>
      <c r="B53" s="7" t="s">
        <v>11</v>
      </c>
      <c r="C53" s="290"/>
      <c r="D53" s="246"/>
      <c r="E53" s="246"/>
      <c r="F53" s="246"/>
      <c r="G53" s="246"/>
      <c r="H53" s="246"/>
      <c r="I53" s="246"/>
      <c r="J53" s="246"/>
      <c r="K53" s="246"/>
      <c r="L53" s="246"/>
      <c r="P53" s="2"/>
    </row>
    <row r="54" spans="1:16" x14ac:dyDescent="0.25">
      <c r="B54" s="9" t="s">
        <v>16</v>
      </c>
      <c r="C54" s="292">
        <f ca="1">'Switching Settlement (ILB)'!C56+'Switching Settlement (LB)'!C54</f>
        <v>11806750524.279999</v>
      </c>
      <c r="D54" s="252"/>
      <c r="E54" s="252"/>
      <c r="F54" s="252"/>
      <c r="G54" s="252"/>
      <c r="H54" s="252"/>
      <c r="I54" s="252"/>
      <c r="J54" s="252"/>
      <c r="K54" s="252"/>
      <c r="L54" s="252"/>
      <c r="P54" s="2"/>
    </row>
    <row r="55" spans="1:16" x14ac:dyDescent="0.25">
      <c r="B55" s="6" t="s">
        <v>133</v>
      </c>
      <c r="C55" s="292">
        <f ca="1">'Switching Settlement (ILB)'!C57+'Switching Settlement (LB)'!C55</f>
        <v>4059161</v>
      </c>
      <c r="D55" s="252"/>
      <c r="E55" s="252"/>
      <c r="F55" s="252"/>
      <c r="G55" s="252"/>
      <c r="H55" s="252"/>
      <c r="I55" s="252"/>
      <c r="J55" s="252"/>
      <c r="K55" s="252"/>
      <c r="L55" s="252"/>
      <c r="P55" s="2"/>
    </row>
    <row r="56" spans="1:16" x14ac:dyDescent="0.25">
      <c r="B56" s="17" t="s">
        <v>17</v>
      </c>
      <c r="C56" s="292">
        <f ca="1">'Switching Settlement (ILB)'!C58+'Switching Settlement (LB)'!C56</f>
        <v>0</v>
      </c>
      <c r="D56" s="265"/>
      <c r="E56" s="265"/>
      <c r="F56" s="265"/>
      <c r="G56" s="265"/>
      <c r="H56" s="265"/>
      <c r="I56" s="265"/>
      <c r="J56" s="265"/>
      <c r="K56" s="265"/>
      <c r="L56" s="265"/>
      <c r="P56" s="2"/>
    </row>
    <row r="57" spans="1:16" ht="18.75" x14ac:dyDescent="0.25">
      <c r="B57" s="135" t="s">
        <v>18</v>
      </c>
      <c r="C57" s="293">
        <f ca="1">'Switching Settlement (ILB)'!C59+'Switching Settlement (LB)'!C57</f>
        <v>11806750524.279999</v>
      </c>
      <c r="D57" s="252"/>
      <c r="E57" s="252"/>
      <c r="F57" s="252"/>
      <c r="G57" s="252"/>
      <c r="H57" s="252"/>
      <c r="I57" s="252"/>
      <c r="J57" s="252"/>
      <c r="K57" s="252"/>
      <c r="L57" s="252"/>
      <c r="P57" s="2"/>
    </row>
    <row r="58" spans="1:16" ht="15.75" thickBot="1" x14ac:dyDescent="0.3">
      <c r="B58" s="5"/>
      <c r="C58" s="4"/>
      <c r="D58" s="4"/>
      <c r="E58" s="4"/>
      <c r="F58" s="4"/>
      <c r="G58" s="4"/>
      <c r="H58" s="4"/>
      <c r="I58" s="4"/>
      <c r="J58" s="5"/>
      <c r="K58" s="5"/>
      <c r="L58" s="2"/>
    </row>
    <row r="59" spans="1:16" ht="21.75" thickBot="1" x14ac:dyDescent="0.4">
      <c r="B59" s="20" t="s">
        <v>19</v>
      </c>
      <c r="C59" s="104">
        <f ca="1">C35+C36+C56</f>
        <v>15887.2</v>
      </c>
      <c r="D59" s="101"/>
      <c r="E59" s="4"/>
      <c r="F59" s="25"/>
      <c r="G59" s="25"/>
      <c r="H59" s="23"/>
      <c r="I59" s="23"/>
      <c r="J59" s="5"/>
      <c r="K59" s="5"/>
      <c r="L59" s="2"/>
    </row>
    <row r="60" spans="1:16" ht="15.75" thickBot="1" x14ac:dyDescent="0.3">
      <c r="B60" s="5"/>
      <c r="C60" s="4"/>
      <c r="D60" s="4"/>
      <c r="E60" s="4"/>
      <c r="F60" s="4"/>
      <c r="G60" s="4"/>
      <c r="J60" s="5"/>
      <c r="K60" s="5"/>
      <c r="L60" s="2"/>
    </row>
    <row r="61" spans="1:16" ht="21.75" thickBot="1" x14ac:dyDescent="0.4">
      <c r="B61" s="21" t="s">
        <v>20</v>
      </c>
      <c r="C61" s="105">
        <f ca="1">C37-C57</f>
        <v>-7620562631.4799986</v>
      </c>
      <c r="D61" s="101" t="s">
        <v>130</v>
      </c>
      <c r="E61" s="4"/>
      <c r="F61" s="4"/>
      <c r="G61" s="4"/>
      <c r="H61" s="4"/>
      <c r="I61" s="4"/>
      <c r="J61" s="5"/>
      <c r="K61" s="5"/>
      <c r="L61" s="2"/>
    </row>
    <row r="62" spans="1:16" x14ac:dyDescent="0.25">
      <c r="C62" s="1"/>
      <c r="D62" s="1"/>
      <c r="E62" s="1"/>
      <c r="F62" s="1"/>
      <c r="G62" s="1"/>
      <c r="H62" s="24"/>
      <c r="I62" s="24"/>
      <c r="L62" s="2"/>
    </row>
    <row r="63" spans="1:16" x14ac:dyDescent="0.25">
      <c r="B63" s="5" t="s">
        <v>115</v>
      </c>
      <c r="C63" s="92">
        <f>C18-C46</f>
        <v>-6936000</v>
      </c>
      <c r="D63" s="139">
        <f ca="1">C54-C32</f>
        <v>7619808144.2799988</v>
      </c>
      <c r="E63" s="1"/>
      <c r="F63" s="1"/>
      <c r="G63" s="1"/>
      <c r="H63" s="1"/>
      <c r="I63" s="1"/>
      <c r="L63" s="2"/>
    </row>
  </sheetData>
  <sheetProtection password="D5FE" sheet="1" selectLockedCells="1"/>
  <mergeCells count="1">
    <mergeCell ref="D11:F11"/>
  </mergeCells>
  <conditionalFormatting sqref="H6:H8">
    <cfRule type="expression" dxfId="0" priority="1">
      <formula>$C$5="Other - Manual Input"</formula>
    </cfRule>
  </conditionalFormatting>
  <dataValidations count="2">
    <dataValidation type="list" allowBlank="1" showInputMessage="1" showErrorMessage="1" sqref="C5" xr:uid="{B6C65F67-31DB-404F-AC0F-5FE69337DF9B}">
      <formula1>WHT_LIST</formula1>
    </dataValidation>
    <dataValidation allowBlank="1" showInputMessage="1" showErrorMessage="1" errorTitle="Critical Error" error="Source Bonds Tendered Units are less than Frozen Units_x000a_ " sqref="D18:G18" xr:uid="{0AAB8E61-7057-47E2-B523-63E99A9EFC67}"/>
  </dataValidations>
  <pageMargins left="0.7" right="0.7" top="0.75" bottom="0.75" header="0.3" footer="0.3"/>
  <pageSetup paperSize="9" orientation="portrait" r:id="rId1"/>
  <headerFooter>
    <oddHeader>&amp;L&amp;"Arial"&amp;9&amp;KA80000CONFIDENTIAL&amp;1#</oddHeader>
  </headerFooter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C1:Q43"/>
  <sheetViews>
    <sheetView showGridLines="0" zoomScale="85" zoomScaleNormal="85" workbookViewId="0">
      <selection activeCell="K20" sqref="K20"/>
    </sheetView>
  </sheetViews>
  <sheetFormatPr defaultColWidth="11.42578125" defaultRowHeight="15" x14ac:dyDescent="0.25"/>
  <cols>
    <col min="1" max="1" width="4.140625" style="120" customWidth="1"/>
    <col min="2" max="2" width="11.42578125" style="120" customWidth="1"/>
    <col min="3" max="3" width="20.140625" style="120" customWidth="1"/>
    <col min="4" max="4" width="15.5703125" style="120" bestFit="1" customWidth="1"/>
    <col min="5" max="5" width="16.42578125" style="120" customWidth="1"/>
    <col min="6" max="6" width="12.5703125" style="120" customWidth="1"/>
    <col min="7" max="7" width="11.140625" style="120" customWidth="1"/>
    <col min="8" max="8" width="12.42578125" style="120" customWidth="1"/>
    <col min="9" max="9" width="11.140625" style="120" customWidth="1"/>
    <col min="10" max="12" width="11.42578125" style="120"/>
    <col min="13" max="13" width="14.85546875" style="120" bestFit="1" customWidth="1"/>
    <col min="14" max="14" width="59.85546875" style="120" customWidth="1"/>
    <col min="15" max="15" width="28.42578125" style="120" bestFit="1" customWidth="1"/>
    <col min="16" max="16" width="15" style="120" customWidth="1"/>
    <col min="17" max="17" width="12.5703125" style="120" bestFit="1" customWidth="1"/>
    <col min="18" max="236" width="11.42578125" style="120"/>
    <col min="237" max="237" width="4.140625" style="120" customWidth="1"/>
    <col min="238" max="244" width="3.5703125" style="120" customWidth="1"/>
    <col min="245" max="245" width="4.140625" style="120" customWidth="1"/>
    <col min="246" max="246" width="3.5703125" style="120" customWidth="1"/>
    <col min="247" max="256" width="11.42578125" style="120" customWidth="1"/>
    <col min="257" max="259" width="11.140625" style="120" customWidth="1"/>
    <col min="260" max="260" width="12.5703125" style="120" customWidth="1"/>
    <col min="261" max="261" width="11.140625" style="120" customWidth="1"/>
    <col min="262" max="262" width="12.42578125" style="120" customWidth="1"/>
    <col min="263" max="263" width="11.140625" style="120" customWidth="1"/>
    <col min="264" max="492" width="11.42578125" style="120"/>
    <col min="493" max="493" width="4.140625" style="120" customWidth="1"/>
    <col min="494" max="500" width="3.5703125" style="120" customWidth="1"/>
    <col min="501" max="501" width="4.140625" style="120" customWidth="1"/>
    <col min="502" max="502" width="3.5703125" style="120" customWidth="1"/>
    <col min="503" max="512" width="11.42578125" style="120" customWidth="1"/>
    <col min="513" max="515" width="11.140625" style="120" customWidth="1"/>
    <col min="516" max="516" width="12.5703125" style="120" customWidth="1"/>
    <col min="517" max="517" width="11.140625" style="120" customWidth="1"/>
    <col min="518" max="518" width="12.42578125" style="120" customWidth="1"/>
    <col min="519" max="519" width="11.140625" style="120" customWidth="1"/>
    <col min="520" max="748" width="11.42578125" style="120"/>
    <col min="749" max="749" width="4.140625" style="120" customWidth="1"/>
    <col min="750" max="756" width="3.5703125" style="120" customWidth="1"/>
    <col min="757" max="757" width="4.140625" style="120" customWidth="1"/>
    <col min="758" max="758" width="3.5703125" style="120" customWidth="1"/>
    <col min="759" max="768" width="11.42578125" style="120" customWidth="1"/>
    <col min="769" max="771" width="11.140625" style="120" customWidth="1"/>
    <col min="772" max="772" width="12.5703125" style="120" customWidth="1"/>
    <col min="773" max="773" width="11.140625" style="120" customWidth="1"/>
    <col min="774" max="774" width="12.42578125" style="120" customWidth="1"/>
    <col min="775" max="775" width="11.140625" style="120" customWidth="1"/>
    <col min="776" max="1004" width="11.42578125" style="120"/>
    <col min="1005" max="1005" width="4.140625" style="120" customWidth="1"/>
    <col min="1006" max="1012" width="3.5703125" style="120" customWidth="1"/>
    <col min="1013" max="1013" width="4.140625" style="120" customWidth="1"/>
    <col min="1014" max="1014" width="3.5703125" style="120" customWidth="1"/>
    <col min="1015" max="1024" width="11.42578125" style="120" customWidth="1"/>
    <col min="1025" max="1027" width="11.140625" style="120" customWidth="1"/>
    <col min="1028" max="1028" width="12.5703125" style="120" customWidth="1"/>
    <col min="1029" max="1029" width="11.140625" style="120" customWidth="1"/>
    <col min="1030" max="1030" width="12.42578125" style="120" customWidth="1"/>
    <col min="1031" max="1031" width="11.140625" style="120" customWidth="1"/>
    <col min="1032" max="1260" width="11.42578125" style="120"/>
    <col min="1261" max="1261" width="4.140625" style="120" customWidth="1"/>
    <col min="1262" max="1268" width="3.5703125" style="120" customWidth="1"/>
    <col min="1269" max="1269" width="4.140625" style="120" customWidth="1"/>
    <col min="1270" max="1270" width="3.5703125" style="120" customWidth="1"/>
    <col min="1271" max="1280" width="11.42578125" style="120" customWidth="1"/>
    <col min="1281" max="1283" width="11.140625" style="120" customWidth="1"/>
    <col min="1284" max="1284" width="12.5703125" style="120" customWidth="1"/>
    <col min="1285" max="1285" width="11.140625" style="120" customWidth="1"/>
    <col min="1286" max="1286" width="12.42578125" style="120" customWidth="1"/>
    <col min="1287" max="1287" width="11.140625" style="120" customWidth="1"/>
    <col min="1288" max="1516" width="11.42578125" style="120"/>
    <col min="1517" max="1517" width="4.140625" style="120" customWidth="1"/>
    <col min="1518" max="1524" width="3.5703125" style="120" customWidth="1"/>
    <col min="1525" max="1525" width="4.140625" style="120" customWidth="1"/>
    <col min="1526" max="1526" width="3.5703125" style="120" customWidth="1"/>
    <col min="1527" max="1536" width="11.42578125" style="120" customWidth="1"/>
    <col min="1537" max="1539" width="11.140625" style="120" customWidth="1"/>
    <col min="1540" max="1540" width="12.5703125" style="120" customWidth="1"/>
    <col min="1541" max="1541" width="11.140625" style="120" customWidth="1"/>
    <col min="1542" max="1542" width="12.42578125" style="120" customWidth="1"/>
    <col min="1543" max="1543" width="11.140625" style="120" customWidth="1"/>
    <col min="1544" max="1772" width="11.42578125" style="120"/>
    <col min="1773" max="1773" width="4.140625" style="120" customWidth="1"/>
    <col min="1774" max="1780" width="3.5703125" style="120" customWidth="1"/>
    <col min="1781" max="1781" width="4.140625" style="120" customWidth="1"/>
    <col min="1782" max="1782" width="3.5703125" style="120" customWidth="1"/>
    <col min="1783" max="1792" width="11.42578125" style="120" customWidth="1"/>
    <col min="1793" max="1795" width="11.140625" style="120" customWidth="1"/>
    <col min="1796" max="1796" width="12.5703125" style="120" customWidth="1"/>
    <col min="1797" max="1797" width="11.140625" style="120" customWidth="1"/>
    <col min="1798" max="1798" width="12.42578125" style="120" customWidth="1"/>
    <col min="1799" max="1799" width="11.140625" style="120" customWidth="1"/>
    <col min="1800" max="2028" width="11.42578125" style="120"/>
    <col min="2029" max="2029" width="4.140625" style="120" customWidth="1"/>
    <col min="2030" max="2036" width="3.5703125" style="120" customWidth="1"/>
    <col min="2037" max="2037" width="4.140625" style="120" customWidth="1"/>
    <col min="2038" max="2038" width="3.5703125" style="120" customWidth="1"/>
    <col min="2039" max="2048" width="11.42578125" style="120" customWidth="1"/>
    <col min="2049" max="2051" width="11.140625" style="120" customWidth="1"/>
    <col min="2052" max="2052" width="12.5703125" style="120" customWidth="1"/>
    <col min="2053" max="2053" width="11.140625" style="120" customWidth="1"/>
    <col min="2054" max="2054" width="12.42578125" style="120" customWidth="1"/>
    <col min="2055" max="2055" width="11.140625" style="120" customWidth="1"/>
    <col min="2056" max="2284" width="11.42578125" style="120"/>
    <col min="2285" max="2285" width="4.140625" style="120" customWidth="1"/>
    <col min="2286" max="2292" width="3.5703125" style="120" customWidth="1"/>
    <col min="2293" max="2293" width="4.140625" style="120" customWidth="1"/>
    <col min="2294" max="2294" width="3.5703125" style="120" customWidth="1"/>
    <col min="2295" max="2304" width="11.42578125" style="120" customWidth="1"/>
    <col min="2305" max="2307" width="11.140625" style="120" customWidth="1"/>
    <col min="2308" max="2308" width="12.5703125" style="120" customWidth="1"/>
    <col min="2309" max="2309" width="11.140625" style="120" customWidth="1"/>
    <col min="2310" max="2310" width="12.42578125" style="120" customWidth="1"/>
    <col min="2311" max="2311" width="11.140625" style="120" customWidth="1"/>
    <col min="2312" max="2540" width="11.42578125" style="120"/>
    <col min="2541" max="2541" width="4.140625" style="120" customWidth="1"/>
    <col min="2542" max="2548" width="3.5703125" style="120" customWidth="1"/>
    <col min="2549" max="2549" width="4.140625" style="120" customWidth="1"/>
    <col min="2550" max="2550" width="3.5703125" style="120" customWidth="1"/>
    <col min="2551" max="2560" width="11.42578125" style="120" customWidth="1"/>
    <col min="2561" max="2563" width="11.140625" style="120" customWidth="1"/>
    <col min="2564" max="2564" width="12.5703125" style="120" customWidth="1"/>
    <col min="2565" max="2565" width="11.140625" style="120" customWidth="1"/>
    <col min="2566" max="2566" width="12.42578125" style="120" customWidth="1"/>
    <col min="2567" max="2567" width="11.140625" style="120" customWidth="1"/>
    <col min="2568" max="2796" width="11.42578125" style="120"/>
    <col min="2797" max="2797" width="4.140625" style="120" customWidth="1"/>
    <col min="2798" max="2804" width="3.5703125" style="120" customWidth="1"/>
    <col min="2805" max="2805" width="4.140625" style="120" customWidth="1"/>
    <col min="2806" max="2806" width="3.5703125" style="120" customWidth="1"/>
    <col min="2807" max="2816" width="11.42578125" style="120" customWidth="1"/>
    <col min="2817" max="2819" width="11.140625" style="120" customWidth="1"/>
    <col min="2820" max="2820" width="12.5703125" style="120" customWidth="1"/>
    <col min="2821" max="2821" width="11.140625" style="120" customWidth="1"/>
    <col min="2822" max="2822" width="12.42578125" style="120" customWidth="1"/>
    <col min="2823" max="2823" width="11.140625" style="120" customWidth="1"/>
    <col min="2824" max="3052" width="11.42578125" style="120"/>
    <col min="3053" max="3053" width="4.140625" style="120" customWidth="1"/>
    <col min="3054" max="3060" width="3.5703125" style="120" customWidth="1"/>
    <col min="3061" max="3061" width="4.140625" style="120" customWidth="1"/>
    <col min="3062" max="3062" width="3.5703125" style="120" customWidth="1"/>
    <col min="3063" max="3072" width="11.42578125" style="120" customWidth="1"/>
    <col min="3073" max="3075" width="11.140625" style="120" customWidth="1"/>
    <col min="3076" max="3076" width="12.5703125" style="120" customWidth="1"/>
    <col min="3077" max="3077" width="11.140625" style="120" customWidth="1"/>
    <col min="3078" max="3078" width="12.42578125" style="120" customWidth="1"/>
    <col min="3079" max="3079" width="11.140625" style="120" customWidth="1"/>
    <col min="3080" max="3308" width="11.42578125" style="120"/>
    <col min="3309" max="3309" width="4.140625" style="120" customWidth="1"/>
    <col min="3310" max="3316" width="3.5703125" style="120" customWidth="1"/>
    <col min="3317" max="3317" width="4.140625" style="120" customWidth="1"/>
    <col min="3318" max="3318" width="3.5703125" style="120" customWidth="1"/>
    <col min="3319" max="3328" width="11.42578125" style="120" customWidth="1"/>
    <col min="3329" max="3331" width="11.140625" style="120" customWidth="1"/>
    <col min="3332" max="3332" width="12.5703125" style="120" customWidth="1"/>
    <col min="3333" max="3333" width="11.140625" style="120" customWidth="1"/>
    <col min="3334" max="3334" width="12.42578125" style="120" customWidth="1"/>
    <col min="3335" max="3335" width="11.140625" style="120" customWidth="1"/>
    <col min="3336" max="3564" width="11.42578125" style="120"/>
    <col min="3565" max="3565" width="4.140625" style="120" customWidth="1"/>
    <col min="3566" max="3572" width="3.5703125" style="120" customWidth="1"/>
    <col min="3573" max="3573" width="4.140625" style="120" customWidth="1"/>
    <col min="3574" max="3574" width="3.5703125" style="120" customWidth="1"/>
    <col min="3575" max="3584" width="11.42578125" style="120" customWidth="1"/>
    <col min="3585" max="3587" width="11.140625" style="120" customWidth="1"/>
    <col min="3588" max="3588" width="12.5703125" style="120" customWidth="1"/>
    <col min="3589" max="3589" width="11.140625" style="120" customWidth="1"/>
    <col min="3590" max="3590" width="12.42578125" style="120" customWidth="1"/>
    <col min="3591" max="3591" width="11.140625" style="120" customWidth="1"/>
    <col min="3592" max="3820" width="11.42578125" style="120"/>
    <col min="3821" max="3821" width="4.140625" style="120" customWidth="1"/>
    <col min="3822" max="3828" width="3.5703125" style="120" customWidth="1"/>
    <col min="3829" max="3829" width="4.140625" style="120" customWidth="1"/>
    <col min="3830" max="3830" width="3.5703125" style="120" customWidth="1"/>
    <col min="3831" max="3840" width="11.42578125" style="120" customWidth="1"/>
    <col min="3841" max="3843" width="11.140625" style="120" customWidth="1"/>
    <col min="3844" max="3844" width="12.5703125" style="120" customWidth="1"/>
    <col min="3845" max="3845" width="11.140625" style="120" customWidth="1"/>
    <col min="3846" max="3846" width="12.42578125" style="120" customWidth="1"/>
    <col min="3847" max="3847" width="11.140625" style="120" customWidth="1"/>
    <col min="3848" max="4076" width="11.42578125" style="120"/>
    <col min="4077" max="4077" width="4.140625" style="120" customWidth="1"/>
    <col min="4078" max="4084" width="3.5703125" style="120" customWidth="1"/>
    <col min="4085" max="4085" width="4.140625" style="120" customWidth="1"/>
    <col min="4086" max="4086" width="3.5703125" style="120" customWidth="1"/>
    <col min="4087" max="4096" width="11.42578125" style="120" customWidth="1"/>
    <col min="4097" max="4099" width="11.140625" style="120" customWidth="1"/>
    <col min="4100" max="4100" width="12.5703125" style="120" customWidth="1"/>
    <col min="4101" max="4101" width="11.140625" style="120" customWidth="1"/>
    <col min="4102" max="4102" width="12.42578125" style="120" customWidth="1"/>
    <col min="4103" max="4103" width="11.140625" style="120" customWidth="1"/>
    <col min="4104" max="4332" width="11.42578125" style="120"/>
    <col min="4333" max="4333" width="4.140625" style="120" customWidth="1"/>
    <col min="4334" max="4340" width="3.5703125" style="120" customWidth="1"/>
    <col min="4341" max="4341" width="4.140625" style="120" customWidth="1"/>
    <col min="4342" max="4342" width="3.5703125" style="120" customWidth="1"/>
    <col min="4343" max="4352" width="11.42578125" style="120" customWidth="1"/>
    <col min="4353" max="4355" width="11.140625" style="120" customWidth="1"/>
    <col min="4356" max="4356" width="12.5703125" style="120" customWidth="1"/>
    <col min="4357" max="4357" width="11.140625" style="120" customWidth="1"/>
    <col min="4358" max="4358" width="12.42578125" style="120" customWidth="1"/>
    <col min="4359" max="4359" width="11.140625" style="120" customWidth="1"/>
    <col min="4360" max="4588" width="11.42578125" style="120"/>
    <col min="4589" max="4589" width="4.140625" style="120" customWidth="1"/>
    <col min="4590" max="4596" width="3.5703125" style="120" customWidth="1"/>
    <col min="4597" max="4597" width="4.140625" style="120" customWidth="1"/>
    <col min="4598" max="4598" width="3.5703125" style="120" customWidth="1"/>
    <col min="4599" max="4608" width="11.42578125" style="120" customWidth="1"/>
    <col min="4609" max="4611" width="11.140625" style="120" customWidth="1"/>
    <col min="4612" max="4612" width="12.5703125" style="120" customWidth="1"/>
    <col min="4613" max="4613" width="11.140625" style="120" customWidth="1"/>
    <col min="4614" max="4614" width="12.42578125" style="120" customWidth="1"/>
    <col min="4615" max="4615" width="11.140625" style="120" customWidth="1"/>
    <col min="4616" max="4844" width="11.42578125" style="120"/>
    <col min="4845" max="4845" width="4.140625" style="120" customWidth="1"/>
    <col min="4846" max="4852" width="3.5703125" style="120" customWidth="1"/>
    <col min="4853" max="4853" width="4.140625" style="120" customWidth="1"/>
    <col min="4854" max="4854" width="3.5703125" style="120" customWidth="1"/>
    <col min="4855" max="4864" width="11.42578125" style="120" customWidth="1"/>
    <col min="4865" max="4867" width="11.140625" style="120" customWidth="1"/>
    <col min="4868" max="4868" width="12.5703125" style="120" customWidth="1"/>
    <col min="4869" max="4869" width="11.140625" style="120" customWidth="1"/>
    <col min="4870" max="4870" width="12.42578125" style="120" customWidth="1"/>
    <col min="4871" max="4871" width="11.140625" style="120" customWidth="1"/>
    <col min="4872" max="5100" width="11.42578125" style="120"/>
    <col min="5101" max="5101" width="4.140625" style="120" customWidth="1"/>
    <col min="5102" max="5108" width="3.5703125" style="120" customWidth="1"/>
    <col min="5109" max="5109" width="4.140625" style="120" customWidth="1"/>
    <col min="5110" max="5110" width="3.5703125" style="120" customWidth="1"/>
    <col min="5111" max="5120" width="11.42578125" style="120" customWidth="1"/>
    <col min="5121" max="5123" width="11.140625" style="120" customWidth="1"/>
    <col min="5124" max="5124" width="12.5703125" style="120" customWidth="1"/>
    <col min="5125" max="5125" width="11.140625" style="120" customWidth="1"/>
    <col min="5126" max="5126" width="12.42578125" style="120" customWidth="1"/>
    <col min="5127" max="5127" width="11.140625" style="120" customWidth="1"/>
    <col min="5128" max="5356" width="11.42578125" style="120"/>
    <col min="5357" max="5357" width="4.140625" style="120" customWidth="1"/>
    <col min="5358" max="5364" width="3.5703125" style="120" customWidth="1"/>
    <col min="5365" max="5365" width="4.140625" style="120" customWidth="1"/>
    <col min="5366" max="5366" width="3.5703125" style="120" customWidth="1"/>
    <col min="5367" max="5376" width="11.42578125" style="120" customWidth="1"/>
    <col min="5377" max="5379" width="11.140625" style="120" customWidth="1"/>
    <col min="5380" max="5380" width="12.5703125" style="120" customWidth="1"/>
    <col min="5381" max="5381" width="11.140625" style="120" customWidth="1"/>
    <col min="5382" max="5382" width="12.42578125" style="120" customWidth="1"/>
    <col min="5383" max="5383" width="11.140625" style="120" customWidth="1"/>
    <col min="5384" max="5612" width="11.42578125" style="120"/>
    <col min="5613" max="5613" width="4.140625" style="120" customWidth="1"/>
    <col min="5614" max="5620" width="3.5703125" style="120" customWidth="1"/>
    <col min="5621" max="5621" width="4.140625" style="120" customWidth="1"/>
    <col min="5622" max="5622" width="3.5703125" style="120" customWidth="1"/>
    <col min="5623" max="5632" width="11.42578125" style="120" customWidth="1"/>
    <col min="5633" max="5635" width="11.140625" style="120" customWidth="1"/>
    <col min="5636" max="5636" width="12.5703125" style="120" customWidth="1"/>
    <col min="5637" max="5637" width="11.140625" style="120" customWidth="1"/>
    <col min="5638" max="5638" width="12.42578125" style="120" customWidth="1"/>
    <col min="5639" max="5639" width="11.140625" style="120" customWidth="1"/>
    <col min="5640" max="5868" width="11.42578125" style="120"/>
    <col min="5869" max="5869" width="4.140625" style="120" customWidth="1"/>
    <col min="5870" max="5876" width="3.5703125" style="120" customWidth="1"/>
    <col min="5877" max="5877" width="4.140625" style="120" customWidth="1"/>
    <col min="5878" max="5878" width="3.5703125" style="120" customWidth="1"/>
    <col min="5879" max="5888" width="11.42578125" style="120" customWidth="1"/>
    <col min="5889" max="5891" width="11.140625" style="120" customWidth="1"/>
    <col min="5892" max="5892" width="12.5703125" style="120" customWidth="1"/>
    <col min="5893" max="5893" width="11.140625" style="120" customWidth="1"/>
    <col min="5894" max="5894" width="12.42578125" style="120" customWidth="1"/>
    <col min="5895" max="5895" width="11.140625" style="120" customWidth="1"/>
    <col min="5896" max="6124" width="11.42578125" style="120"/>
    <col min="6125" max="6125" width="4.140625" style="120" customWidth="1"/>
    <col min="6126" max="6132" width="3.5703125" style="120" customWidth="1"/>
    <col min="6133" max="6133" width="4.140625" style="120" customWidth="1"/>
    <col min="6134" max="6134" width="3.5703125" style="120" customWidth="1"/>
    <col min="6135" max="6144" width="11.42578125" style="120" customWidth="1"/>
    <col min="6145" max="6147" width="11.140625" style="120" customWidth="1"/>
    <col min="6148" max="6148" width="12.5703125" style="120" customWidth="1"/>
    <col min="6149" max="6149" width="11.140625" style="120" customWidth="1"/>
    <col min="6150" max="6150" width="12.42578125" style="120" customWidth="1"/>
    <col min="6151" max="6151" width="11.140625" style="120" customWidth="1"/>
    <col min="6152" max="6380" width="11.42578125" style="120"/>
    <col min="6381" max="6381" width="4.140625" style="120" customWidth="1"/>
    <col min="6382" max="6388" width="3.5703125" style="120" customWidth="1"/>
    <col min="6389" max="6389" width="4.140625" style="120" customWidth="1"/>
    <col min="6390" max="6390" width="3.5703125" style="120" customWidth="1"/>
    <col min="6391" max="6400" width="11.42578125" style="120" customWidth="1"/>
    <col min="6401" max="6403" width="11.140625" style="120" customWidth="1"/>
    <col min="6404" max="6404" width="12.5703125" style="120" customWidth="1"/>
    <col min="6405" max="6405" width="11.140625" style="120" customWidth="1"/>
    <col min="6406" max="6406" width="12.42578125" style="120" customWidth="1"/>
    <col min="6407" max="6407" width="11.140625" style="120" customWidth="1"/>
    <col min="6408" max="6636" width="11.42578125" style="120"/>
    <col min="6637" max="6637" width="4.140625" style="120" customWidth="1"/>
    <col min="6638" max="6644" width="3.5703125" style="120" customWidth="1"/>
    <col min="6645" max="6645" width="4.140625" style="120" customWidth="1"/>
    <col min="6646" max="6646" width="3.5703125" style="120" customWidth="1"/>
    <col min="6647" max="6656" width="11.42578125" style="120" customWidth="1"/>
    <col min="6657" max="6659" width="11.140625" style="120" customWidth="1"/>
    <col min="6660" max="6660" width="12.5703125" style="120" customWidth="1"/>
    <col min="6661" max="6661" width="11.140625" style="120" customWidth="1"/>
    <col min="6662" max="6662" width="12.42578125" style="120" customWidth="1"/>
    <col min="6663" max="6663" width="11.140625" style="120" customWidth="1"/>
    <col min="6664" max="6892" width="11.42578125" style="120"/>
    <col min="6893" max="6893" width="4.140625" style="120" customWidth="1"/>
    <col min="6894" max="6900" width="3.5703125" style="120" customWidth="1"/>
    <col min="6901" max="6901" width="4.140625" style="120" customWidth="1"/>
    <col min="6902" max="6902" width="3.5703125" style="120" customWidth="1"/>
    <col min="6903" max="6912" width="11.42578125" style="120" customWidth="1"/>
    <col min="6913" max="6915" width="11.140625" style="120" customWidth="1"/>
    <col min="6916" max="6916" width="12.5703125" style="120" customWidth="1"/>
    <col min="6917" max="6917" width="11.140625" style="120" customWidth="1"/>
    <col min="6918" max="6918" width="12.42578125" style="120" customWidth="1"/>
    <col min="6919" max="6919" width="11.140625" style="120" customWidth="1"/>
    <col min="6920" max="7148" width="11.42578125" style="120"/>
    <col min="7149" max="7149" width="4.140625" style="120" customWidth="1"/>
    <col min="7150" max="7156" width="3.5703125" style="120" customWidth="1"/>
    <col min="7157" max="7157" width="4.140625" style="120" customWidth="1"/>
    <col min="7158" max="7158" width="3.5703125" style="120" customWidth="1"/>
    <col min="7159" max="7168" width="11.42578125" style="120" customWidth="1"/>
    <col min="7169" max="7171" width="11.140625" style="120" customWidth="1"/>
    <col min="7172" max="7172" width="12.5703125" style="120" customWidth="1"/>
    <col min="7173" max="7173" width="11.140625" style="120" customWidth="1"/>
    <col min="7174" max="7174" width="12.42578125" style="120" customWidth="1"/>
    <col min="7175" max="7175" width="11.140625" style="120" customWidth="1"/>
    <col min="7176" max="7404" width="11.42578125" style="120"/>
    <col min="7405" max="7405" width="4.140625" style="120" customWidth="1"/>
    <col min="7406" max="7412" width="3.5703125" style="120" customWidth="1"/>
    <col min="7413" max="7413" width="4.140625" style="120" customWidth="1"/>
    <col min="7414" max="7414" width="3.5703125" style="120" customWidth="1"/>
    <col min="7415" max="7424" width="11.42578125" style="120" customWidth="1"/>
    <col min="7425" max="7427" width="11.140625" style="120" customWidth="1"/>
    <col min="7428" max="7428" width="12.5703125" style="120" customWidth="1"/>
    <col min="7429" max="7429" width="11.140625" style="120" customWidth="1"/>
    <col min="7430" max="7430" width="12.42578125" style="120" customWidth="1"/>
    <col min="7431" max="7431" width="11.140625" style="120" customWidth="1"/>
    <col min="7432" max="7660" width="11.42578125" style="120"/>
    <col min="7661" max="7661" width="4.140625" style="120" customWidth="1"/>
    <col min="7662" max="7668" width="3.5703125" style="120" customWidth="1"/>
    <col min="7669" max="7669" width="4.140625" style="120" customWidth="1"/>
    <col min="7670" max="7670" width="3.5703125" style="120" customWidth="1"/>
    <col min="7671" max="7680" width="11.42578125" style="120" customWidth="1"/>
    <col min="7681" max="7683" width="11.140625" style="120" customWidth="1"/>
    <col min="7684" max="7684" width="12.5703125" style="120" customWidth="1"/>
    <col min="7685" max="7685" width="11.140625" style="120" customWidth="1"/>
    <col min="7686" max="7686" width="12.42578125" style="120" customWidth="1"/>
    <col min="7687" max="7687" width="11.140625" style="120" customWidth="1"/>
    <col min="7688" max="7916" width="11.42578125" style="120"/>
    <col min="7917" max="7917" width="4.140625" style="120" customWidth="1"/>
    <col min="7918" max="7924" width="3.5703125" style="120" customWidth="1"/>
    <col min="7925" max="7925" width="4.140625" style="120" customWidth="1"/>
    <col min="7926" max="7926" width="3.5703125" style="120" customWidth="1"/>
    <col min="7927" max="7936" width="11.42578125" style="120" customWidth="1"/>
    <col min="7937" max="7939" width="11.140625" style="120" customWidth="1"/>
    <col min="7940" max="7940" width="12.5703125" style="120" customWidth="1"/>
    <col min="7941" max="7941" width="11.140625" style="120" customWidth="1"/>
    <col min="7942" max="7942" width="12.42578125" style="120" customWidth="1"/>
    <col min="7943" max="7943" width="11.140625" style="120" customWidth="1"/>
    <col min="7944" max="8172" width="11.42578125" style="120"/>
    <col min="8173" max="8173" width="4.140625" style="120" customWidth="1"/>
    <col min="8174" max="8180" width="3.5703125" style="120" customWidth="1"/>
    <col min="8181" max="8181" width="4.140625" style="120" customWidth="1"/>
    <col min="8182" max="8182" width="3.5703125" style="120" customWidth="1"/>
    <col min="8183" max="8192" width="11.42578125" style="120" customWidth="1"/>
    <col min="8193" max="8195" width="11.140625" style="120" customWidth="1"/>
    <col min="8196" max="8196" width="12.5703125" style="120" customWidth="1"/>
    <col min="8197" max="8197" width="11.140625" style="120" customWidth="1"/>
    <col min="8198" max="8198" width="12.42578125" style="120" customWidth="1"/>
    <col min="8199" max="8199" width="11.140625" style="120" customWidth="1"/>
    <col min="8200" max="8428" width="11.42578125" style="120"/>
    <col min="8429" max="8429" width="4.140625" style="120" customWidth="1"/>
    <col min="8430" max="8436" width="3.5703125" style="120" customWidth="1"/>
    <col min="8437" max="8437" width="4.140625" style="120" customWidth="1"/>
    <col min="8438" max="8438" width="3.5703125" style="120" customWidth="1"/>
    <col min="8439" max="8448" width="11.42578125" style="120" customWidth="1"/>
    <col min="8449" max="8451" width="11.140625" style="120" customWidth="1"/>
    <col min="8452" max="8452" width="12.5703125" style="120" customWidth="1"/>
    <col min="8453" max="8453" width="11.140625" style="120" customWidth="1"/>
    <col min="8454" max="8454" width="12.42578125" style="120" customWidth="1"/>
    <col min="8455" max="8455" width="11.140625" style="120" customWidth="1"/>
    <col min="8456" max="8684" width="11.42578125" style="120"/>
    <col min="8685" max="8685" width="4.140625" style="120" customWidth="1"/>
    <col min="8686" max="8692" width="3.5703125" style="120" customWidth="1"/>
    <col min="8693" max="8693" width="4.140625" style="120" customWidth="1"/>
    <col min="8694" max="8694" width="3.5703125" style="120" customWidth="1"/>
    <col min="8695" max="8704" width="11.42578125" style="120" customWidth="1"/>
    <col min="8705" max="8707" width="11.140625" style="120" customWidth="1"/>
    <col min="8708" max="8708" width="12.5703125" style="120" customWidth="1"/>
    <col min="8709" max="8709" width="11.140625" style="120" customWidth="1"/>
    <col min="8710" max="8710" width="12.42578125" style="120" customWidth="1"/>
    <col min="8711" max="8711" width="11.140625" style="120" customWidth="1"/>
    <col min="8712" max="8940" width="11.42578125" style="120"/>
    <col min="8941" max="8941" width="4.140625" style="120" customWidth="1"/>
    <col min="8942" max="8948" width="3.5703125" style="120" customWidth="1"/>
    <col min="8949" max="8949" width="4.140625" style="120" customWidth="1"/>
    <col min="8950" max="8950" width="3.5703125" style="120" customWidth="1"/>
    <col min="8951" max="8960" width="11.42578125" style="120" customWidth="1"/>
    <col min="8961" max="8963" width="11.140625" style="120" customWidth="1"/>
    <col min="8964" max="8964" width="12.5703125" style="120" customWidth="1"/>
    <col min="8965" max="8965" width="11.140625" style="120" customWidth="1"/>
    <col min="8966" max="8966" width="12.42578125" style="120" customWidth="1"/>
    <col min="8967" max="8967" width="11.140625" style="120" customWidth="1"/>
    <col min="8968" max="9196" width="11.42578125" style="120"/>
    <col min="9197" max="9197" width="4.140625" style="120" customWidth="1"/>
    <col min="9198" max="9204" width="3.5703125" style="120" customWidth="1"/>
    <col min="9205" max="9205" width="4.140625" style="120" customWidth="1"/>
    <col min="9206" max="9206" width="3.5703125" style="120" customWidth="1"/>
    <col min="9207" max="9216" width="11.42578125" style="120" customWidth="1"/>
    <col min="9217" max="9219" width="11.140625" style="120" customWidth="1"/>
    <col min="9220" max="9220" width="12.5703125" style="120" customWidth="1"/>
    <col min="9221" max="9221" width="11.140625" style="120" customWidth="1"/>
    <col min="9222" max="9222" width="12.42578125" style="120" customWidth="1"/>
    <col min="9223" max="9223" width="11.140625" style="120" customWidth="1"/>
    <col min="9224" max="9452" width="11.42578125" style="120"/>
    <col min="9453" max="9453" width="4.140625" style="120" customWidth="1"/>
    <col min="9454" max="9460" width="3.5703125" style="120" customWidth="1"/>
    <col min="9461" max="9461" width="4.140625" style="120" customWidth="1"/>
    <col min="9462" max="9462" width="3.5703125" style="120" customWidth="1"/>
    <col min="9463" max="9472" width="11.42578125" style="120" customWidth="1"/>
    <col min="9473" max="9475" width="11.140625" style="120" customWidth="1"/>
    <col min="9476" max="9476" width="12.5703125" style="120" customWidth="1"/>
    <col min="9477" max="9477" width="11.140625" style="120" customWidth="1"/>
    <col min="9478" max="9478" width="12.42578125" style="120" customWidth="1"/>
    <col min="9479" max="9479" width="11.140625" style="120" customWidth="1"/>
    <col min="9480" max="9708" width="11.42578125" style="120"/>
    <col min="9709" max="9709" width="4.140625" style="120" customWidth="1"/>
    <col min="9710" max="9716" width="3.5703125" style="120" customWidth="1"/>
    <col min="9717" max="9717" width="4.140625" style="120" customWidth="1"/>
    <col min="9718" max="9718" width="3.5703125" style="120" customWidth="1"/>
    <col min="9719" max="9728" width="11.42578125" style="120" customWidth="1"/>
    <col min="9729" max="9731" width="11.140625" style="120" customWidth="1"/>
    <col min="9732" max="9732" width="12.5703125" style="120" customWidth="1"/>
    <col min="9733" max="9733" width="11.140625" style="120" customWidth="1"/>
    <col min="9734" max="9734" width="12.42578125" style="120" customWidth="1"/>
    <col min="9735" max="9735" width="11.140625" style="120" customWidth="1"/>
    <col min="9736" max="9964" width="11.42578125" style="120"/>
    <col min="9965" max="9965" width="4.140625" style="120" customWidth="1"/>
    <col min="9966" max="9972" width="3.5703125" style="120" customWidth="1"/>
    <col min="9973" max="9973" width="4.140625" style="120" customWidth="1"/>
    <col min="9974" max="9974" width="3.5703125" style="120" customWidth="1"/>
    <col min="9975" max="9984" width="11.42578125" style="120" customWidth="1"/>
    <col min="9985" max="9987" width="11.140625" style="120" customWidth="1"/>
    <col min="9988" max="9988" width="12.5703125" style="120" customWidth="1"/>
    <col min="9989" max="9989" width="11.140625" style="120" customWidth="1"/>
    <col min="9990" max="9990" width="12.42578125" style="120" customWidth="1"/>
    <col min="9991" max="9991" width="11.140625" style="120" customWidth="1"/>
    <col min="9992" max="10220" width="11.42578125" style="120"/>
    <col min="10221" max="10221" width="4.140625" style="120" customWidth="1"/>
    <col min="10222" max="10228" width="3.5703125" style="120" customWidth="1"/>
    <col min="10229" max="10229" width="4.140625" style="120" customWidth="1"/>
    <col min="10230" max="10230" width="3.5703125" style="120" customWidth="1"/>
    <col min="10231" max="10240" width="11.42578125" style="120" customWidth="1"/>
    <col min="10241" max="10243" width="11.140625" style="120" customWidth="1"/>
    <col min="10244" max="10244" width="12.5703125" style="120" customWidth="1"/>
    <col min="10245" max="10245" width="11.140625" style="120" customWidth="1"/>
    <col min="10246" max="10246" width="12.42578125" style="120" customWidth="1"/>
    <col min="10247" max="10247" width="11.140625" style="120" customWidth="1"/>
    <col min="10248" max="10476" width="11.42578125" style="120"/>
    <col min="10477" max="10477" width="4.140625" style="120" customWidth="1"/>
    <col min="10478" max="10484" width="3.5703125" style="120" customWidth="1"/>
    <col min="10485" max="10485" width="4.140625" style="120" customWidth="1"/>
    <col min="10486" max="10486" width="3.5703125" style="120" customWidth="1"/>
    <col min="10487" max="10496" width="11.42578125" style="120" customWidth="1"/>
    <col min="10497" max="10499" width="11.140625" style="120" customWidth="1"/>
    <col min="10500" max="10500" width="12.5703125" style="120" customWidth="1"/>
    <col min="10501" max="10501" width="11.140625" style="120" customWidth="1"/>
    <col min="10502" max="10502" width="12.42578125" style="120" customWidth="1"/>
    <col min="10503" max="10503" width="11.140625" style="120" customWidth="1"/>
    <col min="10504" max="10732" width="11.42578125" style="120"/>
    <col min="10733" max="10733" width="4.140625" style="120" customWidth="1"/>
    <col min="10734" max="10740" width="3.5703125" style="120" customWidth="1"/>
    <col min="10741" max="10741" width="4.140625" style="120" customWidth="1"/>
    <col min="10742" max="10742" width="3.5703125" style="120" customWidth="1"/>
    <col min="10743" max="10752" width="11.42578125" style="120" customWidth="1"/>
    <col min="10753" max="10755" width="11.140625" style="120" customWidth="1"/>
    <col min="10756" max="10756" width="12.5703125" style="120" customWidth="1"/>
    <col min="10757" max="10757" width="11.140625" style="120" customWidth="1"/>
    <col min="10758" max="10758" width="12.42578125" style="120" customWidth="1"/>
    <col min="10759" max="10759" width="11.140625" style="120" customWidth="1"/>
    <col min="10760" max="10988" width="11.42578125" style="120"/>
    <col min="10989" max="10989" width="4.140625" style="120" customWidth="1"/>
    <col min="10990" max="10996" width="3.5703125" style="120" customWidth="1"/>
    <col min="10997" max="10997" width="4.140625" style="120" customWidth="1"/>
    <col min="10998" max="10998" width="3.5703125" style="120" customWidth="1"/>
    <col min="10999" max="11008" width="11.42578125" style="120" customWidth="1"/>
    <col min="11009" max="11011" width="11.140625" style="120" customWidth="1"/>
    <col min="11012" max="11012" width="12.5703125" style="120" customWidth="1"/>
    <col min="11013" max="11013" width="11.140625" style="120" customWidth="1"/>
    <col min="11014" max="11014" width="12.42578125" style="120" customWidth="1"/>
    <col min="11015" max="11015" width="11.140625" style="120" customWidth="1"/>
    <col min="11016" max="11244" width="11.42578125" style="120"/>
    <col min="11245" max="11245" width="4.140625" style="120" customWidth="1"/>
    <col min="11246" max="11252" width="3.5703125" style="120" customWidth="1"/>
    <col min="11253" max="11253" width="4.140625" style="120" customWidth="1"/>
    <col min="11254" max="11254" width="3.5703125" style="120" customWidth="1"/>
    <col min="11255" max="11264" width="11.42578125" style="120" customWidth="1"/>
    <col min="11265" max="11267" width="11.140625" style="120" customWidth="1"/>
    <col min="11268" max="11268" width="12.5703125" style="120" customWidth="1"/>
    <col min="11269" max="11269" width="11.140625" style="120" customWidth="1"/>
    <col min="11270" max="11270" width="12.42578125" style="120" customWidth="1"/>
    <col min="11271" max="11271" width="11.140625" style="120" customWidth="1"/>
    <col min="11272" max="11500" width="11.42578125" style="120"/>
    <col min="11501" max="11501" width="4.140625" style="120" customWidth="1"/>
    <col min="11502" max="11508" width="3.5703125" style="120" customWidth="1"/>
    <col min="11509" max="11509" width="4.140625" style="120" customWidth="1"/>
    <col min="11510" max="11510" width="3.5703125" style="120" customWidth="1"/>
    <col min="11511" max="11520" width="11.42578125" style="120" customWidth="1"/>
    <col min="11521" max="11523" width="11.140625" style="120" customWidth="1"/>
    <col min="11524" max="11524" width="12.5703125" style="120" customWidth="1"/>
    <col min="11525" max="11525" width="11.140625" style="120" customWidth="1"/>
    <col min="11526" max="11526" width="12.42578125" style="120" customWidth="1"/>
    <col min="11527" max="11527" width="11.140625" style="120" customWidth="1"/>
    <col min="11528" max="11756" width="11.42578125" style="120"/>
    <col min="11757" max="11757" width="4.140625" style="120" customWidth="1"/>
    <col min="11758" max="11764" width="3.5703125" style="120" customWidth="1"/>
    <col min="11765" max="11765" width="4.140625" style="120" customWidth="1"/>
    <col min="11766" max="11766" width="3.5703125" style="120" customWidth="1"/>
    <col min="11767" max="11776" width="11.42578125" style="120" customWidth="1"/>
    <col min="11777" max="11779" width="11.140625" style="120" customWidth="1"/>
    <col min="11780" max="11780" width="12.5703125" style="120" customWidth="1"/>
    <col min="11781" max="11781" width="11.140625" style="120" customWidth="1"/>
    <col min="11782" max="11782" width="12.42578125" style="120" customWidth="1"/>
    <col min="11783" max="11783" width="11.140625" style="120" customWidth="1"/>
    <col min="11784" max="12012" width="11.42578125" style="120"/>
    <col min="12013" max="12013" width="4.140625" style="120" customWidth="1"/>
    <col min="12014" max="12020" width="3.5703125" style="120" customWidth="1"/>
    <col min="12021" max="12021" width="4.140625" style="120" customWidth="1"/>
    <col min="12022" max="12022" width="3.5703125" style="120" customWidth="1"/>
    <col min="12023" max="12032" width="11.42578125" style="120" customWidth="1"/>
    <col min="12033" max="12035" width="11.140625" style="120" customWidth="1"/>
    <col min="12036" max="12036" width="12.5703125" style="120" customWidth="1"/>
    <col min="12037" max="12037" width="11.140625" style="120" customWidth="1"/>
    <col min="12038" max="12038" width="12.42578125" style="120" customWidth="1"/>
    <col min="12039" max="12039" width="11.140625" style="120" customWidth="1"/>
    <col min="12040" max="12268" width="11.42578125" style="120"/>
    <col min="12269" max="12269" width="4.140625" style="120" customWidth="1"/>
    <col min="12270" max="12276" width="3.5703125" style="120" customWidth="1"/>
    <col min="12277" max="12277" width="4.140625" style="120" customWidth="1"/>
    <col min="12278" max="12278" width="3.5703125" style="120" customWidth="1"/>
    <col min="12279" max="12288" width="11.42578125" style="120" customWidth="1"/>
    <col min="12289" max="12291" width="11.140625" style="120" customWidth="1"/>
    <col min="12292" max="12292" width="12.5703125" style="120" customWidth="1"/>
    <col min="12293" max="12293" width="11.140625" style="120" customWidth="1"/>
    <col min="12294" max="12294" width="12.42578125" style="120" customWidth="1"/>
    <col min="12295" max="12295" width="11.140625" style="120" customWidth="1"/>
    <col min="12296" max="12524" width="11.42578125" style="120"/>
    <col min="12525" max="12525" width="4.140625" style="120" customWidth="1"/>
    <col min="12526" max="12532" width="3.5703125" style="120" customWidth="1"/>
    <col min="12533" max="12533" width="4.140625" style="120" customWidth="1"/>
    <col min="12534" max="12534" width="3.5703125" style="120" customWidth="1"/>
    <col min="12535" max="12544" width="11.42578125" style="120" customWidth="1"/>
    <col min="12545" max="12547" width="11.140625" style="120" customWidth="1"/>
    <col min="12548" max="12548" width="12.5703125" style="120" customWidth="1"/>
    <col min="12549" max="12549" width="11.140625" style="120" customWidth="1"/>
    <col min="12550" max="12550" width="12.42578125" style="120" customWidth="1"/>
    <col min="12551" max="12551" width="11.140625" style="120" customWidth="1"/>
    <col min="12552" max="12780" width="11.42578125" style="120"/>
    <col min="12781" max="12781" width="4.140625" style="120" customWidth="1"/>
    <col min="12782" max="12788" width="3.5703125" style="120" customWidth="1"/>
    <col min="12789" max="12789" width="4.140625" style="120" customWidth="1"/>
    <col min="12790" max="12790" width="3.5703125" style="120" customWidth="1"/>
    <col min="12791" max="12800" width="11.42578125" style="120" customWidth="1"/>
    <col min="12801" max="12803" width="11.140625" style="120" customWidth="1"/>
    <col min="12804" max="12804" width="12.5703125" style="120" customWidth="1"/>
    <col min="12805" max="12805" width="11.140625" style="120" customWidth="1"/>
    <col min="12806" max="12806" width="12.42578125" style="120" customWidth="1"/>
    <col min="12807" max="12807" width="11.140625" style="120" customWidth="1"/>
    <col min="12808" max="13036" width="11.42578125" style="120"/>
    <col min="13037" max="13037" width="4.140625" style="120" customWidth="1"/>
    <col min="13038" max="13044" width="3.5703125" style="120" customWidth="1"/>
    <col min="13045" max="13045" width="4.140625" style="120" customWidth="1"/>
    <col min="13046" max="13046" width="3.5703125" style="120" customWidth="1"/>
    <col min="13047" max="13056" width="11.42578125" style="120" customWidth="1"/>
    <col min="13057" max="13059" width="11.140625" style="120" customWidth="1"/>
    <col min="13060" max="13060" width="12.5703125" style="120" customWidth="1"/>
    <col min="13061" max="13061" width="11.140625" style="120" customWidth="1"/>
    <col min="13062" max="13062" width="12.42578125" style="120" customWidth="1"/>
    <col min="13063" max="13063" width="11.140625" style="120" customWidth="1"/>
    <col min="13064" max="13292" width="11.42578125" style="120"/>
    <col min="13293" max="13293" width="4.140625" style="120" customWidth="1"/>
    <col min="13294" max="13300" width="3.5703125" style="120" customWidth="1"/>
    <col min="13301" max="13301" width="4.140625" style="120" customWidth="1"/>
    <col min="13302" max="13302" width="3.5703125" style="120" customWidth="1"/>
    <col min="13303" max="13312" width="11.42578125" style="120" customWidth="1"/>
    <col min="13313" max="13315" width="11.140625" style="120" customWidth="1"/>
    <col min="13316" max="13316" width="12.5703125" style="120" customWidth="1"/>
    <col min="13317" max="13317" width="11.140625" style="120" customWidth="1"/>
    <col min="13318" max="13318" width="12.42578125" style="120" customWidth="1"/>
    <col min="13319" max="13319" width="11.140625" style="120" customWidth="1"/>
    <col min="13320" max="13548" width="11.42578125" style="120"/>
    <col min="13549" max="13549" width="4.140625" style="120" customWidth="1"/>
    <col min="13550" max="13556" width="3.5703125" style="120" customWidth="1"/>
    <col min="13557" max="13557" width="4.140625" style="120" customWidth="1"/>
    <col min="13558" max="13558" width="3.5703125" style="120" customWidth="1"/>
    <col min="13559" max="13568" width="11.42578125" style="120" customWidth="1"/>
    <col min="13569" max="13571" width="11.140625" style="120" customWidth="1"/>
    <col min="13572" max="13572" width="12.5703125" style="120" customWidth="1"/>
    <col min="13573" max="13573" width="11.140625" style="120" customWidth="1"/>
    <col min="13574" max="13574" width="12.42578125" style="120" customWidth="1"/>
    <col min="13575" max="13575" width="11.140625" style="120" customWidth="1"/>
    <col min="13576" max="13804" width="11.42578125" style="120"/>
    <col min="13805" max="13805" width="4.140625" style="120" customWidth="1"/>
    <col min="13806" max="13812" width="3.5703125" style="120" customWidth="1"/>
    <col min="13813" max="13813" width="4.140625" style="120" customWidth="1"/>
    <col min="13814" max="13814" width="3.5703125" style="120" customWidth="1"/>
    <col min="13815" max="13824" width="11.42578125" style="120" customWidth="1"/>
    <col min="13825" max="13827" width="11.140625" style="120" customWidth="1"/>
    <col min="13828" max="13828" width="12.5703125" style="120" customWidth="1"/>
    <col min="13829" max="13829" width="11.140625" style="120" customWidth="1"/>
    <col min="13830" max="13830" width="12.42578125" style="120" customWidth="1"/>
    <col min="13831" max="13831" width="11.140625" style="120" customWidth="1"/>
    <col min="13832" max="14060" width="11.42578125" style="120"/>
    <col min="14061" max="14061" width="4.140625" style="120" customWidth="1"/>
    <col min="14062" max="14068" width="3.5703125" style="120" customWidth="1"/>
    <col min="14069" max="14069" width="4.140625" style="120" customWidth="1"/>
    <col min="14070" max="14070" width="3.5703125" style="120" customWidth="1"/>
    <col min="14071" max="14080" width="11.42578125" style="120" customWidth="1"/>
    <col min="14081" max="14083" width="11.140625" style="120" customWidth="1"/>
    <col min="14084" max="14084" width="12.5703125" style="120" customWidth="1"/>
    <col min="14085" max="14085" width="11.140625" style="120" customWidth="1"/>
    <col min="14086" max="14086" width="12.42578125" style="120" customWidth="1"/>
    <col min="14087" max="14087" width="11.140625" style="120" customWidth="1"/>
    <col min="14088" max="14316" width="11.42578125" style="120"/>
    <col min="14317" max="14317" width="4.140625" style="120" customWidth="1"/>
    <col min="14318" max="14324" width="3.5703125" style="120" customWidth="1"/>
    <col min="14325" max="14325" width="4.140625" style="120" customWidth="1"/>
    <col min="14326" max="14326" width="3.5703125" style="120" customWidth="1"/>
    <col min="14327" max="14336" width="11.42578125" style="120" customWidth="1"/>
    <col min="14337" max="14339" width="11.140625" style="120" customWidth="1"/>
    <col min="14340" max="14340" width="12.5703125" style="120" customWidth="1"/>
    <col min="14341" max="14341" width="11.140625" style="120" customWidth="1"/>
    <col min="14342" max="14342" width="12.42578125" style="120" customWidth="1"/>
    <col min="14343" max="14343" width="11.140625" style="120" customWidth="1"/>
    <col min="14344" max="14572" width="11.42578125" style="120"/>
    <col min="14573" max="14573" width="4.140625" style="120" customWidth="1"/>
    <col min="14574" max="14580" width="3.5703125" style="120" customWidth="1"/>
    <col min="14581" max="14581" width="4.140625" style="120" customWidth="1"/>
    <col min="14582" max="14582" width="3.5703125" style="120" customWidth="1"/>
    <col min="14583" max="14592" width="11.42578125" style="120" customWidth="1"/>
    <col min="14593" max="14595" width="11.140625" style="120" customWidth="1"/>
    <col min="14596" max="14596" width="12.5703125" style="120" customWidth="1"/>
    <col min="14597" max="14597" width="11.140625" style="120" customWidth="1"/>
    <col min="14598" max="14598" width="12.42578125" style="120" customWidth="1"/>
    <col min="14599" max="14599" width="11.140625" style="120" customWidth="1"/>
    <col min="14600" max="14828" width="11.42578125" style="120"/>
    <col min="14829" max="14829" width="4.140625" style="120" customWidth="1"/>
    <col min="14830" max="14836" width="3.5703125" style="120" customWidth="1"/>
    <col min="14837" max="14837" width="4.140625" style="120" customWidth="1"/>
    <col min="14838" max="14838" width="3.5703125" style="120" customWidth="1"/>
    <col min="14839" max="14848" width="11.42578125" style="120" customWidth="1"/>
    <col min="14849" max="14851" width="11.140625" style="120" customWidth="1"/>
    <col min="14852" max="14852" width="12.5703125" style="120" customWidth="1"/>
    <col min="14853" max="14853" width="11.140625" style="120" customWidth="1"/>
    <col min="14854" max="14854" width="12.42578125" style="120" customWidth="1"/>
    <col min="14855" max="14855" width="11.140625" style="120" customWidth="1"/>
    <col min="14856" max="15084" width="11.42578125" style="120"/>
    <col min="15085" max="15085" width="4.140625" style="120" customWidth="1"/>
    <col min="15086" max="15092" width="3.5703125" style="120" customWidth="1"/>
    <col min="15093" max="15093" width="4.140625" style="120" customWidth="1"/>
    <col min="15094" max="15094" width="3.5703125" style="120" customWidth="1"/>
    <col min="15095" max="15104" width="11.42578125" style="120" customWidth="1"/>
    <col min="15105" max="15107" width="11.140625" style="120" customWidth="1"/>
    <col min="15108" max="15108" width="12.5703125" style="120" customWidth="1"/>
    <col min="15109" max="15109" width="11.140625" style="120" customWidth="1"/>
    <col min="15110" max="15110" width="12.42578125" style="120" customWidth="1"/>
    <col min="15111" max="15111" width="11.140625" style="120" customWidth="1"/>
    <col min="15112" max="15340" width="11.42578125" style="120"/>
    <col min="15341" max="15341" width="4.140625" style="120" customWidth="1"/>
    <col min="15342" max="15348" width="3.5703125" style="120" customWidth="1"/>
    <col min="15349" max="15349" width="4.140625" style="120" customWidth="1"/>
    <col min="15350" max="15350" width="3.5703125" style="120" customWidth="1"/>
    <col min="15351" max="15360" width="11.42578125" style="120" customWidth="1"/>
    <col min="15361" max="15363" width="11.140625" style="120" customWidth="1"/>
    <col min="15364" max="15364" width="12.5703125" style="120" customWidth="1"/>
    <col min="15365" max="15365" width="11.140625" style="120" customWidth="1"/>
    <col min="15366" max="15366" width="12.42578125" style="120" customWidth="1"/>
    <col min="15367" max="15367" width="11.140625" style="120" customWidth="1"/>
    <col min="15368" max="15596" width="11.42578125" style="120"/>
    <col min="15597" max="15597" width="4.140625" style="120" customWidth="1"/>
    <col min="15598" max="15604" width="3.5703125" style="120" customWidth="1"/>
    <col min="15605" max="15605" width="4.140625" style="120" customWidth="1"/>
    <col min="15606" max="15606" width="3.5703125" style="120" customWidth="1"/>
    <col min="15607" max="15616" width="11.42578125" style="120" customWidth="1"/>
    <col min="15617" max="15619" width="11.140625" style="120" customWidth="1"/>
    <col min="15620" max="15620" width="12.5703125" style="120" customWidth="1"/>
    <col min="15621" max="15621" width="11.140625" style="120" customWidth="1"/>
    <col min="15622" max="15622" width="12.42578125" style="120" customWidth="1"/>
    <col min="15623" max="15623" width="11.140625" style="120" customWidth="1"/>
    <col min="15624" max="15852" width="11.42578125" style="120"/>
    <col min="15853" max="15853" width="4.140625" style="120" customWidth="1"/>
    <col min="15854" max="15860" width="3.5703125" style="120" customWidth="1"/>
    <col min="15861" max="15861" width="4.140625" style="120" customWidth="1"/>
    <col min="15862" max="15862" width="3.5703125" style="120" customWidth="1"/>
    <col min="15863" max="15872" width="11.42578125" style="120" customWidth="1"/>
    <col min="15873" max="15875" width="11.140625" style="120" customWidth="1"/>
    <col min="15876" max="15876" width="12.5703125" style="120" customWidth="1"/>
    <col min="15877" max="15877" width="11.140625" style="120" customWidth="1"/>
    <col min="15878" max="15878" width="12.42578125" style="120" customWidth="1"/>
    <col min="15879" max="15879" width="11.140625" style="120" customWidth="1"/>
    <col min="15880" max="16108" width="11.42578125" style="120"/>
    <col min="16109" max="16109" width="4.140625" style="120" customWidth="1"/>
    <col min="16110" max="16116" width="3.5703125" style="120" customWidth="1"/>
    <col min="16117" max="16117" width="4.140625" style="120" customWidth="1"/>
    <col min="16118" max="16118" width="3.5703125" style="120" customWidth="1"/>
    <col min="16119" max="16128" width="11.42578125" style="120" customWidth="1"/>
    <col min="16129" max="16131" width="11.140625" style="120" customWidth="1"/>
    <col min="16132" max="16132" width="12.5703125" style="120" customWidth="1"/>
    <col min="16133" max="16133" width="11.140625" style="120" customWidth="1"/>
    <col min="16134" max="16134" width="12.42578125" style="120" customWidth="1"/>
    <col min="16135" max="16135" width="11.140625" style="120" customWidth="1"/>
    <col min="16136" max="16384" width="11.42578125" style="120"/>
  </cols>
  <sheetData>
    <row r="1" spans="3:17" ht="18.75" x14ac:dyDescent="0.3">
      <c r="M1" s="122" t="s">
        <v>165</v>
      </c>
    </row>
    <row r="2" spans="3:17" ht="24.6" customHeight="1" x14ac:dyDescent="0.25">
      <c r="C2" s="123" t="s">
        <v>25</v>
      </c>
      <c r="D2" s="123"/>
      <c r="E2" s="123"/>
      <c r="F2" s="123"/>
      <c r="M2" s="120" t="s">
        <v>134</v>
      </c>
      <c r="N2" s="120" t="s">
        <v>135</v>
      </c>
      <c r="O2" s="120" t="s">
        <v>136</v>
      </c>
    </row>
    <row r="3" spans="3:17" x14ac:dyDescent="0.25">
      <c r="K3" s="124"/>
      <c r="O3" s="120" t="s">
        <v>109</v>
      </c>
      <c r="P3" s="120" t="s">
        <v>161</v>
      </c>
    </row>
    <row r="4" spans="3:17" x14ac:dyDescent="0.25">
      <c r="C4" s="125" t="s">
        <v>26</v>
      </c>
      <c r="D4" s="125" t="s">
        <v>27</v>
      </c>
      <c r="E4" s="125" t="s">
        <v>28</v>
      </c>
      <c r="F4" s="125" t="s">
        <v>29</v>
      </c>
      <c r="G4" s="125" t="s">
        <v>30</v>
      </c>
      <c r="H4" s="125" t="s">
        <v>31</v>
      </c>
      <c r="I4" s="125" t="s">
        <v>32</v>
      </c>
      <c r="K4" s="124"/>
      <c r="P4" s="120" t="s">
        <v>137</v>
      </c>
      <c r="Q4" s="120" t="s">
        <v>138</v>
      </c>
    </row>
    <row r="5" spans="3:17" x14ac:dyDescent="0.25">
      <c r="C5" s="148" t="s">
        <v>33</v>
      </c>
      <c r="F5" s="147" t="s">
        <v>34</v>
      </c>
      <c r="G5" s="126">
        <v>44286</v>
      </c>
      <c r="H5" s="126">
        <v>38797</v>
      </c>
      <c r="I5" s="146">
        <v>5.8499999999999996E-2</v>
      </c>
      <c r="K5" s="124"/>
      <c r="M5" s="136">
        <v>24</v>
      </c>
      <c r="N5" s="121" t="s">
        <v>139</v>
      </c>
      <c r="O5" s="127">
        <v>0</v>
      </c>
      <c r="P5" s="127">
        <v>0</v>
      </c>
      <c r="Q5" s="127">
        <v>0</v>
      </c>
    </row>
    <row r="6" spans="3:17" x14ac:dyDescent="0.25">
      <c r="C6" s="148" t="s">
        <v>35</v>
      </c>
      <c r="F6" s="147" t="s">
        <v>36</v>
      </c>
      <c r="G6" s="126">
        <v>44295</v>
      </c>
      <c r="H6" s="126">
        <v>36978</v>
      </c>
      <c r="I6" s="146">
        <v>6.4000000000000001E-2</v>
      </c>
      <c r="M6" s="136">
        <v>30</v>
      </c>
      <c r="N6" s="121" t="s">
        <v>140</v>
      </c>
      <c r="O6" s="127">
        <v>0.01</v>
      </c>
      <c r="P6" s="127">
        <v>0.01</v>
      </c>
      <c r="Q6" s="127">
        <v>0.01</v>
      </c>
    </row>
    <row r="7" spans="3:17" x14ac:dyDescent="0.25">
      <c r="C7" s="148" t="s">
        <v>37</v>
      </c>
      <c r="F7" s="147" t="s">
        <v>38</v>
      </c>
      <c r="G7" s="126">
        <v>44391</v>
      </c>
      <c r="H7" s="126">
        <v>40732</v>
      </c>
      <c r="I7" s="146">
        <v>1.2E-2</v>
      </c>
      <c r="M7" s="136">
        <v>31</v>
      </c>
      <c r="N7" s="121" t="s">
        <v>183</v>
      </c>
      <c r="O7" s="127">
        <v>0.01</v>
      </c>
      <c r="P7" s="127">
        <v>0.01</v>
      </c>
      <c r="Q7" s="127">
        <v>0.01</v>
      </c>
    </row>
    <row r="8" spans="3:17" x14ac:dyDescent="0.25">
      <c r="C8" s="148" t="s">
        <v>39</v>
      </c>
      <c r="F8" s="147" t="s">
        <v>40</v>
      </c>
      <c r="G8" s="126">
        <v>44547</v>
      </c>
      <c r="H8" s="126">
        <v>40452</v>
      </c>
      <c r="I8" s="146">
        <v>3.6499999999999998E-2</v>
      </c>
      <c r="M8" s="136">
        <v>40</v>
      </c>
      <c r="N8" s="121" t="s">
        <v>141</v>
      </c>
      <c r="O8" s="127">
        <v>0.01</v>
      </c>
      <c r="P8" s="127">
        <v>0.01</v>
      </c>
      <c r="Q8" s="127">
        <v>0.01</v>
      </c>
    </row>
    <row r="9" spans="3:17" x14ac:dyDescent="0.25">
      <c r="C9" s="148" t="s">
        <v>41</v>
      </c>
      <c r="F9" s="147" t="s">
        <v>42</v>
      </c>
      <c r="G9" s="126">
        <v>44729</v>
      </c>
      <c r="H9" s="126">
        <v>42564</v>
      </c>
      <c r="I9" s="146">
        <v>1.8749999999999999E-2</v>
      </c>
      <c r="K9" s="126"/>
      <c r="M9" s="136">
        <v>41</v>
      </c>
      <c r="N9" s="121" t="s">
        <v>142</v>
      </c>
      <c r="O9" s="127">
        <v>0.01</v>
      </c>
      <c r="P9" s="127">
        <v>0.01</v>
      </c>
      <c r="Q9" s="127">
        <v>0.01</v>
      </c>
    </row>
    <row r="10" spans="3:17" x14ac:dyDescent="0.25">
      <c r="C10" s="148" t="s">
        <v>43</v>
      </c>
      <c r="F10" s="147" t="s">
        <v>44</v>
      </c>
      <c r="G10" s="126">
        <v>44873</v>
      </c>
      <c r="H10" s="126">
        <v>37524</v>
      </c>
      <c r="I10" s="146">
        <v>5.1249999999999997E-2</v>
      </c>
      <c r="M10" s="136">
        <v>43</v>
      </c>
      <c r="N10" s="121" t="s">
        <v>143</v>
      </c>
      <c r="O10" s="127">
        <v>0.01</v>
      </c>
      <c r="P10" s="127">
        <v>0.01</v>
      </c>
      <c r="Q10" s="127">
        <v>0.01</v>
      </c>
    </row>
    <row r="11" spans="3:17" x14ac:dyDescent="0.25">
      <c r="C11" s="148" t="s">
        <v>193</v>
      </c>
      <c r="F11" s="147" t="s">
        <v>184</v>
      </c>
      <c r="G11" s="126">
        <v>44912</v>
      </c>
      <c r="H11" s="126">
        <v>42949</v>
      </c>
      <c r="I11" s="146">
        <v>0.02</v>
      </c>
      <c r="M11" s="136">
        <v>44</v>
      </c>
      <c r="N11" s="121" t="s">
        <v>144</v>
      </c>
      <c r="O11" s="127">
        <v>0.01</v>
      </c>
      <c r="P11" s="127">
        <v>0.01</v>
      </c>
      <c r="Q11" s="127">
        <v>0.01</v>
      </c>
    </row>
    <row r="12" spans="3:17" x14ac:dyDescent="0.25">
      <c r="C12" s="148" t="s">
        <v>45</v>
      </c>
      <c r="F12" s="147" t="s">
        <v>46</v>
      </c>
      <c r="G12" s="126">
        <v>44998</v>
      </c>
      <c r="H12" s="126">
        <v>39442</v>
      </c>
      <c r="I12" s="146">
        <v>5.5E-2</v>
      </c>
      <c r="M12" s="136">
        <v>45</v>
      </c>
      <c r="N12" s="121" t="s">
        <v>145</v>
      </c>
      <c r="O12" s="127">
        <v>0.01</v>
      </c>
      <c r="P12" s="127">
        <v>0.01</v>
      </c>
      <c r="Q12" s="127">
        <v>0.01</v>
      </c>
    </row>
    <row r="13" spans="3:17" x14ac:dyDescent="0.25">
      <c r="C13" s="148" t="s">
        <v>47</v>
      </c>
      <c r="F13" s="147" t="s">
        <v>48</v>
      </c>
      <c r="G13" s="126">
        <v>45093</v>
      </c>
      <c r="H13" s="126">
        <v>40399</v>
      </c>
      <c r="I13" s="146">
        <v>3.6249999999999998E-2</v>
      </c>
      <c r="M13" s="136">
        <v>48</v>
      </c>
      <c r="N13" s="121" t="s">
        <v>146</v>
      </c>
      <c r="O13" s="127">
        <v>0.01</v>
      </c>
      <c r="P13" s="127">
        <v>0.01</v>
      </c>
      <c r="Q13" s="127">
        <v>0.01</v>
      </c>
    </row>
    <row r="14" spans="3:17" x14ac:dyDescent="0.25">
      <c r="C14" s="148" t="s">
        <v>194</v>
      </c>
      <c r="F14" s="147" t="s">
        <v>190</v>
      </c>
      <c r="G14" s="126">
        <v>45277</v>
      </c>
      <c r="H14" s="126">
        <v>43327</v>
      </c>
      <c r="I14" s="146">
        <v>2.4E-2</v>
      </c>
      <c r="M14" s="136">
        <v>49</v>
      </c>
      <c r="N14" s="121" t="s">
        <v>147</v>
      </c>
      <c r="O14" s="127">
        <v>0.01</v>
      </c>
      <c r="P14" s="127">
        <v>0.01</v>
      </c>
      <c r="Q14" s="127">
        <v>0.01</v>
      </c>
    </row>
    <row r="15" spans="3:17" x14ac:dyDescent="0.25">
      <c r="C15" s="148" t="s">
        <v>49</v>
      </c>
      <c r="F15" s="147" t="s">
        <v>50</v>
      </c>
      <c r="G15" s="126">
        <v>45391</v>
      </c>
      <c r="H15" s="126">
        <v>39175</v>
      </c>
      <c r="I15" s="146">
        <v>4.4999999999999998E-2</v>
      </c>
      <c r="M15" s="136">
        <v>50</v>
      </c>
      <c r="N15" s="121" t="s">
        <v>148</v>
      </c>
      <c r="O15" s="127">
        <v>0.01</v>
      </c>
      <c r="P15" s="127">
        <v>0.01</v>
      </c>
      <c r="Q15" s="127">
        <v>0.01</v>
      </c>
    </row>
    <row r="16" spans="3:17" ht="17.25" x14ac:dyDescent="0.25">
      <c r="C16" s="148" t="s">
        <v>217</v>
      </c>
      <c r="F16" s="147" t="s">
        <v>212</v>
      </c>
      <c r="G16" s="126">
        <v>45643</v>
      </c>
      <c r="H16" s="126">
        <v>43705</v>
      </c>
      <c r="I16" s="146">
        <v>1.4499999999999999E-2</v>
      </c>
      <c r="M16" s="136">
        <v>51</v>
      </c>
      <c r="N16" s="121" t="s">
        <v>167</v>
      </c>
      <c r="O16" s="127">
        <v>0</v>
      </c>
      <c r="P16" s="127">
        <v>0.15</v>
      </c>
      <c r="Q16" s="127">
        <v>0</v>
      </c>
    </row>
    <row r="17" spans="3:17" x14ac:dyDescent="0.25">
      <c r="C17" s="148" t="s">
        <v>51</v>
      </c>
      <c r="F17" s="147" t="s">
        <v>52</v>
      </c>
      <c r="G17" s="126">
        <v>45646</v>
      </c>
      <c r="H17" s="126">
        <v>40091</v>
      </c>
      <c r="I17" s="146">
        <v>4.7500000000000001E-2</v>
      </c>
      <c r="M17" s="136">
        <v>53</v>
      </c>
      <c r="N17" s="121" t="s">
        <v>149</v>
      </c>
      <c r="O17" s="127">
        <v>0</v>
      </c>
      <c r="P17" s="127">
        <v>0</v>
      </c>
      <c r="Q17" s="127">
        <v>0</v>
      </c>
    </row>
    <row r="18" spans="3:17" x14ac:dyDescent="0.25">
      <c r="C18" s="148" t="s">
        <v>53</v>
      </c>
      <c r="F18" s="147" t="s">
        <v>54</v>
      </c>
      <c r="G18" s="126">
        <v>46003</v>
      </c>
      <c r="H18" s="126">
        <v>40452</v>
      </c>
      <c r="I18" s="146">
        <v>3.85E-2</v>
      </c>
      <c r="M18" s="136">
        <v>58</v>
      </c>
      <c r="N18" s="121" t="s">
        <v>150</v>
      </c>
      <c r="O18" s="127">
        <v>0</v>
      </c>
      <c r="P18" s="127">
        <v>0</v>
      </c>
      <c r="Q18" s="127">
        <v>0</v>
      </c>
    </row>
    <row r="19" spans="3:17" x14ac:dyDescent="0.25">
      <c r="C19" s="148" t="s">
        <v>55</v>
      </c>
      <c r="F19" s="147" t="s">
        <v>56</v>
      </c>
      <c r="G19" s="126">
        <v>46210</v>
      </c>
      <c r="H19" s="126">
        <v>38797</v>
      </c>
      <c r="I19" s="146">
        <v>6.1500000000000006E-2</v>
      </c>
      <c r="M19" s="136">
        <v>59</v>
      </c>
      <c r="N19" s="121" t="s">
        <v>151</v>
      </c>
      <c r="O19" s="127">
        <v>0</v>
      </c>
      <c r="P19" s="127">
        <v>0</v>
      </c>
      <c r="Q19" s="127">
        <v>0</v>
      </c>
    </row>
    <row r="20" spans="3:17" x14ac:dyDescent="0.25">
      <c r="C20" s="148" t="s">
        <v>57</v>
      </c>
      <c r="F20" s="147" t="s">
        <v>58</v>
      </c>
      <c r="G20" s="126">
        <v>46373</v>
      </c>
      <c r="H20" s="126">
        <v>42592</v>
      </c>
      <c r="I20" s="146">
        <v>2.1250000000000002E-2</v>
      </c>
      <c r="M20" s="136">
        <v>60</v>
      </c>
      <c r="N20" s="121" t="s">
        <v>152</v>
      </c>
      <c r="O20" s="127">
        <v>0</v>
      </c>
      <c r="P20" s="127">
        <v>0</v>
      </c>
      <c r="Q20" s="127">
        <v>0</v>
      </c>
    </row>
    <row r="21" spans="3:17" x14ac:dyDescent="0.25">
      <c r="C21" s="148" t="s">
        <v>59</v>
      </c>
      <c r="F21" s="147" t="s">
        <v>60</v>
      </c>
      <c r="G21" s="126">
        <v>46738</v>
      </c>
      <c r="H21" s="126">
        <v>40956</v>
      </c>
      <c r="I21" s="146">
        <v>3.5799999999999998E-2</v>
      </c>
      <c r="M21" s="136">
        <v>61</v>
      </c>
      <c r="N21" s="121" t="s">
        <v>153</v>
      </c>
      <c r="O21" s="127">
        <v>0</v>
      </c>
      <c r="P21" s="127">
        <v>0</v>
      </c>
      <c r="Q21" s="127">
        <v>0</v>
      </c>
    </row>
    <row r="22" spans="3:17" x14ac:dyDescent="0.25">
      <c r="C22" s="148" t="s">
        <v>61</v>
      </c>
      <c r="F22" s="147" t="s">
        <v>62</v>
      </c>
      <c r="G22" s="126">
        <v>46824</v>
      </c>
      <c r="H22" s="126">
        <v>41338</v>
      </c>
      <c r="I22" s="146">
        <v>1.2500000000000001E-2</v>
      </c>
      <c r="M22" s="136">
        <v>62</v>
      </c>
      <c r="N22" s="121" t="s">
        <v>154</v>
      </c>
      <c r="O22" s="127">
        <v>0</v>
      </c>
      <c r="P22" s="127">
        <v>0</v>
      </c>
      <c r="Q22" s="127">
        <v>0</v>
      </c>
    </row>
    <row r="23" spans="3:17" x14ac:dyDescent="0.25">
      <c r="C23" s="148" t="s">
        <v>63</v>
      </c>
      <c r="F23" s="147" t="s">
        <v>64</v>
      </c>
      <c r="G23" s="126">
        <v>46825</v>
      </c>
      <c r="H23" s="126">
        <v>39414</v>
      </c>
      <c r="I23" s="146">
        <v>5.67E-2</v>
      </c>
      <c r="M23" s="136">
        <v>63</v>
      </c>
      <c r="N23" s="121" t="s">
        <v>155</v>
      </c>
      <c r="O23" s="127">
        <v>0</v>
      </c>
      <c r="P23" s="127">
        <v>0</v>
      </c>
      <c r="Q23" s="127">
        <v>0</v>
      </c>
    </row>
    <row r="24" spans="3:17" x14ac:dyDescent="0.25">
      <c r="C24" s="148" t="s">
        <v>195</v>
      </c>
      <c r="F24" s="147" t="s">
        <v>191</v>
      </c>
      <c r="G24" s="126">
        <v>47104</v>
      </c>
      <c r="H24" s="126">
        <v>43292</v>
      </c>
      <c r="I24" s="146">
        <v>2.8750000000000001E-2</v>
      </c>
      <c r="M24" s="136">
        <v>64</v>
      </c>
      <c r="N24" s="121" t="s">
        <v>156</v>
      </c>
      <c r="O24" s="127">
        <v>0.01</v>
      </c>
      <c r="P24" s="127">
        <v>0.01</v>
      </c>
      <c r="Q24" s="127">
        <v>0.01</v>
      </c>
    </row>
    <row r="25" spans="3:17" ht="17.25" x14ac:dyDescent="0.25">
      <c r="C25" s="148" t="s">
        <v>65</v>
      </c>
      <c r="F25" s="147" t="s">
        <v>66</v>
      </c>
      <c r="G25" s="126">
        <v>47291</v>
      </c>
      <c r="H25" s="126">
        <v>40091</v>
      </c>
      <c r="I25" s="146">
        <v>4.8750000000000002E-2</v>
      </c>
      <c r="M25" s="136">
        <v>65</v>
      </c>
      <c r="N25" s="121" t="s">
        <v>166</v>
      </c>
      <c r="O25" s="127">
        <v>0.1</v>
      </c>
      <c r="P25" s="127">
        <v>0.1</v>
      </c>
      <c r="Q25" s="127">
        <v>0.1</v>
      </c>
    </row>
    <row r="26" spans="3:17" ht="17.25" x14ac:dyDescent="0.25">
      <c r="C26" s="148" t="s">
        <v>218</v>
      </c>
      <c r="F26" s="147" t="s">
        <v>213</v>
      </c>
      <c r="G26" s="126">
        <v>47469</v>
      </c>
      <c r="H26" s="126">
        <v>43782</v>
      </c>
      <c r="I26" s="146">
        <v>1.6E-2</v>
      </c>
      <c r="M26" s="136">
        <v>66</v>
      </c>
      <c r="N26" s="121" t="s">
        <v>169</v>
      </c>
      <c r="O26" s="127">
        <v>0.1</v>
      </c>
      <c r="P26" s="127">
        <v>0.1</v>
      </c>
      <c r="Q26" s="127">
        <v>0.1</v>
      </c>
    </row>
    <row r="27" spans="3:17" x14ac:dyDescent="0.25">
      <c r="C27" s="148" t="s">
        <v>67</v>
      </c>
      <c r="F27" s="147" t="s">
        <v>68</v>
      </c>
      <c r="G27" s="126">
        <v>48019</v>
      </c>
      <c r="H27" s="126">
        <v>40452</v>
      </c>
      <c r="I27" s="146">
        <v>3.6499999999999998E-2</v>
      </c>
      <c r="M27" s="136">
        <v>67</v>
      </c>
      <c r="N27" s="121" t="s">
        <v>157</v>
      </c>
      <c r="O27" s="127">
        <v>0</v>
      </c>
      <c r="P27" s="127">
        <v>0</v>
      </c>
      <c r="Q27" s="127">
        <v>0</v>
      </c>
    </row>
    <row r="28" spans="3:17" ht="17.25" x14ac:dyDescent="0.25">
      <c r="C28" s="148" t="s">
        <v>69</v>
      </c>
      <c r="F28" s="147" t="s">
        <v>70</v>
      </c>
      <c r="G28" s="126">
        <v>48390</v>
      </c>
      <c r="H28" s="126">
        <v>40920</v>
      </c>
      <c r="I28" s="146">
        <v>3.7749999999999999E-2</v>
      </c>
      <c r="M28" s="136">
        <v>68</v>
      </c>
      <c r="N28" s="121" t="s">
        <v>168</v>
      </c>
      <c r="O28" s="127">
        <v>0.01</v>
      </c>
      <c r="P28" s="127">
        <v>0.01</v>
      </c>
      <c r="Q28" s="127">
        <v>0.01</v>
      </c>
    </row>
    <row r="29" spans="3:17" x14ac:dyDescent="0.25">
      <c r="C29" s="148" t="s">
        <v>219</v>
      </c>
      <c r="F29" s="147" t="s">
        <v>214</v>
      </c>
      <c r="G29" s="126">
        <v>49477</v>
      </c>
      <c r="H29" s="126">
        <v>43698</v>
      </c>
      <c r="I29" s="146">
        <v>1.6E-2</v>
      </c>
      <c r="M29" s="136">
        <v>69</v>
      </c>
      <c r="N29" s="121" t="s">
        <v>158</v>
      </c>
      <c r="O29" s="127">
        <v>0</v>
      </c>
      <c r="P29" s="127">
        <v>0</v>
      </c>
      <c r="Q29" s="127">
        <v>0</v>
      </c>
    </row>
    <row r="30" spans="3:17" x14ac:dyDescent="0.25">
      <c r="C30" s="148" t="s">
        <v>220</v>
      </c>
      <c r="F30" s="147" t="s">
        <v>222</v>
      </c>
      <c r="G30" s="126">
        <v>49660</v>
      </c>
      <c r="H30" s="126">
        <v>44045</v>
      </c>
      <c r="I30" s="146">
        <v>0</v>
      </c>
      <c r="M30" s="136">
        <v>70</v>
      </c>
      <c r="N30" s="121" t="s">
        <v>159</v>
      </c>
      <c r="O30" s="127">
        <v>0.15</v>
      </c>
      <c r="P30" s="127">
        <v>0.15</v>
      </c>
      <c r="Q30" s="127">
        <v>0.15</v>
      </c>
    </row>
    <row r="31" spans="3:17" x14ac:dyDescent="0.25">
      <c r="C31" s="148" t="s">
        <v>71</v>
      </c>
      <c r="F31" s="147" t="s">
        <v>72</v>
      </c>
      <c r="G31" s="126">
        <v>49843</v>
      </c>
      <c r="H31" s="126">
        <v>42324</v>
      </c>
      <c r="I31" s="146">
        <v>3.4000000000000002E-2</v>
      </c>
      <c r="M31" s="136">
        <v>80</v>
      </c>
      <c r="N31" s="121" t="s">
        <v>160</v>
      </c>
      <c r="O31" s="127">
        <v>0</v>
      </c>
      <c r="P31" s="127">
        <v>0</v>
      </c>
      <c r="Q31" s="127">
        <v>0</v>
      </c>
    </row>
    <row r="32" spans="3:17" x14ac:dyDescent="0.25">
      <c r="C32" s="148" t="s">
        <v>73</v>
      </c>
      <c r="F32" s="147" t="s">
        <v>74</v>
      </c>
      <c r="G32" s="126">
        <v>50386</v>
      </c>
      <c r="H32" s="126">
        <v>41247</v>
      </c>
      <c r="I32" s="146">
        <v>4.2599999999999999E-2</v>
      </c>
      <c r="M32" s="120" t="s">
        <v>170</v>
      </c>
      <c r="N32" s="121" t="s">
        <v>173</v>
      </c>
      <c r="O32" s="127">
        <v>0</v>
      </c>
      <c r="P32" s="127">
        <v>0</v>
      </c>
      <c r="Q32" s="127">
        <v>0</v>
      </c>
    </row>
    <row r="33" spans="3:17" x14ac:dyDescent="0.25">
      <c r="C33" s="148" t="s">
        <v>75</v>
      </c>
      <c r="F33" s="147" t="s">
        <v>76</v>
      </c>
      <c r="G33" s="126">
        <v>50477</v>
      </c>
      <c r="H33" s="126">
        <v>39542</v>
      </c>
      <c r="I33" s="146">
        <v>5.5E-2</v>
      </c>
      <c r="M33" s="120" t="s">
        <v>171</v>
      </c>
      <c r="N33" s="121" t="s">
        <v>172</v>
      </c>
      <c r="O33" s="127">
        <v>0.01</v>
      </c>
      <c r="P33" s="127">
        <v>0.01</v>
      </c>
      <c r="Q33" s="127">
        <v>0.01</v>
      </c>
    </row>
    <row r="34" spans="3:17" x14ac:dyDescent="0.25">
      <c r="C34" s="148" t="s">
        <v>196</v>
      </c>
      <c r="F34" s="147" t="s">
        <v>192</v>
      </c>
      <c r="G34" s="126">
        <v>50573</v>
      </c>
      <c r="H34" s="126">
        <v>43438</v>
      </c>
      <c r="I34" s="146">
        <v>3.3000000000000002E-2</v>
      </c>
      <c r="M34" s="120" t="s">
        <v>175</v>
      </c>
      <c r="N34" s="121" t="s">
        <v>176</v>
      </c>
      <c r="O34" s="127" t="s">
        <v>177</v>
      </c>
      <c r="P34" s="127" t="s">
        <v>177</v>
      </c>
      <c r="Q34" s="127" t="s">
        <v>177</v>
      </c>
    </row>
    <row r="35" spans="3:17" x14ac:dyDescent="0.25">
      <c r="C35" s="148" t="s">
        <v>77</v>
      </c>
      <c r="F35" s="147" t="s">
        <v>78</v>
      </c>
      <c r="G35" s="126">
        <v>50934</v>
      </c>
      <c r="H35" s="126">
        <v>39911</v>
      </c>
      <c r="I35" s="146">
        <v>0.05</v>
      </c>
    </row>
    <row r="36" spans="3:17" x14ac:dyDescent="0.25">
      <c r="C36" s="148" t="s">
        <v>79</v>
      </c>
      <c r="F36" s="147" t="s">
        <v>80</v>
      </c>
      <c r="G36" s="126">
        <v>51309</v>
      </c>
      <c r="H36" s="126">
        <v>40091</v>
      </c>
      <c r="I36" s="146">
        <v>0.05</v>
      </c>
      <c r="N36" s="121" t="s">
        <v>162</v>
      </c>
    </row>
    <row r="37" spans="3:17" x14ac:dyDescent="0.25">
      <c r="C37" s="148" t="s">
        <v>81</v>
      </c>
      <c r="F37" s="147" t="s">
        <v>82</v>
      </c>
      <c r="G37" s="126">
        <v>51666</v>
      </c>
      <c r="H37" s="126">
        <v>40452</v>
      </c>
      <c r="I37" s="146">
        <v>3.7999999999999999E-2</v>
      </c>
      <c r="N37" s="121" t="s">
        <v>163</v>
      </c>
    </row>
    <row r="38" spans="3:17" x14ac:dyDescent="0.25">
      <c r="C38" s="148" t="s">
        <v>83</v>
      </c>
      <c r="F38" s="147" t="s">
        <v>84</v>
      </c>
      <c r="G38" s="126">
        <v>52777</v>
      </c>
      <c r="H38" s="126">
        <v>41604</v>
      </c>
      <c r="I38" s="146">
        <v>4.675E-2</v>
      </c>
      <c r="N38" s="121" t="s">
        <v>164</v>
      </c>
    </row>
    <row r="39" spans="3:17" x14ac:dyDescent="0.25">
      <c r="C39" s="148" t="s">
        <v>85</v>
      </c>
      <c r="F39" s="147" t="s">
        <v>86</v>
      </c>
      <c r="G39" s="126">
        <v>53495</v>
      </c>
      <c r="H39" s="126">
        <v>42557</v>
      </c>
      <c r="I39" s="146">
        <v>2.8750000000000001E-2</v>
      </c>
    </row>
    <row r="40" spans="3:17" x14ac:dyDescent="0.25">
      <c r="C40" s="148" t="s">
        <v>221</v>
      </c>
      <c r="F40" s="147" t="s">
        <v>215</v>
      </c>
      <c r="G40" s="126">
        <v>54591</v>
      </c>
      <c r="H40" s="126">
        <v>43754</v>
      </c>
      <c r="I40" s="146">
        <v>1.8749999999999999E-2</v>
      </c>
    </row>
    <row r="41" spans="3:17" x14ac:dyDescent="0.25">
      <c r="C41" s="148" t="s">
        <v>87</v>
      </c>
      <c r="F41" s="147" t="s">
        <v>88</v>
      </c>
      <c r="G41" s="126">
        <v>58974</v>
      </c>
      <c r="H41" s="126">
        <v>40542</v>
      </c>
      <c r="I41" s="146">
        <v>4.8499999999999995E-2</v>
      </c>
    </row>
    <row r="42" spans="3:17" x14ac:dyDescent="0.25">
      <c r="C42" s="148" t="s">
        <v>89</v>
      </c>
      <c r="F42" s="147" t="s">
        <v>90</v>
      </c>
      <c r="G42" s="126">
        <v>60800</v>
      </c>
      <c r="H42" s="126">
        <v>42331</v>
      </c>
      <c r="I42" s="146">
        <v>0.04</v>
      </c>
    </row>
    <row r="43" spans="3:17" x14ac:dyDescent="0.25">
      <c r="C43" s="148" t="s">
        <v>197</v>
      </c>
      <c r="F43" s="147" t="s">
        <v>185</v>
      </c>
      <c r="G43" s="126">
        <v>61165</v>
      </c>
      <c r="H43" s="126">
        <v>43049</v>
      </c>
      <c r="I43" s="146">
        <v>3.6000000000000004E-2</v>
      </c>
    </row>
  </sheetData>
  <sheetProtection password="D5FE" sheet="1" objects="1" scenarios="1"/>
  <phoneticPr fontId="35" type="noConversion"/>
  <pageMargins left="0.75" right="0.75" top="1" bottom="1" header="0.3" footer="0.3"/>
  <pageSetup paperSize="9" orientation="portrait" r:id="rId1"/>
  <headerFooter>
    <oddHeader>&amp;L&amp;"Arial"&amp;9&amp;KA80000CONFIDENTIAL&amp;1#</oddHeader>
    <oddFooter>&amp;LPUBLIC</oddFooter>
    <evenFooter>&amp;LPUBLIC</evenFooter>
    <firstFooter>&amp;LPUBLIC</first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>
    <tabColor rgb="FF00B0F0"/>
  </sheetPr>
  <dimension ref="B12:AB166"/>
  <sheetViews>
    <sheetView showGridLines="0" zoomScale="115" zoomScaleNormal="115" workbookViewId="0"/>
  </sheetViews>
  <sheetFormatPr defaultColWidth="11.42578125" defaultRowHeight="15" x14ac:dyDescent="0.25"/>
  <cols>
    <col min="1" max="1" width="4.140625" style="5" customWidth="1"/>
    <col min="2" max="2" width="35.5703125" style="5" customWidth="1"/>
    <col min="3" max="3" width="18.42578125" style="5" bestFit="1" customWidth="1"/>
    <col min="4" max="7" width="10.42578125" style="5" customWidth="1"/>
    <col min="8" max="8" width="12.85546875" style="4" bestFit="1" customWidth="1"/>
    <col min="9" max="9" width="20.42578125" style="5" bestFit="1" customWidth="1"/>
    <col min="10" max="11" width="11.42578125" style="5" customWidth="1"/>
    <col min="12" max="12" width="10.42578125" style="5" bestFit="1" customWidth="1"/>
    <col min="13" max="13" width="11.42578125" style="5" bestFit="1" customWidth="1"/>
    <col min="14" max="14" width="18.85546875" style="5" customWidth="1"/>
    <col min="15" max="15" width="18.85546875" style="5" bestFit="1" customWidth="1"/>
    <col min="16" max="16" width="20.42578125" style="5" bestFit="1" customWidth="1"/>
    <col min="17" max="18" width="20.42578125" style="5" hidden="1" customWidth="1"/>
    <col min="19" max="19" width="15.42578125" style="5" bestFit="1" customWidth="1"/>
    <col min="20" max="20" width="28.42578125" style="5" bestFit="1" customWidth="1"/>
    <col min="21" max="21" width="13.5703125" style="5" bestFit="1" customWidth="1"/>
    <col min="22" max="22" width="11.42578125" style="5" customWidth="1"/>
    <col min="23" max="23" width="13.5703125" style="5" hidden="1" customWidth="1"/>
    <col min="24" max="24" width="18.42578125" style="5" hidden="1" customWidth="1"/>
    <col min="25" max="27" width="11.42578125" style="5" customWidth="1"/>
    <col min="28" max="28" width="13.140625" style="5" bestFit="1" customWidth="1"/>
    <col min="29" max="256" width="11.42578125" style="5"/>
    <col min="257" max="257" width="4.140625" style="5" customWidth="1"/>
    <col min="258" max="258" width="35.5703125" style="5" customWidth="1"/>
    <col min="259" max="259" width="18.42578125" style="5" bestFit="1" customWidth="1"/>
    <col min="260" max="263" width="10.42578125" style="5" customWidth="1"/>
    <col min="264" max="264" width="12.85546875" style="5" bestFit="1" customWidth="1"/>
    <col min="265" max="265" width="20.42578125" style="5" bestFit="1" customWidth="1"/>
    <col min="266" max="267" width="11.42578125" style="5" customWidth="1"/>
    <col min="268" max="268" width="10.42578125" style="5" bestFit="1" customWidth="1"/>
    <col min="269" max="269" width="11.42578125" style="5" bestFit="1" customWidth="1"/>
    <col min="270" max="270" width="18.85546875" style="5" customWidth="1"/>
    <col min="271" max="271" width="18.85546875" style="5" bestFit="1" customWidth="1"/>
    <col min="272" max="272" width="20.42578125" style="5" bestFit="1" customWidth="1"/>
    <col min="273" max="274" width="0" style="5" hidden="1" customWidth="1"/>
    <col min="275" max="275" width="15.42578125" style="5" bestFit="1" customWidth="1"/>
    <col min="276" max="276" width="28.42578125" style="5" bestFit="1" customWidth="1"/>
    <col min="277" max="277" width="13.5703125" style="5" bestFit="1" customWidth="1"/>
    <col min="278" max="278" width="11.42578125" style="5" customWidth="1"/>
    <col min="279" max="280" width="0" style="5" hidden="1" customWidth="1"/>
    <col min="281" max="283" width="11.42578125" style="5" customWidth="1"/>
    <col min="284" max="284" width="13.140625" style="5" bestFit="1" customWidth="1"/>
    <col min="285" max="512" width="11.42578125" style="5"/>
    <col min="513" max="513" width="4.140625" style="5" customWidth="1"/>
    <col min="514" max="514" width="35.5703125" style="5" customWidth="1"/>
    <col min="515" max="515" width="18.42578125" style="5" bestFit="1" customWidth="1"/>
    <col min="516" max="519" width="10.42578125" style="5" customWidth="1"/>
    <col min="520" max="520" width="12.85546875" style="5" bestFit="1" customWidth="1"/>
    <col min="521" max="521" width="20.42578125" style="5" bestFit="1" customWidth="1"/>
    <col min="522" max="523" width="11.42578125" style="5" customWidth="1"/>
    <col min="524" max="524" width="10.42578125" style="5" bestFit="1" customWidth="1"/>
    <col min="525" max="525" width="11.42578125" style="5" bestFit="1" customWidth="1"/>
    <col min="526" max="526" width="18.85546875" style="5" customWidth="1"/>
    <col min="527" max="527" width="18.85546875" style="5" bestFit="1" customWidth="1"/>
    <col min="528" max="528" width="20.42578125" style="5" bestFit="1" customWidth="1"/>
    <col min="529" max="530" width="0" style="5" hidden="1" customWidth="1"/>
    <col min="531" max="531" width="15.42578125" style="5" bestFit="1" customWidth="1"/>
    <col min="532" max="532" width="28.42578125" style="5" bestFit="1" customWidth="1"/>
    <col min="533" max="533" width="13.5703125" style="5" bestFit="1" customWidth="1"/>
    <col min="534" max="534" width="11.42578125" style="5" customWidth="1"/>
    <col min="535" max="536" width="0" style="5" hidden="1" customWidth="1"/>
    <col min="537" max="539" width="11.42578125" style="5" customWidth="1"/>
    <col min="540" max="540" width="13.140625" style="5" bestFit="1" customWidth="1"/>
    <col min="541" max="768" width="11.42578125" style="5"/>
    <col min="769" max="769" width="4.140625" style="5" customWidth="1"/>
    <col min="770" max="770" width="35.5703125" style="5" customWidth="1"/>
    <col min="771" max="771" width="18.42578125" style="5" bestFit="1" customWidth="1"/>
    <col min="772" max="775" width="10.42578125" style="5" customWidth="1"/>
    <col min="776" max="776" width="12.85546875" style="5" bestFit="1" customWidth="1"/>
    <col min="777" max="777" width="20.42578125" style="5" bestFit="1" customWidth="1"/>
    <col min="778" max="779" width="11.42578125" style="5" customWidth="1"/>
    <col min="780" max="780" width="10.42578125" style="5" bestFit="1" customWidth="1"/>
    <col min="781" max="781" width="11.42578125" style="5" bestFit="1" customWidth="1"/>
    <col min="782" max="782" width="18.85546875" style="5" customWidth="1"/>
    <col min="783" max="783" width="18.85546875" style="5" bestFit="1" customWidth="1"/>
    <col min="784" max="784" width="20.42578125" style="5" bestFit="1" customWidth="1"/>
    <col min="785" max="786" width="0" style="5" hidden="1" customWidth="1"/>
    <col min="787" max="787" width="15.42578125" style="5" bestFit="1" customWidth="1"/>
    <col min="788" max="788" width="28.42578125" style="5" bestFit="1" customWidth="1"/>
    <col min="789" max="789" width="13.5703125" style="5" bestFit="1" customWidth="1"/>
    <col min="790" max="790" width="11.42578125" style="5" customWidth="1"/>
    <col min="791" max="792" width="0" style="5" hidden="1" customWidth="1"/>
    <col min="793" max="795" width="11.42578125" style="5" customWidth="1"/>
    <col min="796" max="796" width="13.140625" style="5" bestFit="1" customWidth="1"/>
    <col min="797" max="1024" width="11.42578125" style="5"/>
    <col min="1025" max="1025" width="4.140625" style="5" customWidth="1"/>
    <col min="1026" max="1026" width="35.5703125" style="5" customWidth="1"/>
    <col min="1027" max="1027" width="18.42578125" style="5" bestFit="1" customWidth="1"/>
    <col min="1028" max="1031" width="10.42578125" style="5" customWidth="1"/>
    <col min="1032" max="1032" width="12.85546875" style="5" bestFit="1" customWidth="1"/>
    <col min="1033" max="1033" width="20.42578125" style="5" bestFit="1" customWidth="1"/>
    <col min="1034" max="1035" width="11.42578125" style="5" customWidth="1"/>
    <col min="1036" max="1036" width="10.42578125" style="5" bestFit="1" customWidth="1"/>
    <col min="1037" max="1037" width="11.42578125" style="5" bestFit="1" customWidth="1"/>
    <col min="1038" max="1038" width="18.85546875" style="5" customWidth="1"/>
    <col min="1039" max="1039" width="18.85546875" style="5" bestFit="1" customWidth="1"/>
    <col min="1040" max="1040" width="20.42578125" style="5" bestFit="1" customWidth="1"/>
    <col min="1041" max="1042" width="0" style="5" hidden="1" customWidth="1"/>
    <col min="1043" max="1043" width="15.42578125" style="5" bestFit="1" customWidth="1"/>
    <col min="1044" max="1044" width="28.42578125" style="5" bestFit="1" customWidth="1"/>
    <col min="1045" max="1045" width="13.5703125" style="5" bestFit="1" customWidth="1"/>
    <col min="1046" max="1046" width="11.42578125" style="5" customWidth="1"/>
    <col min="1047" max="1048" width="0" style="5" hidden="1" customWidth="1"/>
    <col min="1049" max="1051" width="11.42578125" style="5" customWidth="1"/>
    <col min="1052" max="1052" width="13.140625" style="5" bestFit="1" customWidth="1"/>
    <col min="1053" max="1280" width="11.42578125" style="5"/>
    <col min="1281" max="1281" width="4.140625" style="5" customWidth="1"/>
    <col min="1282" max="1282" width="35.5703125" style="5" customWidth="1"/>
    <col min="1283" max="1283" width="18.42578125" style="5" bestFit="1" customWidth="1"/>
    <col min="1284" max="1287" width="10.42578125" style="5" customWidth="1"/>
    <col min="1288" max="1288" width="12.85546875" style="5" bestFit="1" customWidth="1"/>
    <col min="1289" max="1289" width="20.42578125" style="5" bestFit="1" customWidth="1"/>
    <col min="1290" max="1291" width="11.42578125" style="5" customWidth="1"/>
    <col min="1292" max="1292" width="10.42578125" style="5" bestFit="1" customWidth="1"/>
    <col min="1293" max="1293" width="11.42578125" style="5" bestFit="1" customWidth="1"/>
    <col min="1294" max="1294" width="18.85546875" style="5" customWidth="1"/>
    <col min="1295" max="1295" width="18.85546875" style="5" bestFit="1" customWidth="1"/>
    <col min="1296" max="1296" width="20.42578125" style="5" bestFit="1" customWidth="1"/>
    <col min="1297" max="1298" width="0" style="5" hidden="1" customWidth="1"/>
    <col min="1299" max="1299" width="15.42578125" style="5" bestFit="1" customWidth="1"/>
    <col min="1300" max="1300" width="28.42578125" style="5" bestFit="1" customWidth="1"/>
    <col min="1301" max="1301" width="13.5703125" style="5" bestFit="1" customWidth="1"/>
    <col min="1302" max="1302" width="11.42578125" style="5" customWidth="1"/>
    <col min="1303" max="1304" width="0" style="5" hidden="1" customWidth="1"/>
    <col min="1305" max="1307" width="11.42578125" style="5" customWidth="1"/>
    <col min="1308" max="1308" width="13.140625" style="5" bestFit="1" customWidth="1"/>
    <col min="1309" max="1536" width="11.42578125" style="5"/>
    <col min="1537" max="1537" width="4.140625" style="5" customWidth="1"/>
    <col min="1538" max="1538" width="35.5703125" style="5" customWidth="1"/>
    <col min="1539" max="1539" width="18.42578125" style="5" bestFit="1" customWidth="1"/>
    <col min="1540" max="1543" width="10.42578125" style="5" customWidth="1"/>
    <col min="1544" max="1544" width="12.85546875" style="5" bestFit="1" customWidth="1"/>
    <col min="1545" max="1545" width="20.42578125" style="5" bestFit="1" customWidth="1"/>
    <col min="1546" max="1547" width="11.42578125" style="5" customWidth="1"/>
    <col min="1548" max="1548" width="10.42578125" style="5" bestFit="1" customWidth="1"/>
    <col min="1549" max="1549" width="11.42578125" style="5" bestFit="1" customWidth="1"/>
    <col min="1550" max="1550" width="18.85546875" style="5" customWidth="1"/>
    <col min="1551" max="1551" width="18.85546875" style="5" bestFit="1" customWidth="1"/>
    <col min="1552" max="1552" width="20.42578125" style="5" bestFit="1" customWidth="1"/>
    <col min="1553" max="1554" width="0" style="5" hidden="1" customWidth="1"/>
    <col min="1555" max="1555" width="15.42578125" style="5" bestFit="1" customWidth="1"/>
    <col min="1556" max="1556" width="28.42578125" style="5" bestFit="1" customWidth="1"/>
    <col min="1557" max="1557" width="13.5703125" style="5" bestFit="1" customWidth="1"/>
    <col min="1558" max="1558" width="11.42578125" style="5" customWidth="1"/>
    <col min="1559" max="1560" width="0" style="5" hidden="1" customWidth="1"/>
    <col min="1561" max="1563" width="11.42578125" style="5" customWidth="1"/>
    <col min="1564" max="1564" width="13.140625" style="5" bestFit="1" customWidth="1"/>
    <col min="1565" max="1792" width="11.42578125" style="5"/>
    <col min="1793" max="1793" width="4.140625" style="5" customWidth="1"/>
    <col min="1794" max="1794" width="35.5703125" style="5" customWidth="1"/>
    <col min="1795" max="1795" width="18.42578125" style="5" bestFit="1" customWidth="1"/>
    <col min="1796" max="1799" width="10.42578125" style="5" customWidth="1"/>
    <col min="1800" max="1800" width="12.85546875" style="5" bestFit="1" customWidth="1"/>
    <col min="1801" max="1801" width="20.42578125" style="5" bestFit="1" customWidth="1"/>
    <col min="1802" max="1803" width="11.42578125" style="5" customWidth="1"/>
    <col min="1804" max="1804" width="10.42578125" style="5" bestFit="1" customWidth="1"/>
    <col min="1805" max="1805" width="11.42578125" style="5" bestFit="1" customWidth="1"/>
    <col min="1806" max="1806" width="18.85546875" style="5" customWidth="1"/>
    <col min="1807" max="1807" width="18.85546875" style="5" bestFit="1" customWidth="1"/>
    <col min="1808" max="1808" width="20.42578125" style="5" bestFit="1" customWidth="1"/>
    <col min="1809" max="1810" width="0" style="5" hidden="1" customWidth="1"/>
    <col min="1811" max="1811" width="15.42578125" style="5" bestFit="1" customWidth="1"/>
    <col min="1812" max="1812" width="28.42578125" style="5" bestFit="1" customWidth="1"/>
    <col min="1813" max="1813" width="13.5703125" style="5" bestFit="1" customWidth="1"/>
    <col min="1814" max="1814" width="11.42578125" style="5" customWidth="1"/>
    <col min="1815" max="1816" width="0" style="5" hidden="1" customWidth="1"/>
    <col min="1817" max="1819" width="11.42578125" style="5" customWidth="1"/>
    <col min="1820" max="1820" width="13.140625" style="5" bestFit="1" customWidth="1"/>
    <col min="1821" max="2048" width="11.42578125" style="5"/>
    <col min="2049" max="2049" width="4.140625" style="5" customWidth="1"/>
    <col min="2050" max="2050" width="35.5703125" style="5" customWidth="1"/>
    <col min="2051" max="2051" width="18.42578125" style="5" bestFit="1" customWidth="1"/>
    <col min="2052" max="2055" width="10.42578125" style="5" customWidth="1"/>
    <col min="2056" max="2056" width="12.85546875" style="5" bestFit="1" customWidth="1"/>
    <col min="2057" max="2057" width="20.42578125" style="5" bestFit="1" customWidth="1"/>
    <col min="2058" max="2059" width="11.42578125" style="5" customWidth="1"/>
    <col min="2060" max="2060" width="10.42578125" style="5" bestFit="1" customWidth="1"/>
    <col min="2061" max="2061" width="11.42578125" style="5" bestFit="1" customWidth="1"/>
    <col min="2062" max="2062" width="18.85546875" style="5" customWidth="1"/>
    <col min="2063" max="2063" width="18.85546875" style="5" bestFit="1" customWidth="1"/>
    <col min="2064" max="2064" width="20.42578125" style="5" bestFit="1" customWidth="1"/>
    <col min="2065" max="2066" width="0" style="5" hidden="1" customWidth="1"/>
    <col min="2067" max="2067" width="15.42578125" style="5" bestFit="1" customWidth="1"/>
    <col min="2068" max="2068" width="28.42578125" style="5" bestFit="1" customWidth="1"/>
    <col min="2069" max="2069" width="13.5703125" style="5" bestFit="1" customWidth="1"/>
    <col min="2070" max="2070" width="11.42578125" style="5" customWidth="1"/>
    <col min="2071" max="2072" width="0" style="5" hidden="1" customWidth="1"/>
    <col min="2073" max="2075" width="11.42578125" style="5" customWidth="1"/>
    <col min="2076" max="2076" width="13.140625" style="5" bestFit="1" customWidth="1"/>
    <col min="2077" max="2304" width="11.42578125" style="5"/>
    <col min="2305" max="2305" width="4.140625" style="5" customWidth="1"/>
    <col min="2306" max="2306" width="35.5703125" style="5" customWidth="1"/>
    <col min="2307" max="2307" width="18.42578125" style="5" bestFit="1" customWidth="1"/>
    <col min="2308" max="2311" width="10.42578125" style="5" customWidth="1"/>
    <col min="2312" max="2312" width="12.85546875" style="5" bestFit="1" customWidth="1"/>
    <col min="2313" max="2313" width="20.42578125" style="5" bestFit="1" customWidth="1"/>
    <col min="2314" max="2315" width="11.42578125" style="5" customWidth="1"/>
    <col min="2316" max="2316" width="10.42578125" style="5" bestFit="1" customWidth="1"/>
    <col min="2317" max="2317" width="11.42578125" style="5" bestFit="1" customWidth="1"/>
    <col min="2318" max="2318" width="18.85546875" style="5" customWidth="1"/>
    <col min="2319" max="2319" width="18.85546875" style="5" bestFit="1" customWidth="1"/>
    <col min="2320" max="2320" width="20.42578125" style="5" bestFit="1" customWidth="1"/>
    <col min="2321" max="2322" width="0" style="5" hidden="1" customWidth="1"/>
    <col min="2323" max="2323" width="15.42578125" style="5" bestFit="1" customWidth="1"/>
    <col min="2324" max="2324" width="28.42578125" style="5" bestFit="1" customWidth="1"/>
    <col min="2325" max="2325" width="13.5703125" style="5" bestFit="1" customWidth="1"/>
    <col min="2326" max="2326" width="11.42578125" style="5" customWidth="1"/>
    <col min="2327" max="2328" width="0" style="5" hidden="1" customWidth="1"/>
    <col min="2329" max="2331" width="11.42578125" style="5" customWidth="1"/>
    <col min="2332" max="2332" width="13.140625" style="5" bestFit="1" customWidth="1"/>
    <col min="2333" max="2560" width="11.42578125" style="5"/>
    <col min="2561" max="2561" width="4.140625" style="5" customWidth="1"/>
    <col min="2562" max="2562" width="35.5703125" style="5" customWidth="1"/>
    <col min="2563" max="2563" width="18.42578125" style="5" bestFit="1" customWidth="1"/>
    <col min="2564" max="2567" width="10.42578125" style="5" customWidth="1"/>
    <col min="2568" max="2568" width="12.85546875" style="5" bestFit="1" customWidth="1"/>
    <col min="2569" max="2569" width="20.42578125" style="5" bestFit="1" customWidth="1"/>
    <col min="2570" max="2571" width="11.42578125" style="5" customWidth="1"/>
    <col min="2572" max="2572" width="10.42578125" style="5" bestFit="1" customWidth="1"/>
    <col min="2573" max="2573" width="11.42578125" style="5" bestFit="1" customWidth="1"/>
    <col min="2574" max="2574" width="18.85546875" style="5" customWidth="1"/>
    <col min="2575" max="2575" width="18.85546875" style="5" bestFit="1" customWidth="1"/>
    <col min="2576" max="2576" width="20.42578125" style="5" bestFit="1" customWidth="1"/>
    <col min="2577" max="2578" width="0" style="5" hidden="1" customWidth="1"/>
    <col min="2579" max="2579" width="15.42578125" style="5" bestFit="1" customWidth="1"/>
    <col min="2580" max="2580" width="28.42578125" style="5" bestFit="1" customWidth="1"/>
    <col min="2581" max="2581" width="13.5703125" style="5" bestFit="1" customWidth="1"/>
    <col min="2582" max="2582" width="11.42578125" style="5" customWidth="1"/>
    <col min="2583" max="2584" width="0" style="5" hidden="1" customWidth="1"/>
    <col min="2585" max="2587" width="11.42578125" style="5" customWidth="1"/>
    <col min="2588" max="2588" width="13.140625" style="5" bestFit="1" customWidth="1"/>
    <col min="2589" max="2816" width="11.42578125" style="5"/>
    <col min="2817" max="2817" width="4.140625" style="5" customWidth="1"/>
    <col min="2818" max="2818" width="35.5703125" style="5" customWidth="1"/>
    <col min="2819" max="2819" width="18.42578125" style="5" bestFit="1" customWidth="1"/>
    <col min="2820" max="2823" width="10.42578125" style="5" customWidth="1"/>
    <col min="2824" max="2824" width="12.85546875" style="5" bestFit="1" customWidth="1"/>
    <col min="2825" max="2825" width="20.42578125" style="5" bestFit="1" customWidth="1"/>
    <col min="2826" max="2827" width="11.42578125" style="5" customWidth="1"/>
    <col min="2828" max="2828" width="10.42578125" style="5" bestFit="1" customWidth="1"/>
    <col min="2829" max="2829" width="11.42578125" style="5" bestFit="1" customWidth="1"/>
    <col min="2830" max="2830" width="18.85546875" style="5" customWidth="1"/>
    <col min="2831" max="2831" width="18.85546875" style="5" bestFit="1" customWidth="1"/>
    <col min="2832" max="2832" width="20.42578125" style="5" bestFit="1" customWidth="1"/>
    <col min="2833" max="2834" width="0" style="5" hidden="1" customWidth="1"/>
    <col min="2835" max="2835" width="15.42578125" style="5" bestFit="1" customWidth="1"/>
    <col min="2836" max="2836" width="28.42578125" style="5" bestFit="1" customWidth="1"/>
    <col min="2837" max="2837" width="13.5703125" style="5" bestFit="1" customWidth="1"/>
    <col min="2838" max="2838" width="11.42578125" style="5" customWidth="1"/>
    <col min="2839" max="2840" width="0" style="5" hidden="1" customWidth="1"/>
    <col min="2841" max="2843" width="11.42578125" style="5" customWidth="1"/>
    <col min="2844" max="2844" width="13.140625" style="5" bestFit="1" customWidth="1"/>
    <col min="2845" max="3072" width="11.42578125" style="5"/>
    <col min="3073" max="3073" width="4.140625" style="5" customWidth="1"/>
    <col min="3074" max="3074" width="35.5703125" style="5" customWidth="1"/>
    <col min="3075" max="3075" width="18.42578125" style="5" bestFit="1" customWidth="1"/>
    <col min="3076" max="3079" width="10.42578125" style="5" customWidth="1"/>
    <col min="3080" max="3080" width="12.85546875" style="5" bestFit="1" customWidth="1"/>
    <col min="3081" max="3081" width="20.42578125" style="5" bestFit="1" customWidth="1"/>
    <col min="3082" max="3083" width="11.42578125" style="5" customWidth="1"/>
    <col min="3084" max="3084" width="10.42578125" style="5" bestFit="1" customWidth="1"/>
    <col min="3085" max="3085" width="11.42578125" style="5" bestFit="1" customWidth="1"/>
    <col min="3086" max="3086" width="18.85546875" style="5" customWidth="1"/>
    <col min="3087" max="3087" width="18.85546875" style="5" bestFit="1" customWidth="1"/>
    <col min="3088" max="3088" width="20.42578125" style="5" bestFit="1" customWidth="1"/>
    <col min="3089" max="3090" width="0" style="5" hidden="1" customWidth="1"/>
    <col min="3091" max="3091" width="15.42578125" style="5" bestFit="1" customWidth="1"/>
    <col min="3092" max="3092" width="28.42578125" style="5" bestFit="1" customWidth="1"/>
    <col min="3093" max="3093" width="13.5703125" style="5" bestFit="1" customWidth="1"/>
    <col min="3094" max="3094" width="11.42578125" style="5" customWidth="1"/>
    <col min="3095" max="3096" width="0" style="5" hidden="1" customWidth="1"/>
    <col min="3097" max="3099" width="11.42578125" style="5" customWidth="1"/>
    <col min="3100" max="3100" width="13.140625" style="5" bestFit="1" customWidth="1"/>
    <col min="3101" max="3328" width="11.42578125" style="5"/>
    <col min="3329" max="3329" width="4.140625" style="5" customWidth="1"/>
    <col min="3330" max="3330" width="35.5703125" style="5" customWidth="1"/>
    <col min="3331" max="3331" width="18.42578125" style="5" bestFit="1" customWidth="1"/>
    <col min="3332" max="3335" width="10.42578125" style="5" customWidth="1"/>
    <col min="3336" max="3336" width="12.85546875" style="5" bestFit="1" customWidth="1"/>
    <col min="3337" max="3337" width="20.42578125" style="5" bestFit="1" customWidth="1"/>
    <col min="3338" max="3339" width="11.42578125" style="5" customWidth="1"/>
    <col min="3340" max="3340" width="10.42578125" style="5" bestFit="1" customWidth="1"/>
    <col min="3341" max="3341" width="11.42578125" style="5" bestFit="1" customWidth="1"/>
    <col min="3342" max="3342" width="18.85546875" style="5" customWidth="1"/>
    <col min="3343" max="3343" width="18.85546875" style="5" bestFit="1" customWidth="1"/>
    <col min="3344" max="3344" width="20.42578125" style="5" bestFit="1" customWidth="1"/>
    <col min="3345" max="3346" width="0" style="5" hidden="1" customWidth="1"/>
    <col min="3347" max="3347" width="15.42578125" style="5" bestFit="1" customWidth="1"/>
    <col min="3348" max="3348" width="28.42578125" style="5" bestFit="1" customWidth="1"/>
    <col min="3349" max="3349" width="13.5703125" style="5" bestFit="1" customWidth="1"/>
    <col min="3350" max="3350" width="11.42578125" style="5" customWidth="1"/>
    <col min="3351" max="3352" width="0" style="5" hidden="1" customWidth="1"/>
    <col min="3353" max="3355" width="11.42578125" style="5" customWidth="1"/>
    <col min="3356" max="3356" width="13.140625" style="5" bestFit="1" customWidth="1"/>
    <col min="3357" max="3584" width="11.42578125" style="5"/>
    <col min="3585" max="3585" width="4.140625" style="5" customWidth="1"/>
    <col min="3586" max="3586" width="35.5703125" style="5" customWidth="1"/>
    <col min="3587" max="3587" width="18.42578125" style="5" bestFit="1" customWidth="1"/>
    <col min="3588" max="3591" width="10.42578125" style="5" customWidth="1"/>
    <col min="3592" max="3592" width="12.85546875" style="5" bestFit="1" customWidth="1"/>
    <col min="3593" max="3593" width="20.42578125" style="5" bestFit="1" customWidth="1"/>
    <col min="3594" max="3595" width="11.42578125" style="5" customWidth="1"/>
    <col min="3596" max="3596" width="10.42578125" style="5" bestFit="1" customWidth="1"/>
    <col min="3597" max="3597" width="11.42578125" style="5" bestFit="1" customWidth="1"/>
    <col min="3598" max="3598" width="18.85546875" style="5" customWidth="1"/>
    <col min="3599" max="3599" width="18.85546875" style="5" bestFit="1" customWidth="1"/>
    <col min="3600" max="3600" width="20.42578125" style="5" bestFit="1" customWidth="1"/>
    <col min="3601" max="3602" width="0" style="5" hidden="1" customWidth="1"/>
    <col min="3603" max="3603" width="15.42578125" style="5" bestFit="1" customWidth="1"/>
    <col min="3604" max="3604" width="28.42578125" style="5" bestFit="1" customWidth="1"/>
    <col min="3605" max="3605" width="13.5703125" style="5" bestFit="1" customWidth="1"/>
    <col min="3606" max="3606" width="11.42578125" style="5" customWidth="1"/>
    <col min="3607" max="3608" width="0" style="5" hidden="1" customWidth="1"/>
    <col min="3609" max="3611" width="11.42578125" style="5" customWidth="1"/>
    <col min="3612" max="3612" width="13.140625" style="5" bestFit="1" customWidth="1"/>
    <col min="3613" max="3840" width="11.42578125" style="5"/>
    <col min="3841" max="3841" width="4.140625" style="5" customWidth="1"/>
    <col min="3842" max="3842" width="35.5703125" style="5" customWidth="1"/>
    <col min="3843" max="3843" width="18.42578125" style="5" bestFit="1" customWidth="1"/>
    <col min="3844" max="3847" width="10.42578125" style="5" customWidth="1"/>
    <col min="3848" max="3848" width="12.85546875" style="5" bestFit="1" customWidth="1"/>
    <col min="3849" max="3849" width="20.42578125" style="5" bestFit="1" customWidth="1"/>
    <col min="3850" max="3851" width="11.42578125" style="5" customWidth="1"/>
    <col min="3852" max="3852" width="10.42578125" style="5" bestFit="1" customWidth="1"/>
    <col min="3853" max="3853" width="11.42578125" style="5" bestFit="1" customWidth="1"/>
    <col min="3854" max="3854" width="18.85546875" style="5" customWidth="1"/>
    <col min="3855" max="3855" width="18.85546875" style="5" bestFit="1" customWidth="1"/>
    <col min="3856" max="3856" width="20.42578125" style="5" bestFit="1" customWidth="1"/>
    <col min="3857" max="3858" width="0" style="5" hidden="1" customWidth="1"/>
    <col min="3859" max="3859" width="15.42578125" style="5" bestFit="1" customWidth="1"/>
    <col min="3860" max="3860" width="28.42578125" style="5" bestFit="1" customWidth="1"/>
    <col min="3861" max="3861" width="13.5703125" style="5" bestFit="1" customWidth="1"/>
    <col min="3862" max="3862" width="11.42578125" style="5" customWidth="1"/>
    <col min="3863" max="3864" width="0" style="5" hidden="1" customWidth="1"/>
    <col min="3865" max="3867" width="11.42578125" style="5" customWidth="1"/>
    <col min="3868" max="3868" width="13.140625" style="5" bestFit="1" customWidth="1"/>
    <col min="3869" max="4096" width="11.42578125" style="5"/>
    <col min="4097" max="4097" width="4.140625" style="5" customWidth="1"/>
    <col min="4098" max="4098" width="35.5703125" style="5" customWidth="1"/>
    <col min="4099" max="4099" width="18.42578125" style="5" bestFit="1" customWidth="1"/>
    <col min="4100" max="4103" width="10.42578125" style="5" customWidth="1"/>
    <col min="4104" max="4104" width="12.85546875" style="5" bestFit="1" customWidth="1"/>
    <col min="4105" max="4105" width="20.42578125" style="5" bestFit="1" customWidth="1"/>
    <col min="4106" max="4107" width="11.42578125" style="5" customWidth="1"/>
    <col min="4108" max="4108" width="10.42578125" style="5" bestFit="1" customWidth="1"/>
    <col min="4109" max="4109" width="11.42578125" style="5" bestFit="1" customWidth="1"/>
    <col min="4110" max="4110" width="18.85546875" style="5" customWidth="1"/>
    <col min="4111" max="4111" width="18.85546875" style="5" bestFit="1" customWidth="1"/>
    <col min="4112" max="4112" width="20.42578125" style="5" bestFit="1" customWidth="1"/>
    <col min="4113" max="4114" width="0" style="5" hidden="1" customWidth="1"/>
    <col min="4115" max="4115" width="15.42578125" style="5" bestFit="1" customWidth="1"/>
    <col min="4116" max="4116" width="28.42578125" style="5" bestFit="1" customWidth="1"/>
    <col min="4117" max="4117" width="13.5703125" style="5" bestFit="1" customWidth="1"/>
    <col min="4118" max="4118" width="11.42578125" style="5" customWidth="1"/>
    <col min="4119" max="4120" width="0" style="5" hidden="1" customWidth="1"/>
    <col min="4121" max="4123" width="11.42578125" style="5" customWidth="1"/>
    <col min="4124" max="4124" width="13.140625" style="5" bestFit="1" customWidth="1"/>
    <col min="4125" max="4352" width="11.42578125" style="5"/>
    <col min="4353" max="4353" width="4.140625" style="5" customWidth="1"/>
    <col min="4354" max="4354" width="35.5703125" style="5" customWidth="1"/>
    <col min="4355" max="4355" width="18.42578125" style="5" bestFit="1" customWidth="1"/>
    <col min="4356" max="4359" width="10.42578125" style="5" customWidth="1"/>
    <col min="4360" max="4360" width="12.85546875" style="5" bestFit="1" customWidth="1"/>
    <col min="4361" max="4361" width="20.42578125" style="5" bestFit="1" customWidth="1"/>
    <col min="4362" max="4363" width="11.42578125" style="5" customWidth="1"/>
    <col min="4364" max="4364" width="10.42578125" style="5" bestFit="1" customWidth="1"/>
    <col min="4365" max="4365" width="11.42578125" style="5" bestFit="1" customWidth="1"/>
    <col min="4366" max="4366" width="18.85546875" style="5" customWidth="1"/>
    <col min="4367" max="4367" width="18.85546875" style="5" bestFit="1" customWidth="1"/>
    <col min="4368" max="4368" width="20.42578125" style="5" bestFit="1" customWidth="1"/>
    <col min="4369" max="4370" width="0" style="5" hidden="1" customWidth="1"/>
    <col min="4371" max="4371" width="15.42578125" style="5" bestFit="1" customWidth="1"/>
    <col min="4372" max="4372" width="28.42578125" style="5" bestFit="1" customWidth="1"/>
    <col min="4373" max="4373" width="13.5703125" style="5" bestFit="1" customWidth="1"/>
    <col min="4374" max="4374" width="11.42578125" style="5" customWidth="1"/>
    <col min="4375" max="4376" width="0" style="5" hidden="1" customWidth="1"/>
    <col min="4377" max="4379" width="11.42578125" style="5" customWidth="1"/>
    <col min="4380" max="4380" width="13.140625" style="5" bestFit="1" customWidth="1"/>
    <col min="4381" max="4608" width="11.42578125" style="5"/>
    <col min="4609" max="4609" width="4.140625" style="5" customWidth="1"/>
    <col min="4610" max="4610" width="35.5703125" style="5" customWidth="1"/>
    <col min="4611" max="4611" width="18.42578125" style="5" bestFit="1" customWidth="1"/>
    <col min="4612" max="4615" width="10.42578125" style="5" customWidth="1"/>
    <col min="4616" max="4616" width="12.85546875" style="5" bestFit="1" customWidth="1"/>
    <col min="4617" max="4617" width="20.42578125" style="5" bestFit="1" customWidth="1"/>
    <col min="4618" max="4619" width="11.42578125" style="5" customWidth="1"/>
    <col min="4620" max="4620" width="10.42578125" style="5" bestFit="1" customWidth="1"/>
    <col min="4621" max="4621" width="11.42578125" style="5" bestFit="1" customWidth="1"/>
    <col min="4622" max="4622" width="18.85546875" style="5" customWidth="1"/>
    <col min="4623" max="4623" width="18.85546875" style="5" bestFit="1" customWidth="1"/>
    <col min="4624" max="4624" width="20.42578125" style="5" bestFit="1" customWidth="1"/>
    <col min="4625" max="4626" width="0" style="5" hidden="1" customWidth="1"/>
    <col min="4627" max="4627" width="15.42578125" style="5" bestFit="1" customWidth="1"/>
    <col min="4628" max="4628" width="28.42578125" style="5" bestFit="1" customWidth="1"/>
    <col min="4629" max="4629" width="13.5703125" style="5" bestFit="1" customWidth="1"/>
    <col min="4630" max="4630" width="11.42578125" style="5" customWidth="1"/>
    <col min="4631" max="4632" width="0" style="5" hidden="1" customWidth="1"/>
    <col min="4633" max="4635" width="11.42578125" style="5" customWidth="1"/>
    <col min="4636" max="4636" width="13.140625" style="5" bestFit="1" customWidth="1"/>
    <col min="4637" max="4864" width="11.42578125" style="5"/>
    <col min="4865" max="4865" width="4.140625" style="5" customWidth="1"/>
    <col min="4866" max="4866" width="35.5703125" style="5" customWidth="1"/>
    <col min="4867" max="4867" width="18.42578125" style="5" bestFit="1" customWidth="1"/>
    <col min="4868" max="4871" width="10.42578125" style="5" customWidth="1"/>
    <col min="4872" max="4872" width="12.85546875" style="5" bestFit="1" customWidth="1"/>
    <col min="4873" max="4873" width="20.42578125" style="5" bestFit="1" customWidth="1"/>
    <col min="4874" max="4875" width="11.42578125" style="5" customWidth="1"/>
    <col min="4876" max="4876" width="10.42578125" style="5" bestFit="1" customWidth="1"/>
    <col min="4877" max="4877" width="11.42578125" style="5" bestFit="1" customWidth="1"/>
    <col min="4878" max="4878" width="18.85546875" style="5" customWidth="1"/>
    <col min="4879" max="4879" width="18.85546875" style="5" bestFit="1" customWidth="1"/>
    <col min="4880" max="4880" width="20.42578125" style="5" bestFit="1" customWidth="1"/>
    <col min="4881" max="4882" width="0" style="5" hidden="1" customWidth="1"/>
    <col min="4883" max="4883" width="15.42578125" style="5" bestFit="1" customWidth="1"/>
    <col min="4884" max="4884" width="28.42578125" style="5" bestFit="1" customWidth="1"/>
    <col min="4885" max="4885" width="13.5703125" style="5" bestFit="1" customWidth="1"/>
    <col min="4886" max="4886" width="11.42578125" style="5" customWidth="1"/>
    <col min="4887" max="4888" width="0" style="5" hidden="1" customWidth="1"/>
    <col min="4889" max="4891" width="11.42578125" style="5" customWidth="1"/>
    <col min="4892" max="4892" width="13.140625" style="5" bestFit="1" customWidth="1"/>
    <col min="4893" max="5120" width="11.42578125" style="5"/>
    <col min="5121" max="5121" width="4.140625" style="5" customWidth="1"/>
    <col min="5122" max="5122" width="35.5703125" style="5" customWidth="1"/>
    <col min="5123" max="5123" width="18.42578125" style="5" bestFit="1" customWidth="1"/>
    <col min="5124" max="5127" width="10.42578125" style="5" customWidth="1"/>
    <col min="5128" max="5128" width="12.85546875" style="5" bestFit="1" customWidth="1"/>
    <col min="5129" max="5129" width="20.42578125" style="5" bestFit="1" customWidth="1"/>
    <col min="5130" max="5131" width="11.42578125" style="5" customWidth="1"/>
    <col min="5132" max="5132" width="10.42578125" style="5" bestFit="1" customWidth="1"/>
    <col min="5133" max="5133" width="11.42578125" style="5" bestFit="1" customWidth="1"/>
    <col min="5134" max="5134" width="18.85546875" style="5" customWidth="1"/>
    <col min="5135" max="5135" width="18.85546875" style="5" bestFit="1" customWidth="1"/>
    <col min="5136" max="5136" width="20.42578125" style="5" bestFit="1" customWidth="1"/>
    <col min="5137" max="5138" width="0" style="5" hidden="1" customWidth="1"/>
    <col min="5139" max="5139" width="15.42578125" style="5" bestFit="1" customWidth="1"/>
    <col min="5140" max="5140" width="28.42578125" style="5" bestFit="1" customWidth="1"/>
    <col min="5141" max="5141" width="13.5703125" style="5" bestFit="1" customWidth="1"/>
    <col min="5142" max="5142" width="11.42578125" style="5" customWidth="1"/>
    <col min="5143" max="5144" width="0" style="5" hidden="1" customWidth="1"/>
    <col min="5145" max="5147" width="11.42578125" style="5" customWidth="1"/>
    <col min="5148" max="5148" width="13.140625" style="5" bestFit="1" customWidth="1"/>
    <col min="5149" max="5376" width="11.42578125" style="5"/>
    <col min="5377" max="5377" width="4.140625" style="5" customWidth="1"/>
    <col min="5378" max="5378" width="35.5703125" style="5" customWidth="1"/>
    <col min="5379" max="5379" width="18.42578125" style="5" bestFit="1" customWidth="1"/>
    <col min="5380" max="5383" width="10.42578125" style="5" customWidth="1"/>
    <col min="5384" max="5384" width="12.85546875" style="5" bestFit="1" customWidth="1"/>
    <col min="5385" max="5385" width="20.42578125" style="5" bestFit="1" customWidth="1"/>
    <col min="5386" max="5387" width="11.42578125" style="5" customWidth="1"/>
    <col min="5388" max="5388" width="10.42578125" style="5" bestFit="1" customWidth="1"/>
    <col min="5389" max="5389" width="11.42578125" style="5" bestFit="1" customWidth="1"/>
    <col min="5390" max="5390" width="18.85546875" style="5" customWidth="1"/>
    <col min="5391" max="5391" width="18.85546875" style="5" bestFit="1" customWidth="1"/>
    <col min="5392" max="5392" width="20.42578125" style="5" bestFit="1" customWidth="1"/>
    <col min="5393" max="5394" width="0" style="5" hidden="1" customWidth="1"/>
    <col min="5395" max="5395" width="15.42578125" style="5" bestFit="1" customWidth="1"/>
    <col min="5396" max="5396" width="28.42578125" style="5" bestFit="1" customWidth="1"/>
    <col min="5397" max="5397" width="13.5703125" style="5" bestFit="1" customWidth="1"/>
    <col min="5398" max="5398" width="11.42578125" style="5" customWidth="1"/>
    <col min="5399" max="5400" width="0" style="5" hidden="1" customWidth="1"/>
    <col min="5401" max="5403" width="11.42578125" style="5" customWidth="1"/>
    <col min="5404" max="5404" width="13.140625" style="5" bestFit="1" customWidth="1"/>
    <col min="5405" max="5632" width="11.42578125" style="5"/>
    <col min="5633" max="5633" width="4.140625" style="5" customWidth="1"/>
    <col min="5634" max="5634" width="35.5703125" style="5" customWidth="1"/>
    <col min="5635" max="5635" width="18.42578125" style="5" bestFit="1" customWidth="1"/>
    <col min="5636" max="5639" width="10.42578125" style="5" customWidth="1"/>
    <col min="5640" max="5640" width="12.85546875" style="5" bestFit="1" customWidth="1"/>
    <col min="5641" max="5641" width="20.42578125" style="5" bestFit="1" customWidth="1"/>
    <col min="5642" max="5643" width="11.42578125" style="5" customWidth="1"/>
    <col min="5644" max="5644" width="10.42578125" style="5" bestFit="1" customWidth="1"/>
    <col min="5645" max="5645" width="11.42578125" style="5" bestFit="1" customWidth="1"/>
    <col min="5646" max="5646" width="18.85546875" style="5" customWidth="1"/>
    <col min="5647" max="5647" width="18.85546875" style="5" bestFit="1" customWidth="1"/>
    <col min="5648" max="5648" width="20.42578125" style="5" bestFit="1" customWidth="1"/>
    <col min="5649" max="5650" width="0" style="5" hidden="1" customWidth="1"/>
    <col min="5651" max="5651" width="15.42578125" style="5" bestFit="1" customWidth="1"/>
    <col min="5652" max="5652" width="28.42578125" style="5" bestFit="1" customWidth="1"/>
    <col min="5653" max="5653" width="13.5703125" style="5" bestFit="1" customWidth="1"/>
    <col min="5654" max="5654" width="11.42578125" style="5" customWidth="1"/>
    <col min="5655" max="5656" width="0" style="5" hidden="1" customWidth="1"/>
    <col min="5657" max="5659" width="11.42578125" style="5" customWidth="1"/>
    <col min="5660" max="5660" width="13.140625" style="5" bestFit="1" customWidth="1"/>
    <col min="5661" max="5888" width="11.42578125" style="5"/>
    <col min="5889" max="5889" width="4.140625" style="5" customWidth="1"/>
    <col min="5890" max="5890" width="35.5703125" style="5" customWidth="1"/>
    <col min="5891" max="5891" width="18.42578125" style="5" bestFit="1" customWidth="1"/>
    <col min="5892" max="5895" width="10.42578125" style="5" customWidth="1"/>
    <col min="5896" max="5896" width="12.85546875" style="5" bestFit="1" customWidth="1"/>
    <col min="5897" max="5897" width="20.42578125" style="5" bestFit="1" customWidth="1"/>
    <col min="5898" max="5899" width="11.42578125" style="5" customWidth="1"/>
    <col min="5900" max="5900" width="10.42578125" style="5" bestFit="1" customWidth="1"/>
    <col min="5901" max="5901" width="11.42578125" style="5" bestFit="1" customWidth="1"/>
    <col min="5902" max="5902" width="18.85546875" style="5" customWidth="1"/>
    <col min="5903" max="5903" width="18.85546875" style="5" bestFit="1" customWidth="1"/>
    <col min="5904" max="5904" width="20.42578125" style="5" bestFit="1" customWidth="1"/>
    <col min="5905" max="5906" width="0" style="5" hidden="1" customWidth="1"/>
    <col min="5907" max="5907" width="15.42578125" style="5" bestFit="1" customWidth="1"/>
    <col min="5908" max="5908" width="28.42578125" style="5" bestFit="1" customWidth="1"/>
    <col min="5909" max="5909" width="13.5703125" style="5" bestFit="1" customWidth="1"/>
    <col min="5910" max="5910" width="11.42578125" style="5" customWidth="1"/>
    <col min="5911" max="5912" width="0" style="5" hidden="1" customWidth="1"/>
    <col min="5913" max="5915" width="11.42578125" style="5" customWidth="1"/>
    <col min="5916" max="5916" width="13.140625" style="5" bestFit="1" customWidth="1"/>
    <col min="5917" max="6144" width="11.42578125" style="5"/>
    <col min="6145" max="6145" width="4.140625" style="5" customWidth="1"/>
    <col min="6146" max="6146" width="35.5703125" style="5" customWidth="1"/>
    <col min="6147" max="6147" width="18.42578125" style="5" bestFit="1" customWidth="1"/>
    <col min="6148" max="6151" width="10.42578125" style="5" customWidth="1"/>
    <col min="6152" max="6152" width="12.85546875" style="5" bestFit="1" customWidth="1"/>
    <col min="6153" max="6153" width="20.42578125" style="5" bestFit="1" customWidth="1"/>
    <col min="6154" max="6155" width="11.42578125" style="5" customWidth="1"/>
    <col min="6156" max="6156" width="10.42578125" style="5" bestFit="1" customWidth="1"/>
    <col min="6157" max="6157" width="11.42578125" style="5" bestFit="1" customWidth="1"/>
    <col min="6158" max="6158" width="18.85546875" style="5" customWidth="1"/>
    <col min="6159" max="6159" width="18.85546875" style="5" bestFit="1" customWidth="1"/>
    <col min="6160" max="6160" width="20.42578125" style="5" bestFit="1" customWidth="1"/>
    <col min="6161" max="6162" width="0" style="5" hidden="1" customWidth="1"/>
    <col min="6163" max="6163" width="15.42578125" style="5" bestFit="1" customWidth="1"/>
    <col min="6164" max="6164" width="28.42578125" style="5" bestFit="1" customWidth="1"/>
    <col min="6165" max="6165" width="13.5703125" style="5" bestFit="1" customWidth="1"/>
    <col min="6166" max="6166" width="11.42578125" style="5" customWidth="1"/>
    <col min="6167" max="6168" width="0" style="5" hidden="1" customWidth="1"/>
    <col min="6169" max="6171" width="11.42578125" style="5" customWidth="1"/>
    <col min="6172" max="6172" width="13.140625" style="5" bestFit="1" customWidth="1"/>
    <col min="6173" max="6400" width="11.42578125" style="5"/>
    <col min="6401" max="6401" width="4.140625" style="5" customWidth="1"/>
    <col min="6402" max="6402" width="35.5703125" style="5" customWidth="1"/>
    <col min="6403" max="6403" width="18.42578125" style="5" bestFit="1" customWidth="1"/>
    <col min="6404" max="6407" width="10.42578125" style="5" customWidth="1"/>
    <col min="6408" max="6408" width="12.85546875" style="5" bestFit="1" customWidth="1"/>
    <col min="6409" max="6409" width="20.42578125" style="5" bestFit="1" customWidth="1"/>
    <col min="6410" max="6411" width="11.42578125" style="5" customWidth="1"/>
    <col min="6412" max="6412" width="10.42578125" style="5" bestFit="1" customWidth="1"/>
    <col min="6413" max="6413" width="11.42578125" style="5" bestFit="1" customWidth="1"/>
    <col min="6414" max="6414" width="18.85546875" style="5" customWidth="1"/>
    <col min="6415" max="6415" width="18.85546875" style="5" bestFit="1" customWidth="1"/>
    <col min="6416" max="6416" width="20.42578125" style="5" bestFit="1" customWidth="1"/>
    <col min="6417" max="6418" width="0" style="5" hidden="1" customWidth="1"/>
    <col min="6419" max="6419" width="15.42578125" style="5" bestFit="1" customWidth="1"/>
    <col min="6420" max="6420" width="28.42578125" style="5" bestFit="1" customWidth="1"/>
    <col min="6421" max="6421" width="13.5703125" style="5" bestFit="1" customWidth="1"/>
    <col min="6422" max="6422" width="11.42578125" style="5" customWidth="1"/>
    <col min="6423" max="6424" width="0" style="5" hidden="1" customWidth="1"/>
    <col min="6425" max="6427" width="11.42578125" style="5" customWidth="1"/>
    <col min="6428" max="6428" width="13.140625" style="5" bestFit="1" customWidth="1"/>
    <col min="6429" max="6656" width="11.42578125" style="5"/>
    <col min="6657" max="6657" width="4.140625" style="5" customWidth="1"/>
    <col min="6658" max="6658" width="35.5703125" style="5" customWidth="1"/>
    <col min="6659" max="6659" width="18.42578125" style="5" bestFit="1" customWidth="1"/>
    <col min="6660" max="6663" width="10.42578125" style="5" customWidth="1"/>
    <col min="6664" max="6664" width="12.85546875" style="5" bestFit="1" customWidth="1"/>
    <col min="6665" max="6665" width="20.42578125" style="5" bestFit="1" customWidth="1"/>
    <col min="6666" max="6667" width="11.42578125" style="5" customWidth="1"/>
    <col min="6668" max="6668" width="10.42578125" style="5" bestFit="1" customWidth="1"/>
    <col min="6669" max="6669" width="11.42578125" style="5" bestFit="1" customWidth="1"/>
    <col min="6670" max="6670" width="18.85546875" style="5" customWidth="1"/>
    <col min="6671" max="6671" width="18.85546875" style="5" bestFit="1" customWidth="1"/>
    <col min="6672" max="6672" width="20.42578125" style="5" bestFit="1" customWidth="1"/>
    <col min="6673" max="6674" width="0" style="5" hidden="1" customWidth="1"/>
    <col min="6675" max="6675" width="15.42578125" style="5" bestFit="1" customWidth="1"/>
    <col min="6676" max="6676" width="28.42578125" style="5" bestFit="1" customWidth="1"/>
    <col min="6677" max="6677" width="13.5703125" style="5" bestFit="1" customWidth="1"/>
    <col min="6678" max="6678" width="11.42578125" style="5" customWidth="1"/>
    <col min="6679" max="6680" width="0" style="5" hidden="1" customWidth="1"/>
    <col min="6681" max="6683" width="11.42578125" style="5" customWidth="1"/>
    <col min="6684" max="6684" width="13.140625" style="5" bestFit="1" customWidth="1"/>
    <col min="6685" max="6912" width="11.42578125" style="5"/>
    <col min="6913" max="6913" width="4.140625" style="5" customWidth="1"/>
    <col min="6914" max="6914" width="35.5703125" style="5" customWidth="1"/>
    <col min="6915" max="6915" width="18.42578125" style="5" bestFit="1" customWidth="1"/>
    <col min="6916" max="6919" width="10.42578125" style="5" customWidth="1"/>
    <col min="6920" max="6920" width="12.85546875" style="5" bestFit="1" customWidth="1"/>
    <col min="6921" max="6921" width="20.42578125" style="5" bestFit="1" customWidth="1"/>
    <col min="6922" max="6923" width="11.42578125" style="5" customWidth="1"/>
    <col min="6924" max="6924" width="10.42578125" style="5" bestFit="1" customWidth="1"/>
    <col min="6925" max="6925" width="11.42578125" style="5" bestFit="1" customWidth="1"/>
    <col min="6926" max="6926" width="18.85546875" style="5" customWidth="1"/>
    <col min="6927" max="6927" width="18.85546875" style="5" bestFit="1" customWidth="1"/>
    <col min="6928" max="6928" width="20.42578125" style="5" bestFit="1" customWidth="1"/>
    <col min="6929" max="6930" width="0" style="5" hidden="1" customWidth="1"/>
    <col min="6931" max="6931" width="15.42578125" style="5" bestFit="1" customWidth="1"/>
    <col min="6932" max="6932" width="28.42578125" style="5" bestFit="1" customWidth="1"/>
    <col min="6933" max="6933" width="13.5703125" style="5" bestFit="1" customWidth="1"/>
    <col min="6934" max="6934" width="11.42578125" style="5" customWidth="1"/>
    <col min="6935" max="6936" width="0" style="5" hidden="1" customWidth="1"/>
    <col min="6937" max="6939" width="11.42578125" style="5" customWidth="1"/>
    <col min="6940" max="6940" width="13.140625" style="5" bestFit="1" customWidth="1"/>
    <col min="6941" max="7168" width="11.42578125" style="5"/>
    <col min="7169" max="7169" width="4.140625" style="5" customWidth="1"/>
    <col min="7170" max="7170" width="35.5703125" style="5" customWidth="1"/>
    <col min="7171" max="7171" width="18.42578125" style="5" bestFit="1" customWidth="1"/>
    <col min="7172" max="7175" width="10.42578125" style="5" customWidth="1"/>
    <col min="7176" max="7176" width="12.85546875" style="5" bestFit="1" customWidth="1"/>
    <col min="7177" max="7177" width="20.42578125" style="5" bestFit="1" customWidth="1"/>
    <col min="7178" max="7179" width="11.42578125" style="5" customWidth="1"/>
    <col min="7180" max="7180" width="10.42578125" style="5" bestFit="1" customWidth="1"/>
    <col min="7181" max="7181" width="11.42578125" style="5" bestFit="1" customWidth="1"/>
    <col min="7182" max="7182" width="18.85546875" style="5" customWidth="1"/>
    <col min="7183" max="7183" width="18.85546875" style="5" bestFit="1" customWidth="1"/>
    <col min="7184" max="7184" width="20.42578125" style="5" bestFit="1" customWidth="1"/>
    <col min="7185" max="7186" width="0" style="5" hidden="1" customWidth="1"/>
    <col min="7187" max="7187" width="15.42578125" style="5" bestFit="1" customWidth="1"/>
    <col min="7188" max="7188" width="28.42578125" style="5" bestFit="1" customWidth="1"/>
    <col min="7189" max="7189" width="13.5703125" style="5" bestFit="1" customWidth="1"/>
    <col min="7190" max="7190" width="11.42578125" style="5" customWidth="1"/>
    <col min="7191" max="7192" width="0" style="5" hidden="1" customWidth="1"/>
    <col min="7193" max="7195" width="11.42578125" style="5" customWidth="1"/>
    <col min="7196" max="7196" width="13.140625" style="5" bestFit="1" customWidth="1"/>
    <col min="7197" max="7424" width="11.42578125" style="5"/>
    <col min="7425" max="7425" width="4.140625" style="5" customWidth="1"/>
    <col min="7426" max="7426" width="35.5703125" style="5" customWidth="1"/>
    <col min="7427" max="7427" width="18.42578125" style="5" bestFit="1" customWidth="1"/>
    <col min="7428" max="7431" width="10.42578125" style="5" customWidth="1"/>
    <col min="7432" max="7432" width="12.85546875" style="5" bestFit="1" customWidth="1"/>
    <col min="7433" max="7433" width="20.42578125" style="5" bestFit="1" customWidth="1"/>
    <col min="7434" max="7435" width="11.42578125" style="5" customWidth="1"/>
    <col min="7436" max="7436" width="10.42578125" style="5" bestFit="1" customWidth="1"/>
    <col min="7437" max="7437" width="11.42578125" style="5" bestFit="1" customWidth="1"/>
    <col min="7438" max="7438" width="18.85546875" style="5" customWidth="1"/>
    <col min="7439" max="7439" width="18.85546875" style="5" bestFit="1" customWidth="1"/>
    <col min="7440" max="7440" width="20.42578125" style="5" bestFit="1" customWidth="1"/>
    <col min="7441" max="7442" width="0" style="5" hidden="1" customWidth="1"/>
    <col min="7443" max="7443" width="15.42578125" style="5" bestFit="1" customWidth="1"/>
    <col min="7444" max="7444" width="28.42578125" style="5" bestFit="1" customWidth="1"/>
    <col min="7445" max="7445" width="13.5703125" style="5" bestFit="1" customWidth="1"/>
    <col min="7446" max="7446" width="11.42578125" style="5" customWidth="1"/>
    <col min="7447" max="7448" width="0" style="5" hidden="1" customWidth="1"/>
    <col min="7449" max="7451" width="11.42578125" style="5" customWidth="1"/>
    <col min="7452" max="7452" width="13.140625" style="5" bestFit="1" customWidth="1"/>
    <col min="7453" max="7680" width="11.42578125" style="5"/>
    <col min="7681" max="7681" width="4.140625" style="5" customWidth="1"/>
    <col min="7682" max="7682" width="35.5703125" style="5" customWidth="1"/>
    <col min="7683" max="7683" width="18.42578125" style="5" bestFit="1" customWidth="1"/>
    <col min="7684" max="7687" width="10.42578125" style="5" customWidth="1"/>
    <col min="7688" max="7688" width="12.85546875" style="5" bestFit="1" customWidth="1"/>
    <col min="7689" max="7689" width="20.42578125" style="5" bestFit="1" customWidth="1"/>
    <col min="7690" max="7691" width="11.42578125" style="5" customWidth="1"/>
    <col min="7692" max="7692" width="10.42578125" style="5" bestFit="1" customWidth="1"/>
    <col min="7693" max="7693" width="11.42578125" style="5" bestFit="1" customWidth="1"/>
    <col min="7694" max="7694" width="18.85546875" style="5" customWidth="1"/>
    <col min="7695" max="7695" width="18.85546875" style="5" bestFit="1" customWidth="1"/>
    <col min="7696" max="7696" width="20.42578125" style="5" bestFit="1" customWidth="1"/>
    <col min="7697" max="7698" width="0" style="5" hidden="1" customWidth="1"/>
    <col min="7699" max="7699" width="15.42578125" style="5" bestFit="1" customWidth="1"/>
    <col min="7700" max="7700" width="28.42578125" style="5" bestFit="1" customWidth="1"/>
    <col min="7701" max="7701" width="13.5703125" style="5" bestFit="1" customWidth="1"/>
    <col min="7702" max="7702" width="11.42578125" style="5" customWidth="1"/>
    <col min="7703" max="7704" width="0" style="5" hidden="1" customWidth="1"/>
    <col min="7705" max="7707" width="11.42578125" style="5" customWidth="1"/>
    <col min="7708" max="7708" width="13.140625" style="5" bestFit="1" customWidth="1"/>
    <col min="7709" max="7936" width="11.42578125" style="5"/>
    <col min="7937" max="7937" width="4.140625" style="5" customWidth="1"/>
    <col min="7938" max="7938" width="35.5703125" style="5" customWidth="1"/>
    <col min="7939" max="7939" width="18.42578125" style="5" bestFit="1" customWidth="1"/>
    <col min="7940" max="7943" width="10.42578125" style="5" customWidth="1"/>
    <col min="7944" max="7944" width="12.85546875" style="5" bestFit="1" customWidth="1"/>
    <col min="7945" max="7945" width="20.42578125" style="5" bestFit="1" customWidth="1"/>
    <col min="7946" max="7947" width="11.42578125" style="5" customWidth="1"/>
    <col min="7948" max="7948" width="10.42578125" style="5" bestFit="1" customWidth="1"/>
    <col min="7949" max="7949" width="11.42578125" style="5" bestFit="1" customWidth="1"/>
    <col min="7950" max="7950" width="18.85546875" style="5" customWidth="1"/>
    <col min="7951" max="7951" width="18.85546875" style="5" bestFit="1" customWidth="1"/>
    <col min="7952" max="7952" width="20.42578125" style="5" bestFit="1" customWidth="1"/>
    <col min="7953" max="7954" width="0" style="5" hidden="1" customWidth="1"/>
    <col min="7955" max="7955" width="15.42578125" style="5" bestFit="1" customWidth="1"/>
    <col min="7956" max="7956" width="28.42578125" style="5" bestFit="1" customWidth="1"/>
    <col min="7957" max="7957" width="13.5703125" style="5" bestFit="1" customWidth="1"/>
    <col min="7958" max="7958" width="11.42578125" style="5" customWidth="1"/>
    <col min="7959" max="7960" width="0" style="5" hidden="1" customWidth="1"/>
    <col min="7961" max="7963" width="11.42578125" style="5" customWidth="1"/>
    <col min="7964" max="7964" width="13.140625" style="5" bestFit="1" customWidth="1"/>
    <col min="7965" max="8192" width="11.42578125" style="5"/>
    <col min="8193" max="8193" width="4.140625" style="5" customWidth="1"/>
    <col min="8194" max="8194" width="35.5703125" style="5" customWidth="1"/>
    <col min="8195" max="8195" width="18.42578125" style="5" bestFit="1" customWidth="1"/>
    <col min="8196" max="8199" width="10.42578125" style="5" customWidth="1"/>
    <col min="8200" max="8200" width="12.85546875" style="5" bestFit="1" customWidth="1"/>
    <col min="8201" max="8201" width="20.42578125" style="5" bestFit="1" customWidth="1"/>
    <col min="8202" max="8203" width="11.42578125" style="5" customWidth="1"/>
    <col min="8204" max="8204" width="10.42578125" style="5" bestFit="1" customWidth="1"/>
    <col min="8205" max="8205" width="11.42578125" style="5" bestFit="1" customWidth="1"/>
    <col min="8206" max="8206" width="18.85546875" style="5" customWidth="1"/>
    <col min="8207" max="8207" width="18.85546875" style="5" bestFit="1" customWidth="1"/>
    <col min="8208" max="8208" width="20.42578125" style="5" bestFit="1" customWidth="1"/>
    <col min="8209" max="8210" width="0" style="5" hidden="1" customWidth="1"/>
    <col min="8211" max="8211" width="15.42578125" style="5" bestFit="1" customWidth="1"/>
    <col min="8212" max="8212" width="28.42578125" style="5" bestFit="1" customWidth="1"/>
    <col min="8213" max="8213" width="13.5703125" style="5" bestFit="1" customWidth="1"/>
    <col min="8214" max="8214" width="11.42578125" style="5" customWidth="1"/>
    <col min="8215" max="8216" width="0" style="5" hidden="1" customWidth="1"/>
    <col min="8217" max="8219" width="11.42578125" style="5" customWidth="1"/>
    <col min="8220" max="8220" width="13.140625" style="5" bestFit="1" customWidth="1"/>
    <col min="8221" max="8448" width="11.42578125" style="5"/>
    <col min="8449" max="8449" width="4.140625" style="5" customWidth="1"/>
    <col min="8450" max="8450" width="35.5703125" style="5" customWidth="1"/>
    <col min="8451" max="8451" width="18.42578125" style="5" bestFit="1" customWidth="1"/>
    <col min="8452" max="8455" width="10.42578125" style="5" customWidth="1"/>
    <col min="8456" max="8456" width="12.85546875" style="5" bestFit="1" customWidth="1"/>
    <col min="8457" max="8457" width="20.42578125" style="5" bestFit="1" customWidth="1"/>
    <col min="8458" max="8459" width="11.42578125" style="5" customWidth="1"/>
    <col min="8460" max="8460" width="10.42578125" style="5" bestFit="1" customWidth="1"/>
    <col min="8461" max="8461" width="11.42578125" style="5" bestFit="1" customWidth="1"/>
    <col min="8462" max="8462" width="18.85546875" style="5" customWidth="1"/>
    <col min="8463" max="8463" width="18.85546875" style="5" bestFit="1" customWidth="1"/>
    <col min="8464" max="8464" width="20.42578125" style="5" bestFit="1" customWidth="1"/>
    <col min="8465" max="8466" width="0" style="5" hidden="1" customWidth="1"/>
    <col min="8467" max="8467" width="15.42578125" style="5" bestFit="1" customWidth="1"/>
    <col min="8468" max="8468" width="28.42578125" style="5" bestFit="1" customWidth="1"/>
    <col min="8469" max="8469" width="13.5703125" style="5" bestFit="1" customWidth="1"/>
    <col min="8470" max="8470" width="11.42578125" style="5" customWidth="1"/>
    <col min="8471" max="8472" width="0" style="5" hidden="1" customWidth="1"/>
    <col min="8473" max="8475" width="11.42578125" style="5" customWidth="1"/>
    <col min="8476" max="8476" width="13.140625" style="5" bestFit="1" customWidth="1"/>
    <col min="8477" max="8704" width="11.42578125" style="5"/>
    <col min="8705" max="8705" width="4.140625" style="5" customWidth="1"/>
    <col min="8706" max="8706" width="35.5703125" style="5" customWidth="1"/>
    <col min="8707" max="8707" width="18.42578125" style="5" bestFit="1" customWidth="1"/>
    <col min="8708" max="8711" width="10.42578125" style="5" customWidth="1"/>
    <col min="8712" max="8712" width="12.85546875" style="5" bestFit="1" customWidth="1"/>
    <col min="8713" max="8713" width="20.42578125" style="5" bestFit="1" customWidth="1"/>
    <col min="8714" max="8715" width="11.42578125" style="5" customWidth="1"/>
    <col min="8716" max="8716" width="10.42578125" style="5" bestFit="1" customWidth="1"/>
    <col min="8717" max="8717" width="11.42578125" style="5" bestFit="1" customWidth="1"/>
    <col min="8718" max="8718" width="18.85546875" style="5" customWidth="1"/>
    <col min="8719" max="8719" width="18.85546875" style="5" bestFit="1" customWidth="1"/>
    <col min="8720" max="8720" width="20.42578125" style="5" bestFit="1" customWidth="1"/>
    <col min="8721" max="8722" width="0" style="5" hidden="1" customWidth="1"/>
    <col min="8723" max="8723" width="15.42578125" style="5" bestFit="1" customWidth="1"/>
    <col min="8724" max="8724" width="28.42578125" style="5" bestFit="1" customWidth="1"/>
    <col min="8725" max="8725" width="13.5703125" style="5" bestFit="1" customWidth="1"/>
    <col min="8726" max="8726" width="11.42578125" style="5" customWidth="1"/>
    <col min="8727" max="8728" width="0" style="5" hidden="1" customWidth="1"/>
    <col min="8729" max="8731" width="11.42578125" style="5" customWidth="1"/>
    <col min="8732" max="8732" width="13.140625" style="5" bestFit="1" customWidth="1"/>
    <col min="8733" max="8960" width="11.42578125" style="5"/>
    <col min="8961" max="8961" width="4.140625" style="5" customWidth="1"/>
    <col min="8962" max="8962" width="35.5703125" style="5" customWidth="1"/>
    <col min="8963" max="8963" width="18.42578125" style="5" bestFit="1" customWidth="1"/>
    <col min="8964" max="8967" width="10.42578125" style="5" customWidth="1"/>
    <col min="8968" max="8968" width="12.85546875" style="5" bestFit="1" customWidth="1"/>
    <col min="8969" max="8969" width="20.42578125" style="5" bestFit="1" customWidth="1"/>
    <col min="8970" max="8971" width="11.42578125" style="5" customWidth="1"/>
    <col min="8972" max="8972" width="10.42578125" style="5" bestFit="1" customWidth="1"/>
    <col min="8973" max="8973" width="11.42578125" style="5" bestFit="1" customWidth="1"/>
    <col min="8974" max="8974" width="18.85546875" style="5" customWidth="1"/>
    <col min="8975" max="8975" width="18.85546875" style="5" bestFit="1" customWidth="1"/>
    <col min="8976" max="8976" width="20.42578125" style="5" bestFit="1" customWidth="1"/>
    <col min="8977" max="8978" width="0" style="5" hidden="1" customWidth="1"/>
    <col min="8979" max="8979" width="15.42578125" style="5" bestFit="1" customWidth="1"/>
    <col min="8980" max="8980" width="28.42578125" style="5" bestFit="1" customWidth="1"/>
    <col min="8981" max="8981" width="13.5703125" style="5" bestFit="1" customWidth="1"/>
    <col min="8982" max="8982" width="11.42578125" style="5" customWidth="1"/>
    <col min="8983" max="8984" width="0" style="5" hidden="1" customWidth="1"/>
    <col min="8985" max="8987" width="11.42578125" style="5" customWidth="1"/>
    <col min="8988" max="8988" width="13.140625" style="5" bestFit="1" customWidth="1"/>
    <col min="8989" max="9216" width="11.42578125" style="5"/>
    <col min="9217" max="9217" width="4.140625" style="5" customWidth="1"/>
    <col min="9218" max="9218" width="35.5703125" style="5" customWidth="1"/>
    <col min="9219" max="9219" width="18.42578125" style="5" bestFit="1" customWidth="1"/>
    <col min="9220" max="9223" width="10.42578125" style="5" customWidth="1"/>
    <col min="9224" max="9224" width="12.85546875" style="5" bestFit="1" customWidth="1"/>
    <col min="9225" max="9225" width="20.42578125" style="5" bestFit="1" customWidth="1"/>
    <col min="9226" max="9227" width="11.42578125" style="5" customWidth="1"/>
    <col min="9228" max="9228" width="10.42578125" style="5" bestFit="1" customWidth="1"/>
    <col min="9229" max="9229" width="11.42578125" style="5" bestFit="1" customWidth="1"/>
    <col min="9230" max="9230" width="18.85546875" style="5" customWidth="1"/>
    <col min="9231" max="9231" width="18.85546875" style="5" bestFit="1" customWidth="1"/>
    <col min="9232" max="9232" width="20.42578125" style="5" bestFit="1" customWidth="1"/>
    <col min="9233" max="9234" width="0" style="5" hidden="1" customWidth="1"/>
    <col min="9235" max="9235" width="15.42578125" style="5" bestFit="1" customWidth="1"/>
    <col min="9236" max="9236" width="28.42578125" style="5" bestFit="1" customWidth="1"/>
    <col min="9237" max="9237" width="13.5703125" style="5" bestFit="1" customWidth="1"/>
    <col min="9238" max="9238" width="11.42578125" style="5" customWidth="1"/>
    <col min="9239" max="9240" width="0" style="5" hidden="1" customWidth="1"/>
    <col min="9241" max="9243" width="11.42578125" style="5" customWidth="1"/>
    <col min="9244" max="9244" width="13.140625" style="5" bestFit="1" customWidth="1"/>
    <col min="9245" max="9472" width="11.42578125" style="5"/>
    <col min="9473" max="9473" width="4.140625" style="5" customWidth="1"/>
    <col min="9474" max="9474" width="35.5703125" style="5" customWidth="1"/>
    <col min="9475" max="9475" width="18.42578125" style="5" bestFit="1" customWidth="1"/>
    <col min="9476" max="9479" width="10.42578125" style="5" customWidth="1"/>
    <col min="9480" max="9480" width="12.85546875" style="5" bestFit="1" customWidth="1"/>
    <col min="9481" max="9481" width="20.42578125" style="5" bestFit="1" customWidth="1"/>
    <col min="9482" max="9483" width="11.42578125" style="5" customWidth="1"/>
    <col min="9484" max="9484" width="10.42578125" style="5" bestFit="1" customWidth="1"/>
    <col min="9485" max="9485" width="11.42578125" style="5" bestFit="1" customWidth="1"/>
    <col min="9486" max="9486" width="18.85546875" style="5" customWidth="1"/>
    <col min="9487" max="9487" width="18.85546875" style="5" bestFit="1" customWidth="1"/>
    <col min="9488" max="9488" width="20.42578125" style="5" bestFit="1" customWidth="1"/>
    <col min="9489" max="9490" width="0" style="5" hidden="1" customWidth="1"/>
    <col min="9491" max="9491" width="15.42578125" style="5" bestFit="1" customWidth="1"/>
    <col min="9492" max="9492" width="28.42578125" style="5" bestFit="1" customWidth="1"/>
    <col min="9493" max="9493" width="13.5703125" style="5" bestFit="1" customWidth="1"/>
    <col min="9494" max="9494" width="11.42578125" style="5" customWidth="1"/>
    <col min="9495" max="9496" width="0" style="5" hidden="1" customWidth="1"/>
    <col min="9497" max="9499" width="11.42578125" style="5" customWidth="1"/>
    <col min="9500" max="9500" width="13.140625" style="5" bestFit="1" customWidth="1"/>
    <col min="9501" max="9728" width="11.42578125" style="5"/>
    <col min="9729" max="9729" width="4.140625" style="5" customWidth="1"/>
    <col min="9730" max="9730" width="35.5703125" style="5" customWidth="1"/>
    <col min="9731" max="9731" width="18.42578125" style="5" bestFit="1" customWidth="1"/>
    <col min="9732" max="9735" width="10.42578125" style="5" customWidth="1"/>
    <col min="9736" max="9736" width="12.85546875" style="5" bestFit="1" customWidth="1"/>
    <col min="9737" max="9737" width="20.42578125" style="5" bestFit="1" customWidth="1"/>
    <col min="9738" max="9739" width="11.42578125" style="5" customWidth="1"/>
    <col min="9740" max="9740" width="10.42578125" style="5" bestFit="1" customWidth="1"/>
    <col min="9741" max="9741" width="11.42578125" style="5" bestFit="1" customWidth="1"/>
    <col min="9742" max="9742" width="18.85546875" style="5" customWidth="1"/>
    <col min="9743" max="9743" width="18.85546875" style="5" bestFit="1" customWidth="1"/>
    <col min="9744" max="9744" width="20.42578125" style="5" bestFit="1" customWidth="1"/>
    <col min="9745" max="9746" width="0" style="5" hidden="1" customWidth="1"/>
    <col min="9747" max="9747" width="15.42578125" style="5" bestFit="1" customWidth="1"/>
    <col min="9748" max="9748" width="28.42578125" style="5" bestFit="1" customWidth="1"/>
    <col min="9749" max="9749" width="13.5703125" style="5" bestFit="1" customWidth="1"/>
    <col min="9750" max="9750" width="11.42578125" style="5" customWidth="1"/>
    <col min="9751" max="9752" width="0" style="5" hidden="1" customWidth="1"/>
    <col min="9753" max="9755" width="11.42578125" style="5" customWidth="1"/>
    <col min="9756" max="9756" width="13.140625" style="5" bestFit="1" customWidth="1"/>
    <col min="9757" max="9984" width="11.42578125" style="5"/>
    <col min="9985" max="9985" width="4.140625" style="5" customWidth="1"/>
    <col min="9986" max="9986" width="35.5703125" style="5" customWidth="1"/>
    <col min="9987" max="9987" width="18.42578125" style="5" bestFit="1" customWidth="1"/>
    <col min="9988" max="9991" width="10.42578125" style="5" customWidth="1"/>
    <col min="9992" max="9992" width="12.85546875" style="5" bestFit="1" customWidth="1"/>
    <col min="9993" max="9993" width="20.42578125" style="5" bestFit="1" customWidth="1"/>
    <col min="9994" max="9995" width="11.42578125" style="5" customWidth="1"/>
    <col min="9996" max="9996" width="10.42578125" style="5" bestFit="1" customWidth="1"/>
    <col min="9997" max="9997" width="11.42578125" style="5" bestFit="1" customWidth="1"/>
    <col min="9998" max="9998" width="18.85546875" style="5" customWidth="1"/>
    <col min="9999" max="9999" width="18.85546875" style="5" bestFit="1" customWidth="1"/>
    <col min="10000" max="10000" width="20.42578125" style="5" bestFit="1" customWidth="1"/>
    <col min="10001" max="10002" width="0" style="5" hidden="1" customWidth="1"/>
    <col min="10003" max="10003" width="15.42578125" style="5" bestFit="1" customWidth="1"/>
    <col min="10004" max="10004" width="28.42578125" style="5" bestFit="1" customWidth="1"/>
    <col min="10005" max="10005" width="13.5703125" style="5" bestFit="1" customWidth="1"/>
    <col min="10006" max="10006" width="11.42578125" style="5" customWidth="1"/>
    <col min="10007" max="10008" width="0" style="5" hidden="1" customWidth="1"/>
    <col min="10009" max="10011" width="11.42578125" style="5" customWidth="1"/>
    <col min="10012" max="10012" width="13.140625" style="5" bestFit="1" customWidth="1"/>
    <col min="10013" max="10240" width="11.42578125" style="5"/>
    <col min="10241" max="10241" width="4.140625" style="5" customWidth="1"/>
    <col min="10242" max="10242" width="35.5703125" style="5" customWidth="1"/>
    <col min="10243" max="10243" width="18.42578125" style="5" bestFit="1" customWidth="1"/>
    <col min="10244" max="10247" width="10.42578125" style="5" customWidth="1"/>
    <col min="10248" max="10248" width="12.85546875" style="5" bestFit="1" customWidth="1"/>
    <col min="10249" max="10249" width="20.42578125" style="5" bestFit="1" customWidth="1"/>
    <col min="10250" max="10251" width="11.42578125" style="5" customWidth="1"/>
    <col min="10252" max="10252" width="10.42578125" style="5" bestFit="1" customWidth="1"/>
    <col min="10253" max="10253" width="11.42578125" style="5" bestFit="1" customWidth="1"/>
    <col min="10254" max="10254" width="18.85546875" style="5" customWidth="1"/>
    <col min="10255" max="10255" width="18.85546875" style="5" bestFit="1" customWidth="1"/>
    <col min="10256" max="10256" width="20.42578125" style="5" bestFit="1" customWidth="1"/>
    <col min="10257" max="10258" width="0" style="5" hidden="1" customWidth="1"/>
    <col min="10259" max="10259" width="15.42578125" style="5" bestFit="1" customWidth="1"/>
    <col min="10260" max="10260" width="28.42578125" style="5" bestFit="1" customWidth="1"/>
    <col min="10261" max="10261" width="13.5703125" style="5" bestFit="1" customWidth="1"/>
    <col min="10262" max="10262" width="11.42578125" style="5" customWidth="1"/>
    <col min="10263" max="10264" width="0" style="5" hidden="1" customWidth="1"/>
    <col min="10265" max="10267" width="11.42578125" style="5" customWidth="1"/>
    <col min="10268" max="10268" width="13.140625" style="5" bestFit="1" customWidth="1"/>
    <col min="10269" max="10496" width="11.42578125" style="5"/>
    <col min="10497" max="10497" width="4.140625" style="5" customWidth="1"/>
    <col min="10498" max="10498" width="35.5703125" style="5" customWidth="1"/>
    <col min="10499" max="10499" width="18.42578125" style="5" bestFit="1" customWidth="1"/>
    <col min="10500" max="10503" width="10.42578125" style="5" customWidth="1"/>
    <col min="10504" max="10504" width="12.85546875" style="5" bestFit="1" customWidth="1"/>
    <col min="10505" max="10505" width="20.42578125" style="5" bestFit="1" customWidth="1"/>
    <col min="10506" max="10507" width="11.42578125" style="5" customWidth="1"/>
    <col min="10508" max="10508" width="10.42578125" style="5" bestFit="1" customWidth="1"/>
    <col min="10509" max="10509" width="11.42578125" style="5" bestFit="1" customWidth="1"/>
    <col min="10510" max="10510" width="18.85546875" style="5" customWidth="1"/>
    <col min="10511" max="10511" width="18.85546875" style="5" bestFit="1" customWidth="1"/>
    <col min="10512" max="10512" width="20.42578125" style="5" bestFit="1" customWidth="1"/>
    <col min="10513" max="10514" width="0" style="5" hidden="1" customWidth="1"/>
    <col min="10515" max="10515" width="15.42578125" style="5" bestFit="1" customWidth="1"/>
    <col min="10516" max="10516" width="28.42578125" style="5" bestFit="1" customWidth="1"/>
    <col min="10517" max="10517" width="13.5703125" style="5" bestFit="1" customWidth="1"/>
    <col min="10518" max="10518" width="11.42578125" style="5" customWidth="1"/>
    <col min="10519" max="10520" width="0" style="5" hidden="1" customWidth="1"/>
    <col min="10521" max="10523" width="11.42578125" style="5" customWidth="1"/>
    <col min="10524" max="10524" width="13.140625" style="5" bestFit="1" customWidth="1"/>
    <col min="10525" max="10752" width="11.42578125" style="5"/>
    <col min="10753" max="10753" width="4.140625" style="5" customWidth="1"/>
    <col min="10754" max="10754" width="35.5703125" style="5" customWidth="1"/>
    <col min="10755" max="10755" width="18.42578125" style="5" bestFit="1" customWidth="1"/>
    <col min="10756" max="10759" width="10.42578125" style="5" customWidth="1"/>
    <col min="10760" max="10760" width="12.85546875" style="5" bestFit="1" customWidth="1"/>
    <col min="10761" max="10761" width="20.42578125" style="5" bestFit="1" customWidth="1"/>
    <col min="10762" max="10763" width="11.42578125" style="5" customWidth="1"/>
    <col min="10764" max="10764" width="10.42578125" style="5" bestFit="1" customWidth="1"/>
    <col min="10765" max="10765" width="11.42578125" style="5" bestFit="1" customWidth="1"/>
    <col min="10766" max="10766" width="18.85546875" style="5" customWidth="1"/>
    <col min="10767" max="10767" width="18.85546875" style="5" bestFit="1" customWidth="1"/>
    <col min="10768" max="10768" width="20.42578125" style="5" bestFit="1" customWidth="1"/>
    <col min="10769" max="10770" width="0" style="5" hidden="1" customWidth="1"/>
    <col min="10771" max="10771" width="15.42578125" style="5" bestFit="1" customWidth="1"/>
    <col min="10772" max="10772" width="28.42578125" style="5" bestFit="1" customWidth="1"/>
    <col min="10773" max="10773" width="13.5703125" style="5" bestFit="1" customWidth="1"/>
    <col min="10774" max="10774" width="11.42578125" style="5" customWidth="1"/>
    <col min="10775" max="10776" width="0" style="5" hidden="1" customWidth="1"/>
    <col min="10777" max="10779" width="11.42578125" style="5" customWidth="1"/>
    <col min="10780" max="10780" width="13.140625" style="5" bestFit="1" customWidth="1"/>
    <col min="10781" max="11008" width="11.42578125" style="5"/>
    <col min="11009" max="11009" width="4.140625" style="5" customWidth="1"/>
    <col min="11010" max="11010" width="35.5703125" style="5" customWidth="1"/>
    <col min="11011" max="11011" width="18.42578125" style="5" bestFit="1" customWidth="1"/>
    <col min="11012" max="11015" width="10.42578125" style="5" customWidth="1"/>
    <col min="11016" max="11016" width="12.85546875" style="5" bestFit="1" customWidth="1"/>
    <col min="11017" max="11017" width="20.42578125" style="5" bestFit="1" customWidth="1"/>
    <col min="11018" max="11019" width="11.42578125" style="5" customWidth="1"/>
    <col min="11020" max="11020" width="10.42578125" style="5" bestFit="1" customWidth="1"/>
    <col min="11021" max="11021" width="11.42578125" style="5" bestFit="1" customWidth="1"/>
    <col min="11022" max="11022" width="18.85546875" style="5" customWidth="1"/>
    <col min="11023" max="11023" width="18.85546875" style="5" bestFit="1" customWidth="1"/>
    <col min="11024" max="11024" width="20.42578125" style="5" bestFit="1" customWidth="1"/>
    <col min="11025" max="11026" width="0" style="5" hidden="1" customWidth="1"/>
    <col min="11027" max="11027" width="15.42578125" style="5" bestFit="1" customWidth="1"/>
    <col min="11028" max="11028" width="28.42578125" style="5" bestFit="1" customWidth="1"/>
    <col min="11029" max="11029" width="13.5703125" style="5" bestFit="1" customWidth="1"/>
    <col min="11030" max="11030" width="11.42578125" style="5" customWidth="1"/>
    <col min="11031" max="11032" width="0" style="5" hidden="1" customWidth="1"/>
    <col min="11033" max="11035" width="11.42578125" style="5" customWidth="1"/>
    <col min="11036" max="11036" width="13.140625" style="5" bestFit="1" customWidth="1"/>
    <col min="11037" max="11264" width="11.42578125" style="5"/>
    <col min="11265" max="11265" width="4.140625" style="5" customWidth="1"/>
    <col min="11266" max="11266" width="35.5703125" style="5" customWidth="1"/>
    <col min="11267" max="11267" width="18.42578125" style="5" bestFit="1" customWidth="1"/>
    <col min="11268" max="11271" width="10.42578125" style="5" customWidth="1"/>
    <col min="11272" max="11272" width="12.85546875" style="5" bestFit="1" customWidth="1"/>
    <col min="11273" max="11273" width="20.42578125" style="5" bestFit="1" customWidth="1"/>
    <col min="11274" max="11275" width="11.42578125" style="5" customWidth="1"/>
    <col min="11276" max="11276" width="10.42578125" style="5" bestFit="1" customWidth="1"/>
    <col min="11277" max="11277" width="11.42578125" style="5" bestFit="1" customWidth="1"/>
    <col min="11278" max="11278" width="18.85546875" style="5" customWidth="1"/>
    <col min="11279" max="11279" width="18.85546875" style="5" bestFit="1" customWidth="1"/>
    <col min="11280" max="11280" width="20.42578125" style="5" bestFit="1" customWidth="1"/>
    <col min="11281" max="11282" width="0" style="5" hidden="1" customWidth="1"/>
    <col min="11283" max="11283" width="15.42578125" style="5" bestFit="1" customWidth="1"/>
    <col min="11284" max="11284" width="28.42578125" style="5" bestFit="1" customWidth="1"/>
    <col min="11285" max="11285" width="13.5703125" style="5" bestFit="1" customWidth="1"/>
    <col min="11286" max="11286" width="11.42578125" style="5" customWidth="1"/>
    <col min="11287" max="11288" width="0" style="5" hidden="1" customWidth="1"/>
    <col min="11289" max="11291" width="11.42578125" style="5" customWidth="1"/>
    <col min="11292" max="11292" width="13.140625" style="5" bestFit="1" customWidth="1"/>
    <col min="11293" max="11520" width="11.42578125" style="5"/>
    <col min="11521" max="11521" width="4.140625" style="5" customWidth="1"/>
    <col min="11522" max="11522" width="35.5703125" style="5" customWidth="1"/>
    <col min="11523" max="11523" width="18.42578125" style="5" bestFit="1" customWidth="1"/>
    <col min="11524" max="11527" width="10.42578125" style="5" customWidth="1"/>
    <col min="11528" max="11528" width="12.85546875" style="5" bestFit="1" customWidth="1"/>
    <col min="11529" max="11529" width="20.42578125" style="5" bestFit="1" customWidth="1"/>
    <col min="11530" max="11531" width="11.42578125" style="5" customWidth="1"/>
    <col min="11532" max="11532" width="10.42578125" style="5" bestFit="1" customWidth="1"/>
    <col min="11533" max="11533" width="11.42578125" style="5" bestFit="1" customWidth="1"/>
    <col min="11534" max="11534" width="18.85546875" style="5" customWidth="1"/>
    <col min="11535" max="11535" width="18.85546875" style="5" bestFit="1" customWidth="1"/>
    <col min="11536" max="11536" width="20.42578125" style="5" bestFit="1" customWidth="1"/>
    <col min="11537" max="11538" width="0" style="5" hidden="1" customWidth="1"/>
    <col min="11539" max="11539" width="15.42578125" style="5" bestFit="1" customWidth="1"/>
    <col min="11540" max="11540" width="28.42578125" style="5" bestFit="1" customWidth="1"/>
    <col min="11541" max="11541" width="13.5703125" style="5" bestFit="1" customWidth="1"/>
    <col min="11542" max="11542" width="11.42578125" style="5" customWidth="1"/>
    <col min="11543" max="11544" width="0" style="5" hidden="1" customWidth="1"/>
    <col min="11545" max="11547" width="11.42578125" style="5" customWidth="1"/>
    <col min="11548" max="11548" width="13.140625" style="5" bestFit="1" customWidth="1"/>
    <col min="11549" max="11776" width="11.42578125" style="5"/>
    <col min="11777" max="11777" width="4.140625" style="5" customWidth="1"/>
    <col min="11778" max="11778" width="35.5703125" style="5" customWidth="1"/>
    <col min="11779" max="11779" width="18.42578125" style="5" bestFit="1" customWidth="1"/>
    <col min="11780" max="11783" width="10.42578125" style="5" customWidth="1"/>
    <col min="11784" max="11784" width="12.85546875" style="5" bestFit="1" customWidth="1"/>
    <col min="11785" max="11785" width="20.42578125" style="5" bestFit="1" customWidth="1"/>
    <col min="11786" max="11787" width="11.42578125" style="5" customWidth="1"/>
    <col min="11788" max="11788" width="10.42578125" style="5" bestFit="1" customWidth="1"/>
    <col min="11789" max="11789" width="11.42578125" style="5" bestFit="1" customWidth="1"/>
    <col min="11790" max="11790" width="18.85546875" style="5" customWidth="1"/>
    <col min="11791" max="11791" width="18.85546875" style="5" bestFit="1" customWidth="1"/>
    <col min="11792" max="11792" width="20.42578125" style="5" bestFit="1" customWidth="1"/>
    <col min="11793" max="11794" width="0" style="5" hidden="1" customWidth="1"/>
    <col min="11795" max="11795" width="15.42578125" style="5" bestFit="1" customWidth="1"/>
    <col min="11796" max="11796" width="28.42578125" style="5" bestFit="1" customWidth="1"/>
    <col min="11797" max="11797" width="13.5703125" style="5" bestFit="1" customWidth="1"/>
    <col min="11798" max="11798" width="11.42578125" style="5" customWidth="1"/>
    <col min="11799" max="11800" width="0" style="5" hidden="1" customWidth="1"/>
    <col min="11801" max="11803" width="11.42578125" style="5" customWidth="1"/>
    <col min="11804" max="11804" width="13.140625" style="5" bestFit="1" customWidth="1"/>
    <col min="11805" max="12032" width="11.42578125" style="5"/>
    <col min="12033" max="12033" width="4.140625" style="5" customWidth="1"/>
    <col min="12034" max="12034" width="35.5703125" style="5" customWidth="1"/>
    <col min="12035" max="12035" width="18.42578125" style="5" bestFit="1" customWidth="1"/>
    <col min="12036" max="12039" width="10.42578125" style="5" customWidth="1"/>
    <col min="12040" max="12040" width="12.85546875" style="5" bestFit="1" customWidth="1"/>
    <col min="12041" max="12041" width="20.42578125" style="5" bestFit="1" customWidth="1"/>
    <col min="12042" max="12043" width="11.42578125" style="5" customWidth="1"/>
    <col min="12044" max="12044" width="10.42578125" style="5" bestFit="1" customWidth="1"/>
    <col min="12045" max="12045" width="11.42578125" style="5" bestFit="1" customWidth="1"/>
    <col min="12046" max="12046" width="18.85546875" style="5" customWidth="1"/>
    <col min="12047" max="12047" width="18.85546875" style="5" bestFit="1" customWidth="1"/>
    <col min="12048" max="12048" width="20.42578125" style="5" bestFit="1" customWidth="1"/>
    <col min="12049" max="12050" width="0" style="5" hidden="1" customWidth="1"/>
    <col min="12051" max="12051" width="15.42578125" style="5" bestFit="1" customWidth="1"/>
    <col min="12052" max="12052" width="28.42578125" style="5" bestFit="1" customWidth="1"/>
    <col min="12053" max="12053" width="13.5703125" style="5" bestFit="1" customWidth="1"/>
    <col min="12054" max="12054" width="11.42578125" style="5" customWidth="1"/>
    <col min="12055" max="12056" width="0" style="5" hidden="1" customWidth="1"/>
    <col min="12057" max="12059" width="11.42578125" style="5" customWidth="1"/>
    <col min="12060" max="12060" width="13.140625" style="5" bestFit="1" customWidth="1"/>
    <col min="12061" max="12288" width="11.42578125" style="5"/>
    <col min="12289" max="12289" width="4.140625" style="5" customWidth="1"/>
    <col min="12290" max="12290" width="35.5703125" style="5" customWidth="1"/>
    <col min="12291" max="12291" width="18.42578125" style="5" bestFit="1" customWidth="1"/>
    <col min="12292" max="12295" width="10.42578125" style="5" customWidth="1"/>
    <col min="12296" max="12296" width="12.85546875" style="5" bestFit="1" customWidth="1"/>
    <col min="12297" max="12297" width="20.42578125" style="5" bestFit="1" customWidth="1"/>
    <col min="12298" max="12299" width="11.42578125" style="5" customWidth="1"/>
    <col min="12300" max="12300" width="10.42578125" style="5" bestFit="1" customWidth="1"/>
    <col min="12301" max="12301" width="11.42578125" style="5" bestFit="1" customWidth="1"/>
    <col min="12302" max="12302" width="18.85546875" style="5" customWidth="1"/>
    <col min="12303" max="12303" width="18.85546875" style="5" bestFit="1" customWidth="1"/>
    <col min="12304" max="12304" width="20.42578125" style="5" bestFit="1" customWidth="1"/>
    <col min="12305" max="12306" width="0" style="5" hidden="1" customWidth="1"/>
    <col min="12307" max="12307" width="15.42578125" style="5" bestFit="1" customWidth="1"/>
    <col min="12308" max="12308" width="28.42578125" style="5" bestFit="1" customWidth="1"/>
    <col min="12309" max="12309" width="13.5703125" style="5" bestFit="1" customWidth="1"/>
    <col min="12310" max="12310" width="11.42578125" style="5" customWidth="1"/>
    <col min="12311" max="12312" width="0" style="5" hidden="1" customWidth="1"/>
    <col min="12313" max="12315" width="11.42578125" style="5" customWidth="1"/>
    <col min="12316" max="12316" width="13.140625" style="5" bestFit="1" customWidth="1"/>
    <col min="12317" max="12544" width="11.42578125" style="5"/>
    <col min="12545" max="12545" width="4.140625" style="5" customWidth="1"/>
    <col min="12546" max="12546" width="35.5703125" style="5" customWidth="1"/>
    <col min="12547" max="12547" width="18.42578125" style="5" bestFit="1" customWidth="1"/>
    <col min="12548" max="12551" width="10.42578125" style="5" customWidth="1"/>
    <col min="12552" max="12552" width="12.85546875" style="5" bestFit="1" customWidth="1"/>
    <col min="12553" max="12553" width="20.42578125" style="5" bestFit="1" customWidth="1"/>
    <col min="12554" max="12555" width="11.42578125" style="5" customWidth="1"/>
    <col min="12556" max="12556" width="10.42578125" style="5" bestFit="1" customWidth="1"/>
    <col min="12557" max="12557" width="11.42578125" style="5" bestFit="1" customWidth="1"/>
    <col min="12558" max="12558" width="18.85546875" style="5" customWidth="1"/>
    <col min="12559" max="12559" width="18.85546875" style="5" bestFit="1" customWidth="1"/>
    <col min="12560" max="12560" width="20.42578125" style="5" bestFit="1" customWidth="1"/>
    <col min="12561" max="12562" width="0" style="5" hidden="1" customWidth="1"/>
    <col min="12563" max="12563" width="15.42578125" style="5" bestFit="1" customWidth="1"/>
    <col min="12564" max="12564" width="28.42578125" style="5" bestFit="1" customWidth="1"/>
    <col min="12565" max="12565" width="13.5703125" style="5" bestFit="1" customWidth="1"/>
    <col min="12566" max="12566" width="11.42578125" style="5" customWidth="1"/>
    <col min="12567" max="12568" width="0" style="5" hidden="1" customWidth="1"/>
    <col min="12569" max="12571" width="11.42578125" style="5" customWidth="1"/>
    <col min="12572" max="12572" width="13.140625" style="5" bestFit="1" customWidth="1"/>
    <col min="12573" max="12800" width="11.42578125" style="5"/>
    <col min="12801" max="12801" width="4.140625" style="5" customWidth="1"/>
    <col min="12802" max="12802" width="35.5703125" style="5" customWidth="1"/>
    <col min="12803" max="12803" width="18.42578125" style="5" bestFit="1" customWidth="1"/>
    <col min="12804" max="12807" width="10.42578125" style="5" customWidth="1"/>
    <col min="12808" max="12808" width="12.85546875" style="5" bestFit="1" customWidth="1"/>
    <col min="12809" max="12809" width="20.42578125" style="5" bestFit="1" customWidth="1"/>
    <col min="12810" max="12811" width="11.42578125" style="5" customWidth="1"/>
    <col min="12812" max="12812" width="10.42578125" style="5" bestFit="1" customWidth="1"/>
    <col min="12813" max="12813" width="11.42578125" style="5" bestFit="1" customWidth="1"/>
    <col min="12814" max="12814" width="18.85546875" style="5" customWidth="1"/>
    <col min="12815" max="12815" width="18.85546875" style="5" bestFit="1" customWidth="1"/>
    <col min="12816" max="12816" width="20.42578125" style="5" bestFit="1" customWidth="1"/>
    <col min="12817" max="12818" width="0" style="5" hidden="1" customWidth="1"/>
    <col min="12819" max="12819" width="15.42578125" style="5" bestFit="1" customWidth="1"/>
    <col min="12820" max="12820" width="28.42578125" style="5" bestFit="1" customWidth="1"/>
    <col min="12821" max="12821" width="13.5703125" style="5" bestFit="1" customWidth="1"/>
    <col min="12822" max="12822" width="11.42578125" style="5" customWidth="1"/>
    <col min="12823" max="12824" width="0" style="5" hidden="1" customWidth="1"/>
    <col min="12825" max="12827" width="11.42578125" style="5" customWidth="1"/>
    <col min="12828" max="12828" width="13.140625" style="5" bestFit="1" customWidth="1"/>
    <col min="12829" max="13056" width="11.42578125" style="5"/>
    <col min="13057" max="13057" width="4.140625" style="5" customWidth="1"/>
    <col min="13058" max="13058" width="35.5703125" style="5" customWidth="1"/>
    <col min="13059" max="13059" width="18.42578125" style="5" bestFit="1" customWidth="1"/>
    <col min="13060" max="13063" width="10.42578125" style="5" customWidth="1"/>
    <col min="13064" max="13064" width="12.85546875" style="5" bestFit="1" customWidth="1"/>
    <col min="13065" max="13065" width="20.42578125" style="5" bestFit="1" customWidth="1"/>
    <col min="13066" max="13067" width="11.42578125" style="5" customWidth="1"/>
    <col min="13068" max="13068" width="10.42578125" style="5" bestFit="1" customWidth="1"/>
    <col min="13069" max="13069" width="11.42578125" style="5" bestFit="1" customWidth="1"/>
    <col min="13070" max="13070" width="18.85546875" style="5" customWidth="1"/>
    <col min="13071" max="13071" width="18.85546875" style="5" bestFit="1" customWidth="1"/>
    <col min="13072" max="13072" width="20.42578125" style="5" bestFit="1" customWidth="1"/>
    <col min="13073" max="13074" width="0" style="5" hidden="1" customWidth="1"/>
    <col min="13075" max="13075" width="15.42578125" style="5" bestFit="1" customWidth="1"/>
    <col min="13076" max="13076" width="28.42578125" style="5" bestFit="1" customWidth="1"/>
    <col min="13077" max="13077" width="13.5703125" style="5" bestFit="1" customWidth="1"/>
    <col min="13078" max="13078" width="11.42578125" style="5" customWidth="1"/>
    <col min="13079" max="13080" width="0" style="5" hidden="1" customWidth="1"/>
    <col min="13081" max="13083" width="11.42578125" style="5" customWidth="1"/>
    <col min="13084" max="13084" width="13.140625" style="5" bestFit="1" customWidth="1"/>
    <col min="13085" max="13312" width="11.42578125" style="5"/>
    <col min="13313" max="13313" width="4.140625" style="5" customWidth="1"/>
    <col min="13314" max="13314" width="35.5703125" style="5" customWidth="1"/>
    <col min="13315" max="13315" width="18.42578125" style="5" bestFit="1" customWidth="1"/>
    <col min="13316" max="13319" width="10.42578125" style="5" customWidth="1"/>
    <col min="13320" max="13320" width="12.85546875" style="5" bestFit="1" customWidth="1"/>
    <col min="13321" max="13321" width="20.42578125" style="5" bestFit="1" customWidth="1"/>
    <col min="13322" max="13323" width="11.42578125" style="5" customWidth="1"/>
    <col min="13324" max="13324" width="10.42578125" style="5" bestFit="1" customWidth="1"/>
    <col min="13325" max="13325" width="11.42578125" style="5" bestFit="1" customWidth="1"/>
    <col min="13326" max="13326" width="18.85546875" style="5" customWidth="1"/>
    <col min="13327" max="13327" width="18.85546875" style="5" bestFit="1" customWidth="1"/>
    <col min="13328" max="13328" width="20.42578125" style="5" bestFit="1" customWidth="1"/>
    <col min="13329" max="13330" width="0" style="5" hidden="1" customWidth="1"/>
    <col min="13331" max="13331" width="15.42578125" style="5" bestFit="1" customWidth="1"/>
    <col min="13332" max="13332" width="28.42578125" style="5" bestFit="1" customWidth="1"/>
    <col min="13333" max="13333" width="13.5703125" style="5" bestFit="1" customWidth="1"/>
    <col min="13334" max="13334" width="11.42578125" style="5" customWidth="1"/>
    <col min="13335" max="13336" width="0" style="5" hidden="1" customWidth="1"/>
    <col min="13337" max="13339" width="11.42578125" style="5" customWidth="1"/>
    <col min="13340" max="13340" width="13.140625" style="5" bestFit="1" customWidth="1"/>
    <col min="13341" max="13568" width="11.42578125" style="5"/>
    <col min="13569" max="13569" width="4.140625" style="5" customWidth="1"/>
    <col min="13570" max="13570" width="35.5703125" style="5" customWidth="1"/>
    <col min="13571" max="13571" width="18.42578125" style="5" bestFit="1" customWidth="1"/>
    <col min="13572" max="13575" width="10.42578125" style="5" customWidth="1"/>
    <col min="13576" max="13576" width="12.85546875" style="5" bestFit="1" customWidth="1"/>
    <col min="13577" max="13577" width="20.42578125" style="5" bestFit="1" customWidth="1"/>
    <col min="13578" max="13579" width="11.42578125" style="5" customWidth="1"/>
    <col min="13580" max="13580" width="10.42578125" style="5" bestFit="1" customWidth="1"/>
    <col min="13581" max="13581" width="11.42578125" style="5" bestFit="1" customWidth="1"/>
    <col min="13582" max="13582" width="18.85546875" style="5" customWidth="1"/>
    <col min="13583" max="13583" width="18.85546875" style="5" bestFit="1" customWidth="1"/>
    <col min="13584" max="13584" width="20.42578125" style="5" bestFit="1" customWidth="1"/>
    <col min="13585" max="13586" width="0" style="5" hidden="1" customWidth="1"/>
    <col min="13587" max="13587" width="15.42578125" style="5" bestFit="1" customWidth="1"/>
    <col min="13588" max="13588" width="28.42578125" style="5" bestFit="1" customWidth="1"/>
    <col min="13589" max="13589" width="13.5703125" style="5" bestFit="1" customWidth="1"/>
    <col min="13590" max="13590" width="11.42578125" style="5" customWidth="1"/>
    <col min="13591" max="13592" width="0" style="5" hidden="1" customWidth="1"/>
    <col min="13593" max="13595" width="11.42578125" style="5" customWidth="1"/>
    <col min="13596" max="13596" width="13.140625" style="5" bestFit="1" customWidth="1"/>
    <col min="13597" max="13824" width="11.42578125" style="5"/>
    <col min="13825" max="13825" width="4.140625" style="5" customWidth="1"/>
    <col min="13826" max="13826" width="35.5703125" style="5" customWidth="1"/>
    <col min="13827" max="13827" width="18.42578125" style="5" bestFit="1" customWidth="1"/>
    <col min="13828" max="13831" width="10.42578125" style="5" customWidth="1"/>
    <col min="13832" max="13832" width="12.85546875" style="5" bestFit="1" customWidth="1"/>
    <col min="13833" max="13833" width="20.42578125" style="5" bestFit="1" customWidth="1"/>
    <col min="13834" max="13835" width="11.42578125" style="5" customWidth="1"/>
    <col min="13836" max="13836" width="10.42578125" style="5" bestFit="1" customWidth="1"/>
    <col min="13837" max="13837" width="11.42578125" style="5" bestFit="1" customWidth="1"/>
    <col min="13838" max="13838" width="18.85546875" style="5" customWidth="1"/>
    <col min="13839" max="13839" width="18.85546875" style="5" bestFit="1" customWidth="1"/>
    <col min="13840" max="13840" width="20.42578125" style="5" bestFit="1" customWidth="1"/>
    <col min="13841" max="13842" width="0" style="5" hidden="1" customWidth="1"/>
    <col min="13843" max="13843" width="15.42578125" style="5" bestFit="1" customWidth="1"/>
    <col min="13844" max="13844" width="28.42578125" style="5" bestFit="1" customWidth="1"/>
    <col min="13845" max="13845" width="13.5703125" style="5" bestFit="1" customWidth="1"/>
    <col min="13846" max="13846" width="11.42578125" style="5" customWidth="1"/>
    <col min="13847" max="13848" width="0" style="5" hidden="1" customWidth="1"/>
    <col min="13849" max="13851" width="11.42578125" style="5" customWidth="1"/>
    <col min="13852" max="13852" width="13.140625" style="5" bestFit="1" customWidth="1"/>
    <col min="13853" max="14080" width="11.42578125" style="5"/>
    <col min="14081" max="14081" width="4.140625" style="5" customWidth="1"/>
    <col min="14082" max="14082" width="35.5703125" style="5" customWidth="1"/>
    <col min="14083" max="14083" width="18.42578125" style="5" bestFit="1" customWidth="1"/>
    <col min="14084" max="14087" width="10.42578125" style="5" customWidth="1"/>
    <col min="14088" max="14088" width="12.85546875" style="5" bestFit="1" customWidth="1"/>
    <col min="14089" max="14089" width="20.42578125" style="5" bestFit="1" customWidth="1"/>
    <col min="14090" max="14091" width="11.42578125" style="5" customWidth="1"/>
    <col min="14092" max="14092" width="10.42578125" style="5" bestFit="1" customWidth="1"/>
    <col min="14093" max="14093" width="11.42578125" style="5" bestFit="1" customWidth="1"/>
    <col min="14094" max="14094" width="18.85546875" style="5" customWidth="1"/>
    <col min="14095" max="14095" width="18.85546875" style="5" bestFit="1" customWidth="1"/>
    <col min="14096" max="14096" width="20.42578125" style="5" bestFit="1" customWidth="1"/>
    <col min="14097" max="14098" width="0" style="5" hidden="1" customWidth="1"/>
    <col min="14099" max="14099" width="15.42578125" style="5" bestFit="1" customWidth="1"/>
    <col min="14100" max="14100" width="28.42578125" style="5" bestFit="1" customWidth="1"/>
    <col min="14101" max="14101" width="13.5703125" style="5" bestFit="1" customWidth="1"/>
    <col min="14102" max="14102" width="11.42578125" style="5" customWidth="1"/>
    <col min="14103" max="14104" width="0" style="5" hidden="1" customWidth="1"/>
    <col min="14105" max="14107" width="11.42578125" style="5" customWidth="1"/>
    <col min="14108" max="14108" width="13.140625" style="5" bestFit="1" customWidth="1"/>
    <col min="14109" max="14336" width="11.42578125" style="5"/>
    <col min="14337" max="14337" width="4.140625" style="5" customWidth="1"/>
    <col min="14338" max="14338" width="35.5703125" style="5" customWidth="1"/>
    <col min="14339" max="14339" width="18.42578125" style="5" bestFit="1" customWidth="1"/>
    <col min="14340" max="14343" width="10.42578125" style="5" customWidth="1"/>
    <col min="14344" max="14344" width="12.85546875" style="5" bestFit="1" customWidth="1"/>
    <col min="14345" max="14345" width="20.42578125" style="5" bestFit="1" customWidth="1"/>
    <col min="14346" max="14347" width="11.42578125" style="5" customWidth="1"/>
    <col min="14348" max="14348" width="10.42578125" style="5" bestFit="1" customWidth="1"/>
    <col min="14349" max="14349" width="11.42578125" style="5" bestFit="1" customWidth="1"/>
    <col min="14350" max="14350" width="18.85546875" style="5" customWidth="1"/>
    <col min="14351" max="14351" width="18.85546875" style="5" bestFit="1" customWidth="1"/>
    <col min="14352" max="14352" width="20.42578125" style="5" bestFit="1" customWidth="1"/>
    <col min="14353" max="14354" width="0" style="5" hidden="1" customWidth="1"/>
    <col min="14355" max="14355" width="15.42578125" style="5" bestFit="1" customWidth="1"/>
    <col min="14356" max="14356" width="28.42578125" style="5" bestFit="1" customWidth="1"/>
    <col min="14357" max="14357" width="13.5703125" style="5" bestFit="1" customWidth="1"/>
    <col min="14358" max="14358" width="11.42578125" style="5" customWidth="1"/>
    <col min="14359" max="14360" width="0" style="5" hidden="1" customWidth="1"/>
    <col min="14361" max="14363" width="11.42578125" style="5" customWidth="1"/>
    <col min="14364" max="14364" width="13.140625" style="5" bestFit="1" customWidth="1"/>
    <col min="14365" max="14592" width="11.42578125" style="5"/>
    <col min="14593" max="14593" width="4.140625" style="5" customWidth="1"/>
    <col min="14594" max="14594" width="35.5703125" style="5" customWidth="1"/>
    <col min="14595" max="14595" width="18.42578125" style="5" bestFit="1" customWidth="1"/>
    <col min="14596" max="14599" width="10.42578125" style="5" customWidth="1"/>
    <col min="14600" max="14600" width="12.85546875" style="5" bestFit="1" customWidth="1"/>
    <col min="14601" max="14601" width="20.42578125" style="5" bestFit="1" customWidth="1"/>
    <col min="14602" max="14603" width="11.42578125" style="5" customWidth="1"/>
    <col min="14604" max="14604" width="10.42578125" style="5" bestFit="1" customWidth="1"/>
    <col min="14605" max="14605" width="11.42578125" style="5" bestFit="1" customWidth="1"/>
    <col min="14606" max="14606" width="18.85546875" style="5" customWidth="1"/>
    <col min="14607" max="14607" width="18.85546875" style="5" bestFit="1" customWidth="1"/>
    <col min="14608" max="14608" width="20.42578125" style="5" bestFit="1" customWidth="1"/>
    <col min="14609" max="14610" width="0" style="5" hidden="1" customWidth="1"/>
    <col min="14611" max="14611" width="15.42578125" style="5" bestFit="1" customWidth="1"/>
    <col min="14612" max="14612" width="28.42578125" style="5" bestFit="1" customWidth="1"/>
    <col min="14613" max="14613" width="13.5703125" style="5" bestFit="1" customWidth="1"/>
    <col min="14614" max="14614" width="11.42578125" style="5" customWidth="1"/>
    <col min="14615" max="14616" width="0" style="5" hidden="1" customWidth="1"/>
    <col min="14617" max="14619" width="11.42578125" style="5" customWidth="1"/>
    <col min="14620" max="14620" width="13.140625" style="5" bestFit="1" customWidth="1"/>
    <col min="14621" max="14848" width="11.42578125" style="5"/>
    <col min="14849" max="14849" width="4.140625" style="5" customWidth="1"/>
    <col min="14850" max="14850" width="35.5703125" style="5" customWidth="1"/>
    <col min="14851" max="14851" width="18.42578125" style="5" bestFit="1" customWidth="1"/>
    <col min="14852" max="14855" width="10.42578125" style="5" customWidth="1"/>
    <col min="14856" max="14856" width="12.85546875" style="5" bestFit="1" customWidth="1"/>
    <col min="14857" max="14857" width="20.42578125" style="5" bestFit="1" customWidth="1"/>
    <col min="14858" max="14859" width="11.42578125" style="5" customWidth="1"/>
    <col min="14860" max="14860" width="10.42578125" style="5" bestFit="1" customWidth="1"/>
    <col min="14861" max="14861" width="11.42578125" style="5" bestFit="1" customWidth="1"/>
    <col min="14862" max="14862" width="18.85546875" style="5" customWidth="1"/>
    <col min="14863" max="14863" width="18.85546875" style="5" bestFit="1" customWidth="1"/>
    <col min="14864" max="14864" width="20.42578125" style="5" bestFit="1" customWidth="1"/>
    <col min="14865" max="14866" width="0" style="5" hidden="1" customWidth="1"/>
    <col min="14867" max="14867" width="15.42578125" style="5" bestFit="1" customWidth="1"/>
    <col min="14868" max="14868" width="28.42578125" style="5" bestFit="1" customWidth="1"/>
    <col min="14869" max="14869" width="13.5703125" style="5" bestFit="1" customWidth="1"/>
    <col min="14870" max="14870" width="11.42578125" style="5" customWidth="1"/>
    <col min="14871" max="14872" width="0" style="5" hidden="1" customWidth="1"/>
    <col min="14873" max="14875" width="11.42578125" style="5" customWidth="1"/>
    <col min="14876" max="14876" width="13.140625" style="5" bestFit="1" customWidth="1"/>
    <col min="14877" max="15104" width="11.42578125" style="5"/>
    <col min="15105" max="15105" width="4.140625" style="5" customWidth="1"/>
    <col min="15106" max="15106" width="35.5703125" style="5" customWidth="1"/>
    <col min="15107" max="15107" width="18.42578125" style="5" bestFit="1" customWidth="1"/>
    <col min="15108" max="15111" width="10.42578125" style="5" customWidth="1"/>
    <col min="15112" max="15112" width="12.85546875" style="5" bestFit="1" customWidth="1"/>
    <col min="15113" max="15113" width="20.42578125" style="5" bestFit="1" customWidth="1"/>
    <col min="15114" max="15115" width="11.42578125" style="5" customWidth="1"/>
    <col min="15116" max="15116" width="10.42578125" style="5" bestFit="1" customWidth="1"/>
    <col min="15117" max="15117" width="11.42578125" style="5" bestFit="1" customWidth="1"/>
    <col min="15118" max="15118" width="18.85546875" style="5" customWidth="1"/>
    <col min="15119" max="15119" width="18.85546875" style="5" bestFit="1" customWidth="1"/>
    <col min="15120" max="15120" width="20.42578125" style="5" bestFit="1" customWidth="1"/>
    <col min="15121" max="15122" width="0" style="5" hidden="1" customWidth="1"/>
    <col min="15123" max="15123" width="15.42578125" style="5" bestFit="1" customWidth="1"/>
    <col min="15124" max="15124" width="28.42578125" style="5" bestFit="1" customWidth="1"/>
    <col min="15125" max="15125" width="13.5703125" style="5" bestFit="1" customWidth="1"/>
    <col min="15126" max="15126" width="11.42578125" style="5" customWidth="1"/>
    <col min="15127" max="15128" width="0" style="5" hidden="1" customWidth="1"/>
    <col min="15129" max="15131" width="11.42578125" style="5" customWidth="1"/>
    <col min="15132" max="15132" width="13.140625" style="5" bestFit="1" customWidth="1"/>
    <col min="15133" max="15360" width="11.42578125" style="5"/>
    <col min="15361" max="15361" width="4.140625" style="5" customWidth="1"/>
    <col min="15362" max="15362" width="35.5703125" style="5" customWidth="1"/>
    <col min="15363" max="15363" width="18.42578125" style="5" bestFit="1" customWidth="1"/>
    <col min="15364" max="15367" width="10.42578125" style="5" customWidth="1"/>
    <col min="15368" max="15368" width="12.85546875" style="5" bestFit="1" customWidth="1"/>
    <col min="15369" max="15369" width="20.42578125" style="5" bestFit="1" customWidth="1"/>
    <col min="15370" max="15371" width="11.42578125" style="5" customWidth="1"/>
    <col min="15372" max="15372" width="10.42578125" style="5" bestFit="1" customWidth="1"/>
    <col min="15373" max="15373" width="11.42578125" style="5" bestFit="1" customWidth="1"/>
    <col min="15374" max="15374" width="18.85546875" style="5" customWidth="1"/>
    <col min="15375" max="15375" width="18.85546875" style="5" bestFit="1" customWidth="1"/>
    <col min="15376" max="15376" width="20.42578125" style="5" bestFit="1" customWidth="1"/>
    <col min="15377" max="15378" width="0" style="5" hidden="1" customWidth="1"/>
    <col min="15379" max="15379" width="15.42578125" style="5" bestFit="1" customWidth="1"/>
    <col min="15380" max="15380" width="28.42578125" style="5" bestFit="1" customWidth="1"/>
    <col min="15381" max="15381" width="13.5703125" style="5" bestFit="1" customWidth="1"/>
    <col min="15382" max="15382" width="11.42578125" style="5" customWidth="1"/>
    <col min="15383" max="15384" width="0" style="5" hidden="1" customWidth="1"/>
    <col min="15385" max="15387" width="11.42578125" style="5" customWidth="1"/>
    <col min="15388" max="15388" width="13.140625" style="5" bestFit="1" customWidth="1"/>
    <col min="15389" max="15616" width="11.42578125" style="5"/>
    <col min="15617" max="15617" width="4.140625" style="5" customWidth="1"/>
    <col min="15618" max="15618" width="35.5703125" style="5" customWidth="1"/>
    <col min="15619" max="15619" width="18.42578125" style="5" bestFit="1" customWidth="1"/>
    <col min="15620" max="15623" width="10.42578125" style="5" customWidth="1"/>
    <col min="15624" max="15624" width="12.85546875" style="5" bestFit="1" customWidth="1"/>
    <col min="15625" max="15625" width="20.42578125" style="5" bestFit="1" customWidth="1"/>
    <col min="15626" max="15627" width="11.42578125" style="5" customWidth="1"/>
    <col min="15628" max="15628" width="10.42578125" style="5" bestFit="1" customWidth="1"/>
    <col min="15629" max="15629" width="11.42578125" style="5" bestFit="1" customWidth="1"/>
    <col min="15630" max="15630" width="18.85546875" style="5" customWidth="1"/>
    <col min="15631" max="15631" width="18.85546875" style="5" bestFit="1" customWidth="1"/>
    <col min="15632" max="15632" width="20.42578125" style="5" bestFit="1" customWidth="1"/>
    <col min="15633" max="15634" width="0" style="5" hidden="1" customWidth="1"/>
    <col min="15635" max="15635" width="15.42578125" style="5" bestFit="1" customWidth="1"/>
    <col min="15636" max="15636" width="28.42578125" style="5" bestFit="1" customWidth="1"/>
    <col min="15637" max="15637" width="13.5703125" style="5" bestFit="1" customWidth="1"/>
    <col min="15638" max="15638" width="11.42578125" style="5" customWidth="1"/>
    <col min="15639" max="15640" width="0" style="5" hidden="1" customWidth="1"/>
    <col min="15641" max="15643" width="11.42578125" style="5" customWidth="1"/>
    <col min="15644" max="15644" width="13.140625" style="5" bestFit="1" customWidth="1"/>
    <col min="15645" max="15872" width="11.42578125" style="5"/>
    <col min="15873" max="15873" width="4.140625" style="5" customWidth="1"/>
    <col min="15874" max="15874" width="35.5703125" style="5" customWidth="1"/>
    <col min="15875" max="15875" width="18.42578125" style="5" bestFit="1" customWidth="1"/>
    <col min="15876" max="15879" width="10.42578125" style="5" customWidth="1"/>
    <col min="15880" max="15880" width="12.85546875" style="5" bestFit="1" customWidth="1"/>
    <col min="15881" max="15881" width="20.42578125" style="5" bestFit="1" customWidth="1"/>
    <col min="15882" max="15883" width="11.42578125" style="5" customWidth="1"/>
    <col min="15884" max="15884" width="10.42578125" style="5" bestFit="1" customWidth="1"/>
    <col min="15885" max="15885" width="11.42578125" style="5" bestFit="1" customWidth="1"/>
    <col min="15886" max="15886" width="18.85546875" style="5" customWidth="1"/>
    <col min="15887" max="15887" width="18.85546875" style="5" bestFit="1" customWidth="1"/>
    <col min="15888" max="15888" width="20.42578125" style="5" bestFit="1" customWidth="1"/>
    <col min="15889" max="15890" width="0" style="5" hidden="1" customWidth="1"/>
    <col min="15891" max="15891" width="15.42578125" style="5" bestFit="1" customWidth="1"/>
    <col min="15892" max="15892" width="28.42578125" style="5" bestFit="1" customWidth="1"/>
    <col min="15893" max="15893" width="13.5703125" style="5" bestFit="1" customWidth="1"/>
    <col min="15894" max="15894" width="11.42578125" style="5" customWidth="1"/>
    <col min="15895" max="15896" width="0" style="5" hidden="1" customWidth="1"/>
    <col min="15897" max="15899" width="11.42578125" style="5" customWidth="1"/>
    <col min="15900" max="15900" width="13.140625" style="5" bestFit="1" customWidth="1"/>
    <col min="15901" max="16128" width="11.42578125" style="5"/>
    <col min="16129" max="16129" width="4.140625" style="5" customWidth="1"/>
    <col min="16130" max="16130" width="35.5703125" style="5" customWidth="1"/>
    <col min="16131" max="16131" width="18.42578125" style="5" bestFit="1" customWidth="1"/>
    <col min="16132" max="16135" width="10.42578125" style="5" customWidth="1"/>
    <col min="16136" max="16136" width="12.85546875" style="5" bestFit="1" customWidth="1"/>
    <col min="16137" max="16137" width="20.42578125" style="5" bestFit="1" customWidth="1"/>
    <col min="16138" max="16139" width="11.42578125" style="5" customWidth="1"/>
    <col min="16140" max="16140" width="10.42578125" style="5" bestFit="1" customWidth="1"/>
    <col min="16141" max="16141" width="11.42578125" style="5" bestFit="1" customWidth="1"/>
    <col min="16142" max="16142" width="18.85546875" style="5" customWidth="1"/>
    <col min="16143" max="16143" width="18.85546875" style="5" bestFit="1" customWidth="1"/>
    <col min="16144" max="16144" width="20.42578125" style="5" bestFit="1" customWidth="1"/>
    <col min="16145" max="16146" width="0" style="5" hidden="1" customWidth="1"/>
    <col min="16147" max="16147" width="15.42578125" style="5" bestFit="1" customWidth="1"/>
    <col min="16148" max="16148" width="28.42578125" style="5" bestFit="1" customWidth="1"/>
    <col min="16149" max="16149" width="13.5703125" style="5" bestFit="1" customWidth="1"/>
    <col min="16150" max="16150" width="11.42578125" style="5" customWidth="1"/>
    <col min="16151" max="16152" width="0" style="5" hidden="1" customWidth="1"/>
    <col min="16153" max="16155" width="11.42578125" style="5" customWidth="1"/>
    <col min="16156" max="16156" width="13.140625" style="5" bestFit="1" customWidth="1"/>
    <col min="16157" max="16384" width="11.42578125" style="5"/>
  </cols>
  <sheetData>
    <row r="12" spans="2:21" ht="21" x14ac:dyDescent="0.25">
      <c r="B12" s="26" t="s">
        <v>91</v>
      </c>
      <c r="C12" s="27"/>
      <c r="D12" s="27"/>
      <c r="E12" s="27"/>
      <c r="F12" s="27"/>
      <c r="G12" s="27"/>
      <c r="H12" s="28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</row>
    <row r="15" spans="2:21" x14ac:dyDescent="0.25">
      <c r="B15" s="29" t="s">
        <v>92</v>
      </c>
      <c r="C15" s="30"/>
    </row>
    <row r="16" spans="2:21" x14ac:dyDescent="0.25">
      <c r="K16" s="31"/>
    </row>
    <row r="17" spans="2:28" x14ac:dyDescent="0.25">
      <c r="B17" s="32" t="s">
        <v>93</v>
      </c>
      <c r="C17" s="33">
        <f>SETTLEMENT_DATE</f>
        <v>44071</v>
      </c>
    </row>
    <row r="18" spans="2:28" x14ac:dyDescent="0.25">
      <c r="B18" s="34"/>
      <c r="C18" s="35"/>
    </row>
    <row r="19" spans="2:28" ht="15.75" thickBot="1" x14ac:dyDescent="0.3">
      <c r="C19" s="4"/>
    </row>
    <row r="20" spans="2:28" s="38" customFormat="1" ht="18" thickBot="1" x14ac:dyDescent="0.3">
      <c r="B20" s="36" t="s">
        <v>94</v>
      </c>
      <c r="C20" s="37"/>
      <c r="D20" s="37"/>
      <c r="E20" s="37"/>
      <c r="F20" s="37"/>
      <c r="G20" s="37"/>
      <c r="J20" s="5"/>
      <c r="K20" s="39" t="s">
        <v>95</v>
      </c>
      <c r="L20" s="5"/>
      <c r="P20" s="5"/>
      <c r="Q20" s="5"/>
      <c r="R20" s="5"/>
      <c r="S20" s="5"/>
      <c r="T20" s="40" t="s">
        <v>96</v>
      </c>
      <c r="U20" s="41">
        <f ca="1">SUM(U24:U135)</f>
        <v>0</v>
      </c>
      <c r="W20" s="5"/>
      <c r="X20" s="5"/>
      <c r="Y20" s="5"/>
      <c r="Z20" s="5"/>
      <c r="AA20" s="5"/>
    </row>
    <row r="21" spans="2:28" s="38" customFormat="1" ht="15.75" x14ac:dyDescent="0.25">
      <c r="B21" s="42"/>
      <c r="C21" s="129" t="str">
        <f ca="1">IF(ISNA(HLOOKUP(C22,Source_Bonds,1,FALSE)),IF(ISNA(HLOOKUP(C22,Desti_Bonds,1,FALSE)),"NOT FOUND","DESTINATION"),"SOURCE")</f>
        <v>NOT FOUND</v>
      </c>
      <c r="D21" s="43"/>
      <c r="E21" s="43"/>
      <c r="F21" s="43"/>
      <c r="G21" s="43"/>
      <c r="H21" s="44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</row>
    <row r="22" spans="2:28" ht="15.75" x14ac:dyDescent="0.25">
      <c r="B22" s="45" t="s">
        <v>97</v>
      </c>
      <c r="C22" s="130" t="str">
        <f ca="1">MID(CELL("filename",A1),FIND("]",CELL("filename",A1))+1,255)</f>
        <v>LB198A</v>
      </c>
      <c r="D22" s="34" t="s">
        <v>187</v>
      </c>
      <c r="E22" s="46"/>
      <c r="F22" s="46"/>
      <c r="G22" s="46"/>
      <c r="J22" s="38"/>
      <c r="K22" s="47" t="s">
        <v>98</v>
      </c>
      <c r="L22" s="47" t="s">
        <v>99</v>
      </c>
      <c r="M22" s="47" t="s">
        <v>32</v>
      </c>
      <c r="N22" s="47" t="s">
        <v>100</v>
      </c>
      <c r="O22" s="47" t="s">
        <v>101</v>
      </c>
      <c r="P22" s="47" t="s">
        <v>102</v>
      </c>
      <c r="Q22" s="47" t="s">
        <v>103</v>
      </c>
      <c r="R22" s="47" t="s">
        <v>104</v>
      </c>
      <c r="S22" s="47" t="s">
        <v>95</v>
      </c>
      <c r="T22" s="47" t="s">
        <v>105</v>
      </c>
      <c r="U22" s="47" t="s">
        <v>106</v>
      </c>
      <c r="W22" s="4"/>
      <c r="X22" s="4"/>
      <c r="Y22" s="4"/>
      <c r="Z22" s="4"/>
      <c r="AA22" s="4"/>
      <c r="AB22" s="4"/>
    </row>
    <row r="23" spans="2:28" x14ac:dyDescent="0.25">
      <c r="B23" s="48" t="s">
        <v>30</v>
      </c>
      <c r="C23" s="49" t="e">
        <f ca="1">+VLOOKUP($C$22,SBDB_Data,2,FALSE)</f>
        <v>#N/A</v>
      </c>
      <c r="D23" s="34"/>
      <c r="E23" s="50"/>
      <c r="F23" s="50"/>
      <c r="G23" s="50"/>
      <c r="K23" s="51">
        <v>0</v>
      </c>
      <c r="L23" s="93">
        <f>+C17</f>
        <v>44071</v>
      </c>
      <c r="M23" s="23"/>
      <c r="N23" s="23"/>
      <c r="O23" s="23"/>
      <c r="P23" s="53"/>
      <c r="Q23" s="53"/>
      <c r="R23" s="53">
        <v>1</v>
      </c>
      <c r="S23" s="53"/>
      <c r="T23" s="54"/>
      <c r="U23" s="53"/>
      <c r="W23" s="4"/>
      <c r="X23" s="53"/>
      <c r="Y23" s="53"/>
      <c r="Z23" s="53"/>
      <c r="AA23" s="54"/>
      <c r="AB23" s="53"/>
    </row>
    <row r="24" spans="2:28" x14ac:dyDescent="0.25">
      <c r="B24" s="48" t="s">
        <v>32</v>
      </c>
      <c r="C24" s="55" t="e">
        <f ca="1">+VLOOKUP($C$22,SBDB_Data,4,FALSE)</f>
        <v>#N/A</v>
      </c>
      <c r="D24" s="34"/>
      <c r="E24" s="56"/>
      <c r="F24" s="56"/>
      <c r="G24" s="56"/>
      <c r="K24" s="51">
        <f>+K23+1</f>
        <v>1</v>
      </c>
      <c r="L24" s="93" t="e">
        <f ca="1">+COUPNCD(C17,C23,C25)</f>
        <v>#N/A</v>
      </c>
      <c r="M24" s="57" t="e">
        <f ca="1">IF(L24="--","--",IF(AND($C$27="--",K24=1),(L24-$C$26)*$C$24/365,$C$24/$C$25))</f>
        <v>#N/A</v>
      </c>
      <c r="N24" s="53" t="e">
        <f ca="1">+IF(L24=$C$23, 100%, "--")</f>
        <v>#N/A</v>
      </c>
      <c r="O24" s="57" t="str">
        <f ca="1">IFERROR(IF(K24=1,(L24-$C$27)*(Q24/100%)*$C$24/365,(L24-L23)*(Q24/100%)*$C$24/365),"--")</f>
        <v>--</v>
      </c>
      <c r="P24" s="53" t="e">
        <f t="shared" ref="P24:P87" ca="1" si="0">+IF(L24="--","--",IFERROR(VLOOKUP(L24,$W$41:$X$45,2,FALSE),0))</f>
        <v>#N/A</v>
      </c>
      <c r="Q24" s="53" t="e">
        <f ca="1">R24+P24</f>
        <v>#N/A</v>
      </c>
      <c r="R24" s="53" t="e">
        <f ca="1">IF(P24="--",R23-0,R23-P24)</f>
        <v>#N/A</v>
      </c>
      <c r="S24" s="58" t="e">
        <f ca="1">IF(L24="--","--",ROUND(IF($C$22="LBA37DA",SUM(O24:P24),SUM(M24:N24)),9))</f>
        <v>#N/A</v>
      </c>
      <c r="T24" s="59" t="e">
        <f ca="1">IF(L24="--","--",1/(1+$C$31/$C$25)^($C$28*$C$25/365+K23))</f>
        <v>#N/A</v>
      </c>
      <c r="U24" s="53" t="str">
        <f ca="1">IFERROR(T24*S24,"--")</f>
        <v>--</v>
      </c>
      <c r="W24" s="4"/>
      <c r="X24" s="53"/>
      <c r="Y24" s="53"/>
      <c r="Z24" s="53"/>
      <c r="AA24" s="54"/>
      <c r="AB24" s="53"/>
    </row>
    <row r="25" spans="2:28" x14ac:dyDescent="0.25">
      <c r="B25" s="48" t="s">
        <v>107</v>
      </c>
      <c r="C25" s="60">
        <v>2</v>
      </c>
      <c r="D25" s="46"/>
      <c r="E25" s="61"/>
      <c r="F25" s="61"/>
      <c r="G25" s="61"/>
      <c r="K25" s="51">
        <f>+K24+1</f>
        <v>2</v>
      </c>
      <c r="L25" s="93" t="e">
        <f ca="1">+IF(L24&lt;$C$23, EDATE(L24,12/$C$25), IF(L24=$C$23, "--", IF(L24="--", "--")))</f>
        <v>#N/A</v>
      </c>
      <c r="M25" s="57" t="e">
        <f t="shared" ref="M25:M88" ca="1" si="1">IF(L25="--","--",IF(AND($C$27="--",K25=1),(L25-$C$26)*$C$24/365,$C$24/$C$25))</f>
        <v>#N/A</v>
      </c>
      <c r="N25" s="53" t="e">
        <f t="shared" ref="N25:N88" ca="1" si="2">+IF(L25=$C$23, 100%, "--")</f>
        <v>#N/A</v>
      </c>
      <c r="O25" s="57" t="str">
        <f ca="1">IFERROR(IF(K25=1,(L25-$C$27)*(Q25/100%)*$C$24/365,(L25-L24)*(Q25/100%)*$C$24/365),"--")</f>
        <v>--</v>
      </c>
      <c r="P25" s="53" t="e">
        <f t="shared" ca="1" si="0"/>
        <v>#N/A</v>
      </c>
      <c r="Q25" s="53" t="e">
        <f t="shared" ref="Q25:Q66" ca="1" si="3">R25+P25</f>
        <v>#N/A</v>
      </c>
      <c r="R25" s="53" t="e">
        <f ca="1">IF(P25="--",R24-0,R24-P25)</f>
        <v>#N/A</v>
      </c>
      <c r="S25" s="58" t="e">
        <f t="shared" ref="S25:S88" ca="1" si="4">IF(L25="--","--",ROUND(IF($C$22="LBA37DA",SUM(O25:P25),SUM(M25:N25)),9))</f>
        <v>#N/A</v>
      </c>
      <c r="T25" s="59" t="e">
        <f ca="1">IF(L25="--","--",1/(1+$C$31/$C$25)^($C$28*$C$25/365+K24))</f>
        <v>#N/A</v>
      </c>
      <c r="U25" s="53" t="str">
        <f t="shared" ref="U25:U88" ca="1" si="5">IFERROR(T25*S25,"--")</f>
        <v>--</v>
      </c>
      <c r="W25" s="4"/>
      <c r="X25" s="53"/>
      <c r="Y25" s="53"/>
      <c r="Z25" s="53"/>
      <c r="AA25" s="54"/>
      <c r="AB25" s="53"/>
    </row>
    <row r="26" spans="2:28" x14ac:dyDescent="0.25">
      <c r="B26" s="48" t="s">
        <v>31</v>
      </c>
      <c r="C26" s="49" t="e">
        <f ca="1">+VLOOKUP($C$22,SBDB_Data,3,FALSE)</f>
        <v>#N/A</v>
      </c>
      <c r="D26" s="34"/>
      <c r="E26" s="61"/>
      <c r="F26" s="61"/>
      <c r="G26" s="61"/>
      <c r="K26" s="51">
        <f>+K25+1</f>
        <v>3</v>
      </c>
      <c r="L26" s="93" t="e">
        <f t="shared" ref="L26:L89" ca="1" si="6">+IF(L25&lt;$C$23, EDATE(L25,12/$C$25), IF(L25=$C$23, "--", IF(L25="--", "--")))</f>
        <v>#N/A</v>
      </c>
      <c r="M26" s="57" t="e">
        <f t="shared" ca="1" si="1"/>
        <v>#N/A</v>
      </c>
      <c r="N26" s="53" t="e">
        <f t="shared" ca="1" si="2"/>
        <v>#N/A</v>
      </c>
      <c r="O26" s="57" t="str">
        <f t="shared" ref="O26:O89" ca="1" si="7">IFERROR(IF(K26=1,(L26-$C$27)*(Q26/100%)*$C$24/365,(L26-L25)*(Q26/100%)*$C$24/365),"--")</f>
        <v>--</v>
      </c>
      <c r="P26" s="53" t="e">
        <f t="shared" ca="1" si="0"/>
        <v>#N/A</v>
      </c>
      <c r="Q26" s="53" t="e">
        <f t="shared" ca="1" si="3"/>
        <v>#N/A</v>
      </c>
      <c r="R26" s="53" t="e">
        <f t="shared" ref="R26:R66" ca="1" si="8">IF(P26="--",R25-0,R25-P26)</f>
        <v>#N/A</v>
      </c>
      <c r="S26" s="58" t="e">
        <f t="shared" ca="1" si="4"/>
        <v>#N/A</v>
      </c>
      <c r="T26" s="59" t="e">
        <f t="shared" ref="T26:T89" ca="1" si="9">IF(L26="--","--",1/(1+$C$31/$C$25)^($C$28*$C$25/365+K25))</f>
        <v>#N/A</v>
      </c>
      <c r="U26" s="53" t="str">
        <f t="shared" ca="1" si="5"/>
        <v>--</v>
      </c>
      <c r="W26" s="4"/>
      <c r="X26" s="53"/>
      <c r="Y26" s="53"/>
      <c r="Z26" s="53"/>
      <c r="AA26" s="54"/>
      <c r="AB26" s="53"/>
    </row>
    <row r="27" spans="2:28" x14ac:dyDescent="0.25">
      <c r="B27" s="48" t="s">
        <v>108</v>
      </c>
      <c r="C27" s="62" t="e">
        <f ca="1">IF(COUPPCD(C17,C23,C25)&lt;C26,"--",COUPPCD(C17,C23,C25))</f>
        <v>#N/A</v>
      </c>
      <c r="E27" s="61"/>
      <c r="F27" s="61"/>
      <c r="G27" s="61"/>
      <c r="K27" s="51">
        <f>+K26+1</f>
        <v>4</v>
      </c>
      <c r="L27" s="93" t="e">
        <f t="shared" ca="1" si="6"/>
        <v>#N/A</v>
      </c>
      <c r="M27" s="57" t="e">
        <f t="shared" ca="1" si="1"/>
        <v>#N/A</v>
      </c>
      <c r="N27" s="53" t="e">
        <f t="shared" ca="1" si="2"/>
        <v>#N/A</v>
      </c>
      <c r="O27" s="57" t="str">
        <f t="shared" ca="1" si="7"/>
        <v>--</v>
      </c>
      <c r="P27" s="53" t="e">
        <f t="shared" ca="1" si="0"/>
        <v>#N/A</v>
      </c>
      <c r="Q27" s="53" t="e">
        <f t="shared" ca="1" si="3"/>
        <v>#N/A</v>
      </c>
      <c r="R27" s="53" t="e">
        <f t="shared" ca="1" si="8"/>
        <v>#N/A</v>
      </c>
      <c r="S27" s="58" t="e">
        <f t="shared" ca="1" si="4"/>
        <v>#N/A</v>
      </c>
      <c r="T27" s="59" t="e">
        <f t="shared" ca="1" si="9"/>
        <v>#N/A</v>
      </c>
      <c r="U27" s="53" t="str">
        <f t="shared" ca="1" si="5"/>
        <v>--</v>
      </c>
      <c r="W27" s="4"/>
      <c r="X27" s="53"/>
      <c r="Y27" s="53"/>
      <c r="Z27" s="53"/>
      <c r="AA27" s="54"/>
      <c r="AB27" s="53"/>
    </row>
    <row r="28" spans="2:28" x14ac:dyDescent="0.25">
      <c r="B28" s="48" t="s">
        <v>24</v>
      </c>
      <c r="C28" s="131" t="e">
        <f ca="1">L24-L23</f>
        <v>#N/A</v>
      </c>
      <c r="D28" s="46"/>
      <c r="E28" s="61"/>
      <c r="F28" s="61"/>
      <c r="G28" s="61"/>
      <c r="K28" s="51">
        <f t="shared" ref="K28:K91" si="10">+K27+1</f>
        <v>5</v>
      </c>
      <c r="L28" s="93" t="e">
        <f t="shared" ca="1" si="6"/>
        <v>#N/A</v>
      </c>
      <c r="M28" s="57" t="e">
        <f t="shared" ca="1" si="1"/>
        <v>#N/A</v>
      </c>
      <c r="N28" s="53" t="e">
        <f t="shared" ca="1" si="2"/>
        <v>#N/A</v>
      </c>
      <c r="O28" s="57" t="str">
        <f t="shared" ca="1" si="7"/>
        <v>--</v>
      </c>
      <c r="P28" s="53" t="e">
        <f t="shared" ca="1" si="0"/>
        <v>#N/A</v>
      </c>
      <c r="Q28" s="53" t="e">
        <f t="shared" ca="1" si="3"/>
        <v>#N/A</v>
      </c>
      <c r="R28" s="53" t="e">
        <f t="shared" ca="1" si="8"/>
        <v>#N/A</v>
      </c>
      <c r="S28" s="58" t="e">
        <f t="shared" ca="1" si="4"/>
        <v>#N/A</v>
      </c>
      <c r="T28" s="59" t="e">
        <f t="shared" ca="1" si="9"/>
        <v>#N/A</v>
      </c>
      <c r="U28" s="53" t="str">
        <f t="shared" ca="1" si="5"/>
        <v>--</v>
      </c>
      <c r="W28" s="4"/>
      <c r="X28" s="53"/>
      <c r="Y28" s="53"/>
      <c r="Z28" s="53"/>
      <c r="AA28" s="54"/>
      <c r="AB28" s="53"/>
    </row>
    <row r="29" spans="2:28" x14ac:dyDescent="0.25">
      <c r="B29" s="48" t="s">
        <v>23</v>
      </c>
      <c r="C29" s="131" t="e">
        <f ca="1">IF(C27="--",L23-C26,L23-C27)</f>
        <v>#N/A</v>
      </c>
      <c r="D29" s="46"/>
      <c r="E29" s="63"/>
      <c r="F29" s="63"/>
      <c r="G29" s="63"/>
      <c r="K29" s="51">
        <f t="shared" si="10"/>
        <v>6</v>
      </c>
      <c r="L29" s="93" t="e">
        <f t="shared" ca="1" si="6"/>
        <v>#N/A</v>
      </c>
      <c r="M29" s="57" t="e">
        <f t="shared" ca="1" si="1"/>
        <v>#N/A</v>
      </c>
      <c r="N29" s="53" t="e">
        <f t="shared" ca="1" si="2"/>
        <v>#N/A</v>
      </c>
      <c r="O29" s="57" t="str">
        <f t="shared" ca="1" si="7"/>
        <v>--</v>
      </c>
      <c r="P29" s="53" t="e">
        <f t="shared" ca="1" si="0"/>
        <v>#N/A</v>
      </c>
      <c r="Q29" s="53" t="e">
        <f t="shared" ca="1" si="3"/>
        <v>#N/A</v>
      </c>
      <c r="R29" s="53" t="e">
        <f t="shared" ca="1" si="8"/>
        <v>#N/A</v>
      </c>
      <c r="S29" s="58" t="e">
        <f t="shared" ca="1" si="4"/>
        <v>#N/A</v>
      </c>
      <c r="T29" s="59" t="e">
        <f t="shared" ca="1" si="9"/>
        <v>#N/A</v>
      </c>
      <c r="U29" s="53" t="str">
        <f t="shared" ca="1" si="5"/>
        <v>--</v>
      </c>
      <c r="W29" s="4"/>
      <c r="X29" s="53"/>
      <c r="Y29" s="53"/>
      <c r="Z29" s="53"/>
      <c r="AA29" s="54"/>
      <c r="AB29" s="53"/>
    </row>
    <row r="30" spans="2:28" x14ac:dyDescent="0.25">
      <c r="B30" s="48" t="s">
        <v>109</v>
      </c>
      <c r="C30" s="64" t="e">
        <f ca="1">ROUND(C29/365*C24,8)</f>
        <v>#N/A</v>
      </c>
      <c r="E30" s="65"/>
      <c r="F30" s="65"/>
      <c r="G30" s="65"/>
      <c r="K30" s="51">
        <f t="shared" si="10"/>
        <v>7</v>
      </c>
      <c r="L30" s="93" t="e">
        <f t="shared" ca="1" si="6"/>
        <v>#N/A</v>
      </c>
      <c r="M30" s="57" t="e">
        <f t="shared" ca="1" si="1"/>
        <v>#N/A</v>
      </c>
      <c r="N30" s="53" t="e">
        <f t="shared" ca="1" si="2"/>
        <v>#N/A</v>
      </c>
      <c r="O30" s="57" t="str">
        <f t="shared" ca="1" si="7"/>
        <v>--</v>
      </c>
      <c r="P30" s="53" t="e">
        <f t="shared" ca="1" si="0"/>
        <v>#N/A</v>
      </c>
      <c r="Q30" s="53" t="e">
        <f t="shared" ca="1" si="3"/>
        <v>#N/A</v>
      </c>
      <c r="R30" s="53" t="e">
        <f t="shared" ca="1" si="8"/>
        <v>#N/A</v>
      </c>
      <c r="S30" s="58" t="e">
        <f t="shared" ca="1" si="4"/>
        <v>#N/A</v>
      </c>
      <c r="T30" s="59" t="e">
        <f t="shared" ca="1" si="9"/>
        <v>#N/A</v>
      </c>
      <c r="U30" s="53" t="str">
        <f t="shared" ca="1" si="5"/>
        <v>--</v>
      </c>
      <c r="W30" s="4"/>
      <c r="X30" s="53"/>
      <c r="Y30" s="53"/>
      <c r="Z30" s="53"/>
      <c r="AA30" s="54"/>
      <c r="AB30" s="53"/>
    </row>
    <row r="31" spans="2:28" x14ac:dyDescent="0.25">
      <c r="B31" s="66" t="s">
        <v>110</v>
      </c>
      <c r="C31" s="132" t="str">
        <f ca="1">IF(C21="SOURCE", HLOOKUP(C22, Source_Bonds, 7, FALSE), IF(C21="DESTINATION", HLOOKUP(C22,Desti_Bonds,6,FALSE),  C21) )</f>
        <v>NOT FOUND</v>
      </c>
      <c r="D31" s="34" t="s">
        <v>186</v>
      </c>
      <c r="E31" s="65"/>
      <c r="G31" s="61"/>
      <c r="K31" s="51">
        <f t="shared" si="10"/>
        <v>8</v>
      </c>
      <c r="L31" s="93" t="e">
        <f t="shared" ca="1" si="6"/>
        <v>#N/A</v>
      </c>
      <c r="M31" s="57" t="e">
        <f t="shared" ca="1" si="1"/>
        <v>#N/A</v>
      </c>
      <c r="N31" s="53" t="e">
        <f t="shared" ca="1" si="2"/>
        <v>#N/A</v>
      </c>
      <c r="O31" s="57" t="str">
        <f t="shared" ca="1" si="7"/>
        <v>--</v>
      </c>
      <c r="P31" s="53" t="e">
        <f t="shared" ca="1" si="0"/>
        <v>#N/A</v>
      </c>
      <c r="Q31" s="53" t="e">
        <f t="shared" ca="1" si="3"/>
        <v>#N/A</v>
      </c>
      <c r="R31" s="53" t="e">
        <f t="shared" ca="1" si="8"/>
        <v>#N/A</v>
      </c>
      <c r="S31" s="58" t="e">
        <f t="shared" ca="1" si="4"/>
        <v>#N/A</v>
      </c>
      <c r="T31" s="59" t="e">
        <f t="shared" ca="1" si="9"/>
        <v>#N/A</v>
      </c>
      <c r="U31" s="53" t="str">
        <f t="shared" ca="1" si="5"/>
        <v>--</v>
      </c>
      <c r="W31" s="4"/>
      <c r="X31" s="53"/>
      <c r="Y31" s="53"/>
      <c r="Z31" s="53"/>
      <c r="AA31" s="54"/>
      <c r="AB31" s="53"/>
    </row>
    <row r="32" spans="2:28" s="38" customFormat="1" ht="15.75" x14ac:dyDescent="0.25">
      <c r="B32" s="5"/>
      <c r="C32" s="5"/>
      <c r="D32" s="34"/>
      <c r="E32" s="34"/>
      <c r="F32" s="5"/>
      <c r="G32" s="61"/>
      <c r="H32" s="4"/>
      <c r="I32" s="5"/>
      <c r="J32" s="5"/>
      <c r="K32" s="51">
        <f t="shared" si="10"/>
        <v>9</v>
      </c>
      <c r="L32" s="93" t="e">
        <f t="shared" ca="1" si="6"/>
        <v>#N/A</v>
      </c>
      <c r="M32" s="57" t="e">
        <f t="shared" ca="1" si="1"/>
        <v>#N/A</v>
      </c>
      <c r="N32" s="53" t="e">
        <f t="shared" ca="1" si="2"/>
        <v>#N/A</v>
      </c>
      <c r="O32" s="57" t="str">
        <f t="shared" ca="1" si="7"/>
        <v>--</v>
      </c>
      <c r="P32" s="53" t="e">
        <f t="shared" ca="1" si="0"/>
        <v>#N/A</v>
      </c>
      <c r="Q32" s="53" t="e">
        <f t="shared" ca="1" si="3"/>
        <v>#N/A</v>
      </c>
      <c r="R32" s="53" t="e">
        <f t="shared" ca="1" si="8"/>
        <v>#N/A</v>
      </c>
      <c r="S32" s="58" t="e">
        <f t="shared" ca="1" si="4"/>
        <v>#N/A</v>
      </c>
      <c r="T32" s="59" t="e">
        <f t="shared" ca="1" si="9"/>
        <v>#N/A</v>
      </c>
      <c r="U32" s="53" t="str">
        <f t="shared" ca="1" si="5"/>
        <v>--</v>
      </c>
      <c r="V32" s="5"/>
      <c r="W32" s="4"/>
      <c r="X32" s="53"/>
      <c r="Y32" s="53"/>
      <c r="Z32" s="53"/>
      <c r="AA32" s="54"/>
      <c r="AB32" s="53"/>
    </row>
    <row r="33" spans="2:28" s="38" customFormat="1" ht="15.75" x14ac:dyDescent="0.25">
      <c r="B33" s="45" t="s">
        <v>111</v>
      </c>
      <c r="C33" s="67" t="e">
        <f ca="1">ROUND(U20-C30,8)</f>
        <v>#N/A</v>
      </c>
      <c r="D33" s="46"/>
      <c r="E33" s="34"/>
      <c r="F33" s="5"/>
      <c r="G33" s="5"/>
      <c r="H33" s="4"/>
      <c r="I33" s="5"/>
      <c r="J33" s="5"/>
      <c r="K33" s="51">
        <f t="shared" si="10"/>
        <v>10</v>
      </c>
      <c r="L33" s="93" t="e">
        <f t="shared" ca="1" si="6"/>
        <v>#N/A</v>
      </c>
      <c r="M33" s="57" t="e">
        <f t="shared" ca="1" si="1"/>
        <v>#N/A</v>
      </c>
      <c r="N33" s="53" t="e">
        <f t="shared" ca="1" si="2"/>
        <v>#N/A</v>
      </c>
      <c r="O33" s="57" t="str">
        <f t="shared" ca="1" si="7"/>
        <v>--</v>
      </c>
      <c r="P33" s="53" t="e">
        <f t="shared" ca="1" si="0"/>
        <v>#N/A</v>
      </c>
      <c r="Q33" s="53" t="e">
        <f t="shared" ca="1" si="3"/>
        <v>#N/A</v>
      </c>
      <c r="R33" s="53" t="e">
        <f t="shared" ca="1" si="8"/>
        <v>#N/A</v>
      </c>
      <c r="S33" s="58" t="e">
        <f t="shared" ca="1" si="4"/>
        <v>#N/A</v>
      </c>
      <c r="T33" s="59" t="e">
        <f t="shared" ca="1" si="9"/>
        <v>#N/A</v>
      </c>
      <c r="U33" s="53" t="str">
        <f t="shared" ca="1" si="5"/>
        <v>--</v>
      </c>
      <c r="V33" s="5"/>
      <c r="W33" s="4"/>
      <c r="X33" s="53"/>
      <c r="Y33" s="53"/>
      <c r="Z33" s="53"/>
      <c r="AA33" s="54"/>
      <c r="AB33" s="53"/>
    </row>
    <row r="34" spans="2:28" ht="15.75" customHeight="1" x14ac:dyDescent="0.25">
      <c r="B34" s="66" t="s">
        <v>112</v>
      </c>
      <c r="C34" s="68" t="e">
        <f ca="1">C33+C30</f>
        <v>#N/A</v>
      </c>
      <c r="D34" s="46"/>
      <c r="E34" s="34"/>
      <c r="F34" s="65"/>
      <c r="G34" s="69"/>
      <c r="K34" s="51">
        <f t="shared" si="10"/>
        <v>11</v>
      </c>
      <c r="L34" s="93" t="e">
        <f t="shared" ca="1" si="6"/>
        <v>#N/A</v>
      </c>
      <c r="M34" s="57" t="e">
        <f t="shared" ca="1" si="1"/>
        <v>#N/A</v>
      </c>
      <c r="N34" s="53" t="e">
        <f t="shared" ca="1" si="2"/>
        <v>#N/A</v>
      </c>
      <c r="O34" s="57" t="str">
        <f t="shared" ca="1" si="7"/>
        <v>--</v>
      </c>
      <c r="P34" s="53" t="e">
        <f t="shared" ca="1" si="0"/>
        <v>#N/A</v>
      </c>
      <c r="Q34" s="53" t="e">
        <f t="shared" ca="1" si="3"/>
        <v>#N/A</v>
      </c>
      <c r="R34" s="53" t="e">
        <f t="shared" ca="1" si="8"/>
        <v>#N/A</v>
      </c>
      <c r="S34" s="58" t="e">
        <f t="shared" ca="1" si="4"/>
        <v>#N/A</v>
      </c>
      <c r="T34" s="59" t="e">
        <f t="shared" ca="1" si="9"/>
        <v>#N/A</v>
      </c>
      <c r="U34" s="53" t="str">
        <f t="shared" ca="1" si="5"/>
        <v>--</v>
      </c>
      <c r="W34" s="4"/>
      <c r="X34" s="53"/>
      <c r="Y34" s="53"/>
      <c r="Z34" s="53"/>
      <c r="AA34" s="54"/>
      <c r="AB34" s="53"/>
    </row>
    <row r="35" spans="2:28" x14ac:dyDescent="0.25">
      <c r="C35" s="70"/>
      <c r="D35" s="46"/>
      <c r="E35" s="34"/>
      <c r="F35" s="34"/>
      <c r="G35" s="71"/>
      <c r="K35" s="51">
        <f>+K34+1</f>
        <v>12</v>
      </c>
      <c r="L35" s="93" t="e">
        <f t="shared" ca="1" si="6"/>
        <v>#N/A</v>
      </c>
      <c r="M35" s="57" t="e">
        <f t="shared" ca="1" si="1"/>
        <v>#N/A</v>
      </c>
      <c r="N35" s="53" t="e">
        <f t="shared" ca="1" si="2"/>
        <v>#N/A</v>
      </c>
      <c r="O35" s="57" t="str">
        <f t="shared" ca="1" si="7"/>
        <v>--</v>
      </c>
      <c r="P35" s="53" t="e">
        <f t="shared" ca="1" si="0"/>
        <v>#N/A</v>
      </c>
      <c r="Q35" s="53" t="e">
        <f t="shared" ca="1" si="3"/>
        <v>#N/A</v>
      </c>
      <c r="R35" s="53" t="e">
        <f t="shared" ca="1" si="8"/>
        <v>#N/A</v>
      </c>
      <c r="S35" s="58" t="e">
        <f t="shared" ca="1" si="4"/>
        <v>#N/A</v>
      </c>
      <c r="T35" s="59" t="e">
        <f t="shared" ca="1" si="9"/>
        <v>#N/A</v>
      </c>
      <c r="U35" s="53" t="str">
        <f t="shared" ca="1" si="5"/>
        <v>--</v>
      </c>
      <c r="W35" s="4"/>
      <c r="X35" s="53"/>
      <c r="Y35" s="53"/>
      <c r="Z35" s="53"/>
      <c r="AA35" s="54"/>
      <c r="AB35" s="53"/>
    </row>
    <row r="36" spans="2:28" x14ac:dyDescent="0.25">
      <c r="C36" s="63"/>
      <c r="D36" s="72"/>
      <c r="E36" s="73"/>
      <c r="F36" s="34"/>
      <c r="G36" s="74"/>
      <c r="K36" s="51">
        <f t="shared" si="10"/>
        <v>13</v>
      </c>
      <c r="L36" s="93" t="e">
        <f t="shared" ca="1" si="6"/>
        <v>#N/A</v>
      </c>
      <c r="M36" s="57" t="e">
        <f t="shared" ca="1" si="1"/>
        <v>#N/A</v>
      </c>
      <c r="N36" s="53" t="e">
        <f t="shared" ca="1" si="2"/>
        <v>#N/A</v>
      </c>
      <c r="O36" s="57" t="str">
        <f t="shared" ca="1" si="7"/>
        <v>--</v>
      </c>
      <c r="P36" s="53" t="e">
        <f t="shared" ca="1" si="0"/>
        <v>#N/A</v>
      </c>
      <c r="Q36" s="53" t="e">
        <f t="shared" ca="1" si="3"/>
        <v>#N/A</v>
      </c>
      <c r="R36" s="53" t="e">
        <f t="shared" ca="1" si="8"/>
        <v>#N/A</v>
      </c>
      <c r="S36" s="58" t="e">
        <f t="shared" ca="1" si="4"/>
        <v>#N/A</v>
      </c>
      <c r="T36" s="59" t="e">
        <f t="shared" ca="1" si="9"/>
        <v>#N/A</v>
      </c>
      <c r="U36" s="53" t="str">
        <f t="shared" ca="1" si="5"/>
        <v>--</v>
      </c>
      <c r="W36" s="4"/>
      <c r="X36" s="53"/>
      <c r="Y36" s="53"/>
      <c r="Z36" s="53"/>
      <c r="AA36" s="54"/>
      <c r="AB36" s="53"/>
    </row>
    <row r="37" spans="2:28" x14ac:dyDescent="0.25">
      <c r="C37" s="63"/>
      <c r="D37" s="72"/>
      <c r="E37" s="73"/>
      <c r="F37" s="34"/>
      <c r="G37" s="74"/>
      <c r="K37" s="51">
        <f t="shared" si="10"/>
        <v>14</v>
      </c>
      <c r="L37" s="93" t="e">
        <f t="shared" ca="1" si="6"/>
        <v>#N/A</v>
      </c>
      <c r="M37" s="57" t="e">
        <f t="shared" ca="1" si="1"/>
        <v>#N/A</v>
      </c>
      <c r="N37" s="53" t="e">
        <f t="shared" ca="1" si="2"/>
        <v>#N/A</v>
      </c>
      <c r="O37" s="57" t="str">
        <f t="shared" ca="1" si="7"/>
        <v>--</v>
      </c>
      <c r="P37" s="53" t="e">
        <f t="shared" ca="1" si="0"/>
        <v>#N/A</v>
      </c>
      <c r="Q37" s="53" t="e">
        <f t="shared" ca="1" si="3"/>
        <v>#N/A</v>
      </c>
      <c r="R37" s="53" t="e">
        <f t="shared" ca="1" si="8"/>
        <v>#N/A</v>
      </c>
      <c r="S37" s="58" t="e">
        <f t="shared" ca="1" si="4"/>
        <v>#N/A</v>
      </c>
      <c r="T37" s="59" t="e">
        <f t="shared" ca="1" si="9"/>
        <v>#N/A</v>
      </c>
      <c r="U37" s="53" t="str">
        <f t="shared" ca="1" si="5"/>
        <v>--</v>
      </c>
      <c r="W37" s="4"/>
      <c r="X37" s="53"/>
      <c r="Y37" s="53"/>
      <c r="Z37" s="53"/>
      <c r="AA37" s="54"/>
      <c r="AB37" s="53"/>
    </row>
    <row r="38" spans="2:28" x14ac:dyDescent="0.25">
      <c r="H38" s="75"/>
      <c r="K38" s="51">
        <f t="shared" si="10"/>
        <v>15</v>
      </c>
      <c r="L38" s="93" t="e">
        <f t="shared" ca="1" si="6"/>
        <v>#N/A</v>
      </c>
      <c r="M38" s="57" t="e">
        <f t="shared" ca="1" si="1"/>
        <v>#N/A</v>
      </c>
      <c r="N38" s="53" t="e">
        <f t="shared" ca="1" si="2"/>
        <v>#N/A</v>
      </c>
      <c r="O38" s="57" t="str">
        <f t="shared" ca="1" si="7"/>
        <v>--</v>
      </c>
      <c r="P38" s="53" t="e">
        <f t="shared" ca="1" si="0"/>
        <v>#N/A</v>
      </c>
      <c r="Q38" s="53" t="e">
        <f t="shared" ca="1" si="3"/>
        <v>#N/A</v>
      </c>
      <c r="R38" s="53" t="e">
        <f t="shared" ca="1" si="8"/>
        <v>#N/A</v>
      </c>
      <c r="S38" s="58" t="e">
        <f t="shared" ca="1" si="4"/>
        <v>#N/A</v>
      </c>
      <c r="T38" s="59" t="e">
        <f t="shared" ca="1" si="9"/>
        <v>#N/A</v>
      </c>
      <c r="U38" s="53" t="str">
        <f t="shared" ca="1" si="5"/>
        <v>--</v>
      </c>
      <c r="W38" s="4"/>
      <c r="X38" s="53"/>
      <c r="Y38" s="53"/>
      <c r="Z38" s="53"/>
      <c r="AA38" s="54"/>
      <c r="AB38" s="53"/>
    </row>
    <row r="39" spans="2:28" ht="15.75" thickBot="1" x14ac:dyDescent="0.3">
      <c r="D39" s="46"/>
      <c r="E39" s="34"/>
      <c r="F39" s="34"/>
      <c r="G39" s="76"/>
      <c r="K39" s="51">
        <f t="shared" si="10"/>
        <v>16</v>
      </c>
      <c r="L39" s="93" t="e">
        <f t="shared" ca="1" si="6"/>
        <v>#N/A</v>
      </c>
      <c r="M39" s="57" t="e">
        <f t="shared" ca="1" si="1"/>
        <v>#N/A</v>
      </c>
      <c r="N39" s="53" t="e">
        <f t="shared" ca="1" si="2"/>
        <v>#N/A</v>
      </c>
      <c r="O39" s="57" t="str">
        <f t="shared" ca="1" si="7"/>
        <v>--</v>
      </c>
      <c r="P39" s="53" t="e">
        <f t="shared" ca="1" si="0"/>
        <v>#N/A</v>
      </c>
      <c r="Q39" s="53" t="e">
        <f t="shared" ca="1" si="3"/>
        <v>#N/A</v>
      </c>
      <c r="R39" s="53" t="e">
        <f t="shared" ca="1" si="8"/>
        <v>#N/A</v>
      </c>
      <c r="S39" s="58" t="e">
        <f t="shared" ca="1" si="4"/>
        <v>#N/A</v>
      </c>
      <c r="T39" s="59" t="e">
        <f t="shared" ca="1" si="9"/>
        <v>#N/A</v>
      </c>
      <c r="U39" s="53" t="str">
        <f t="shared" ca="1" si="5"/>
        <v>--</v>
      </c>
      <c r="W39" s="4"/>
      <c r="X39" s="53"/>
      <c r="Y39" s="53"/>
      <c r="Z39" s="53"/>
      <c r="AA39" s="54"/>
      <c r="AB39" s="53"/>
    </row>
    <row r="40" spans="2:28" ht="16.5" thickBot="1" x14ac:dyDescent="0.3">
      <c r="D40" s="46"/>
      <c r="E40" s="34"/>
      <c r="F40" s="34"/>
      <c r="G40" s="34"/>
      <c r="K40" s="51">
        <f t="shared" si="10"/>
        <v>17</v>
      </c>
      <c r="L40" s="93" t="e">
        <f t="shared" ca="1" si="6"/>
        <v>#N/A</v>
      </c>
      <c r="M40" s="57" t="e">
        <f t="shared" ca="1" si="1"/>
        <v>#N/A</v>
      </c>
      <c r="N40" s="53" t="e">
        <f t="shared" ca="1" si="2"/>
        <v>#N/A</v>
      </c>
      <c r="O40" s="57" t="str">
        <f t="shared" ca="1" si="7"/>
        <v>--</v>
      </c>
      <c r="P40" s="53" t="e">
        <f t="shared" ca="1" si="0"/>
        <v>#N/A</v>
      </c>
      <c r="Q40" s="53" t="e">
        <f t="shared" ca="1" si="3"/>
        <v>#N/A</v>
      </c>
      <c r="R40" s="53" t="e">
        <f t="shared" ca="1" si="8"/>
        <v>#N/A</v>
      </c>
      <c r="S40" s="58" t="e">
        <f t="shared" ca="1" si="4"/>
        <v>#N/A</v>
      </c>
      <c r="T40" s="59" t="e">
        <f t="shared" ca="1" si="9"/>
        <v>#N/A</v>
      </c>
      <c r="U40" s="53" t="str">
        <f t="shared" ca="1" si="5"/>
        <v>--</v>
      </c>
      <c r="W40" s="77" t="s">
        <v>113</v>
      </c>
      <c r="X40" s="78" t="s">
        <v>114</v>
      </c>
      <c r="Y40" s="53"/>
      <c r="Z40" s="53"/>
      <c r="AA40" s="54"/>
      <c r="AB40" s="53"/>
    </row>
    <row r="41" spans="2:28" x14ac:dyDescent="0.25">
      <c r="G41" s="34"/>
      <c r="K41" s="51">
        <f t="shared" si="10"/>
        <v>18</v>
      </c>
      <c r="L41" s="93" t="e">
        <f t="shared" ca="1" si="6"/>
        <v>#N/A</v>
      </c>
      <c r="M41" s="57" t="e">
        <f t="shared" ca="1" si="1"/>
        <v>#N/A</v>
      </c>
      <c r="N41" s="53" t="e">
        <f t="shared" ca="1" si="2"/>
        <v>#N/A</v>
      </c>
      <c r="O41" s="57" t="str">
        <f t="shared" ca="1" si="7"/>
        <v>--</v>
      </c>
      <c r="P41" s="53" t="e">
        <f t="shared" ca="1" si="0"/>
        <v>#N/A</v>
      </c>
      <c r="Q41" s="53" t="e">
        <f t="shared" ca="1" si="3"/>
        <v>#N/A</v>
      </c>
      <c r="R41" s="53" t="e">
        <f t="shared" ca="1" si="8"/>
        <v>#N/A</v>
      </c>
      <c r="S41" s="58" t="e">
        <f t="shared" ca="1" si="4"/>
        <v>#N/A</v>
      </c>
      <c r="T41" s="59" t="e">
        <f t="shared" ca="1" si="9"/>
        <v>#N/A</v>
      </c>
      <c r="U41" s="53" t="str">
        <f t="shared" ca="1" si="5"/>
        <v>--</v>
      </c>
      <c r="W41" s="79">
        <v>48925</v>
      </c>
      <c r="X41" s="80">
        <v>0.2</v>
      </c>
      <c r="Y41" s="53"/>
      <c r="Z41" s="53"/>
      <c r="AA41" s="54"/>
      <c r="AB41" s="53"/>
    </row>
    <row r="42" spans="2:28" x14ac:dyDescent="0.25">
      <c r="G42" s="34"/>
      <c r="K42" s="51">
        <f t="shared" si="10"/>
        <v>19</v>
      </c>
      <c r="L42" s="93" t="e">
        <f t="shared" ca="1" si="6"/>
        <v>#N/A</v>
      </c>
      <c r="M42" s="57" t="e">
        <f t="shared" ca="1" si="1"/>
        <v>#N/A</v>
      </c>
      <c r="N42" s="53" t="e">
        <f t="shared" ca="1" si="2"/>
        <v>#N/A</v>
      </c>
      <c r="O42" s="57" t="str">
        <f t="shared" ca="1" si="7"/>
        <v>--</v>
      </c>
      <c r="P42" s="53" t="e">
        <f t="shared" ca="1" si="0"/>
        <v>#N/A</v>
      </c>
      <c r="Q42" s="53" t="e">
        <f t="shared" ca="1" si="3"/>
        <v>#N/A</v>
      </c>
      <c r="R42" s="53" t="e">
        <f t="shared" ca="1" si="8"/>
        <v>#N/A</v>
      </c>
      <c r="S42" s="58" t="e">
        <f t="shared" ca="1" si="4"/>
        <v>#N/A</v>
      </c>
      <c r="T42" s="59" t="e">
        <f t="shared" ca="1" si="9"/>
        <v>#N/A</v>
      </c>
      <c r="U42" s="53" t="str">
        <f t="shared" ca="1" si="5"/>
        <v>--</v>
      </c>
      <c r="W42" s="79">
        <v>49290</v>
      </c>
      <c r="X42" s="80">
        <v>0.2</v>
      </c>
      <c r="Y42" s="53"/>
      <c r="Z42" s="53"/>
      <c r="AA42" s="54"/>
      <c r="AB42" s="53"/>
    </row>
    <row r="43" spans="2:28" x14ac:dyDescent="0.25">
      <c r="G43" s="73"/>
      <c r="K43" s="51">
        <f t="shared" si="10"/>
        <v>20</v>
      </c>
      <c r="L43" s="93" t="e">
        <f t="shared" ca="1" si="6"/>
        <v>#N/A</v>
      </c>
      <c r="M43" s="57" t="e">
        <f t="shared" ca="1" si="1"/>
        <v>#N/A</v>
      </c>
      <c r="N43" s="53" t="e">
        <f t="shared" ca="1" si="2"/>
        <v>#N/A</v>
      </c>
      <c r="O43" s="57" t="str">
        <f t="shared" ca="1" si="7"/>
        <v>--</v>
      </c>
      <c r="P43" s="53" t="e">
        <f t="shared" ca="1" si="0"/>
        <v>#N/A</v>
      </c>
      <c r="Q43" s="53" t="e">
        <f t="shared" ca="1" si="3"/>
        <v>#N/A</v>
      </c>
      <c r="R43" s="53" t="e">
        <f t="shared" ca="1" si="8"/>
        <v>#N/A</v>
      </c>
      <c r="S43" s="58" t="e">
        <f t="shared" ca="1" si="4"/>
        <v>#N/A</v>
      </c>
      <c r="T43" s="59" t="e">
        <f t="shared" ca="1" si="9"/>
        <v>#N/A</v>
      </c>
      <c r="U43" s="53" t="str">
        <f t="shared" ca="1" si="5"/>
        <v>--</v>
      </c>
      <c r="W43" s="79">
        <v>49655</v>
      </c>
      <c r="X43" s="80">
        <v>0.2</v>
      </c>
      <c r="Y43" s="53"/>
      <c r="Z43" s="53"/>
      <c r="AA43" s="54"/>
      <c r="AB43" s="53"/>
    </row>
    <row r="44" spans="2:28" x14ac:dyDescent="0.25">
      <c r="G44" s="73"/>
      <c r="K44" s="51">
        <f t="shared" si="10"/>
        <v>21</v>
      </c>
      <c r="L44" s="93" t="e">
        <f t="shared" ca="1" si="6"/>
        <v>#N/A</v>
      </c>
      <c r="M44" s="57" t="e">
        <f t="shared" ca="1" si="1"/>
        <v>#N/A</v>
      </c>
      <c r="N44" s="53" t="e">
        <f t="shared" ca="1" si="2"/>
        <v>#N/A</v>
      </c>
      <c r="O44" s="57" t="str">
        <f t="shared" ca="1" si="7"/>
        <v>--</v>
      </c>
      <c r="P44" s="53" t="e">
        <f t="shared" ca="1" si="0"/>
        <v>#N/A</v>
      </c>
      <c r="Q44" s="53" t="e">
        <f t="shared" ca="1" si="3"/>
        <v>#N/A</v>
      </c>
      <c r="R44" s="53" t="e">
        <f t="shared" ca="1" si="8"/>
        <v>#N/A</v>
      </c>
      <c r="S44" s="58" t="e">
        <f t="shared" ca="1" si="4"/>
        <v>#N/A</v>
      </c>
      <c r="T44" s="59" t="e">
        <f t="shared" ca="1" si="9"/>
        <v>#N/A</v>
      </c>
      <c r="U44" s="53" t="str">
        <f t="shared" ca="1" si="5"/>
        <v>--</v>
      </c>
      <c r="W44" s="79">
        <v>50021</v>
      </c>
      <c r="X44" s="80">
        <v>0.2</v>
      </c>
      <c r="Y44" s="53"/>
      <c r="Z44" s="53"/>
      <c r="AA44" s="54"/>
      <c r="AB44" s="53"/>
    </row>
    <row r="45" spans="2:28" x14ac:dyDescent="0.25">
      <c r="C45" s="34"/>
      <c r="G45" s="34"/>
      <c r="K45" s="51">
        <f t="shared" si="10"/>
        <v>22</v>
      </c>
      <c r="L45" s="93" t="e">
        <f t="shared" ca="1" si="6"/>
        <v>#N/A</v>
      </c>
      <c r="M45" s="57" t="e">
        <f t="shared" ca="1" si="1"/>
        <v>#N/A</v>
      </c>
      <c r="N45" s="53" t="e">
        <f t="shared" ca="1" si="2"/>
        <v>#N/A</v>
      </c>
      <c r="O45" s="57" t="str">
        <f t="shared" ca="1" si="7"/>
        <v>--</v>
      </c>
      <c r="P45" s="53" t="e">
        <f t="shared" ca="1" si="0"/>
        <v>#N/A</v>
      </c>
      <c r="Q45" s="53" t="e">
        <f t="shared" ca="1" si="3"/>
        <v>#N/A</v>
      </c>
      <c r="R45" s="53" t="e">
        <f t="shared" ca="1" si="8"/>
        <v>#N/A</v>
      </c>
      <c r="S45" s="58" t="e">
        <f t="shared" ca="1" si="4"/>
        <v>#N/A</v>
      </c>
      <c r="T45" s="59" t="e">
        <f t="shared" ca="1" si="9"/>
        <v>#N/A</v>
      </c>
      <c r="U45" s="53" t="str">
        <f t="shared" ca="1" si="5"/>
        <v>--</v>
      </c>
      <c r="W45" s="81">
        <v>50386</v>
      </c>
      <c r="X45" s="82">
        <v>0.2</v>
      </c>
      <c r="Y45" s="53"/>
      <c r="Z45" s="53"/>
      <c r="AA45" s="54"/>
      <c r="AB45" s="53"/>
    </row>
    <row r="46" spans="2:28" x14ac:dyDescent="0.25">
      <c r="C46" s="34"/>
      <c r="D46" s="46"/>
      <c r="E46" s="34"/>
      <c r="F46" s="34"/>
      <c r="G46" s="34"/>
      <c r="K46" s="51">
        <f t="shared" si="10"/>
        <v>23</v>
      </c>
      <c r="L46" s="93" t="e">
        <f t="shared" ca="1" si="6"/>
        <v>#N/A</v>
      </c>
      <c r="M46" s="57" t="e">
        <f t="shared" ca="1" si="1"/>
        <v>#N/A</v>
      </c>
      <c r="N46" s="53" t="e">
        <f t="shared" ca="1" si="2"/>
        <v>#N/A</v>
      </c>
      <c r="O46" s="57" t="str">
        <f t="shared" ca="1" si="7"/>
        <v>--</v>
      </c>
      <c r="P46" s="53" t="e">
        <f t="shared" ca="1" si="0"/>
        <v>#N/A</v>
      </c>
      <c r="Q46" s="53" t="e">
        <f t="shared" ca="1" si="3"/>
        <v>#N/A</v>
      </c>
      <c r="R46" s="53" t="e">
        <f t="shared" ca="1" si="8"/>
        <v>#N/A</v>
      </c>
      <c r="S46" s="58" t="e">
        <f t="shared" ca="1" si="4"/>
        <v>#N/A</v>
      </c>
      <c r="T46" s="59" t="e">
        <f t="shared" ca="1" si="9"/>
        <v>#N/A</v>
      </c>
      <c r="U46" s="53" t="str">
        <f t="shared" ca="1" si="5"/>
        <v>--</v>
      </c>
      <c r="W46" s="4"/>
      <c r="X46" s="53"/>
      <c r="Y46" s="53"/>
      <c r="Z46" s="53"/>
      <c r="AA46" s="54"/>
      <c r="AB46" s="53"/>
    </row>
    <row r="47" spans="2:28" ht="15.75" x14ac:dyDescent="0.25">
      <c r="C47" s="83"/>
      <c r="D47" s="84"/>
      <c r="E47" s="34"/>
      <c r="F47" s="34"/>
      <c r="K47" s="51">
        <f t="shared" si="10"/>
        <v>24</v>
      </c>
      <c r="L47" s="93" t="e">
        <f t="shared" ca="1" si="6"/>
        <v>#N/A</v>
      </c>
      <c r="M47" s="57" t="e">
        <f t="shared" ca="1" si="1"/>
        <v>#N/A</v>
      </c>
      <c r="N47" s="53" t="e">
        <f t="shared" ca="1" si="2"/>
        <v>#N/A</v>
      </c>
      <c r="O47" s="57" t="str">
        <f t="shared" ca="1" si="7"/>
        <v>--</v>
      </c>
      <c r="P47" s="53" t="e">
        <f t="shared" ca="1" si="0"/>
        <v>#N/A</v>
      </c>
      <c r="Q47" s="53" t="e">
        <f t="shared" ca="1" si="3"/>
        <v>#N/A</v>
      </c>
      <c r="R47" s="53" t="e">
        <f t="shared" ca="1" si="8"/>
        <v>#N/A</v>
      </c>
      <c r="S47" s="58" t="e">
        <f t="shared" ca="1" si="4"/>
        <v>#N/A</v>
      </c>
      <c r="T47" s="59" t="e">
        <f t="shared" ca="1" si="9"/>
        <v>#N/A</v>
      </c>
      <c r="U47" s="53" t="str">
        <f t="shared" ca="1" si="5"/>
        <v>--</v>
      </c>
      <c r="AB47" s="85"/>
    </row>
    <row r="48" spans="2:28" x14ac:dyDescent="0.25">
      <c r="C48" s="86"/>
      <c r="D48" s="46"/>
      <c r="E48" s="87"/>
      <c r="F48" s="87"/>
      <c r="K48" s="51">
        <f t="shared" si="10"/>
        <v>25</v>
      </c>
      <c r="L48" s="93" t="e">
        <f t="shared" ca="1" si="6"/>
        <v>#N/A</v>
      </c>
      <c r="M48" s="57" t="e">
        <f t="shared" ca="1" si="1"/>
        <v>#N/A</v>
      </c>
      <c r="N48" s="53" t="e">
        <f t="shared" ca="1" si="2"/>
        <v>#N/A</v>
      </c>
      <c r="O48" s="57" t="str">
        <f t="shared" ca="1" si="7"/>
        <v>--</v>
      </c>
      <c r="P48" s="53" t="e">
        <f t="shared" ca="1" si="0"/>
        <v>#N/A</v>
      </c>
      <c r="Q48" s="53" t="e">
        <f t="shared" ca="1" si="3"/>
        <v>#N/A</v>
      </c>
      <c r="R48" s="53" t="e">
        <f t="shared" ca="1" si="8"/>
        <v>#N/A</v>
      </c>
      <c r="S48" s="58" t="e">
        <f t="shared" ca="1" si="4"/>
        <v>#N/A</v>
      </c>
      <c r="T48" s="59" t="e">
        <f t="shared" ca="1" si="9"/>
        <v>#N/A</v>
      </c>
      <c r="U48" s="53" t="str">
        <f t="shared" ca="1" si="5"/>
        <v>--</v>
      </c>
    </row>
    <row r="49" spans="3:28" x14ac:dyDescent="0.25">
      <c r="C49" s="73"/>
      <c r="D49" s="46"/>
      <c r="E49" s="87"/>
      <c r="F49" s="87"/>
      <c r="K49" s="51">
        <f t="shared" si="10"/>
        <v>26</v>
      </c>
      <c r="L49" s="93" t="e">
        <f t="shared" ca="1" si="6"/>
        <v>#N/A</v>
      </c>
      <c r="M49" s="57" t="e">
        <f t="shared" ca="1" si="1"/>
        <v>#N/A</v>
      </c>
      <c r="N49" s="53" t="e">
        <f t="shared" ca="1" si="2"/>
        <v>#N/A</v>
      </c>
      <c r="O49" s="57" t="str">
        <f t="shared" ca="1" si="7"/>
        <v>--</v>
      </c>
      <c r="P49" s="53" t="e">
        <f t="shared" ca="1" si="0"/>
        <v>#N/A</v>
      </c>
      <c r="Q49" s="53" t="e">
        <f t="shared" ca="1" si="3"/>
        <v>#N/A</v>
      </c>
      <c r="R49" s="53" t="e">
        <f t="shared" ca="1" si="8"/>
        <v>#N/A</v>
      </c>
      <c r="S49" s="58" t="e">
        <f t="shared" ca="1" si="4"/>
        <v>#N/A</v>
      </c>
      <c r="T49" s="59" t="e">
        <f t="shared" ca="1" si="9"/>
        <v>#N/A</v>
      </c>
      <c r="U49" s="53" t="str">
        <f t="shared" ca="1" si="5"/>
        <v>--</v>
      </c>
      <c r="AB49" s="88"/>
    </row>
    <row r="50" spans="3:28" x14ac:dyDescent="0.25">
      <c r="C50" s="63"/>
      <c r="D50" s="72"/>
      <c r="E50" s="73"/>
      <c r="F50" s="73"/>
      <c r="K50" s="51">
        <f t="shared" si="10"/>
        <v>27</v>
      </c>
      <c r="L50" s="93" t="e">
        <f t="shared" ca="1" si="6"/>
        <v>#N/A</v>
      </c>
      <c r="M50" s="57" t="e">
        <f t="shared" ca="1" si="1"/>
        <v>#N/A</v>
      </c>
      <c r="N50" s="53" t="e">
        <f t="shared" ca="1" si="2"/>
        <v>#N/A</v>
      </c>
      <c r="O50" s="57" t="str">
        <f t="shared" ca="1" si="7"/>
        <v>--</v>
      </c>
      <c r="P50" s="53" t="e">
        <f t="shared" ca="1" si="0"/>
        <v>#N/A</v>
      </c>
      <c r="Q50" s="53" t="e">
        <f t="shared" ca="1" si="3"/>
        <v>#N/A</v>
      </c>
      <c r="R50" s="53" t="e">
        <f t="shared" ca="1" si="8"/>
        <v>#N/A</v>
      </c>
      <c r="S50" s="58" t="e">
        <f t="shared" ca="1" si="4"/>
        <v>#N/A</v>
      </c>
      <c r="T50" s="59" t="e">
        <f t="shared" ca="1" si="9"/>
        <v>#N/A</v>
      </c>
      <c r="U50" s="53" t="str">
        <f t="shared" ca="1" si="5"/>
        <v>--</v>
      </c>
      <c r="AB50" s="89"/>
    </row>
    <row r="51" spans="3:28" x14ac:dyDescent="0.25">
      <c r="C51" s="90"/>
      <c r="D51" s="46"/>
      <c r="E51" s="76"/>
      <c r="F51" s="76"/>
      <c r="K51" s="51">
        <f t="shared" si="10"/>
        <v>28</v>
      </c>
      <c r="L51" s="93" t="e">
        <f t="shared" ca="1" si="6"/>
        <v>#N/A</v>
      </c>
      <c r="M51" s="57" t="e">
        <f t="shared" ca="1" si="1"/>
        <v>#N/A</v>
      </c>
      <c r="N51" s="53" t="e">
        <f t="shared" ca="1" si="2"/>
        <v>#N/A</v>
      </c>
      <c r="O51" s="57" t="str">
        <f t="shared" ca="1" si="7"/>
        <v>--</v>
      </c>
      <c r="P51" s="53" t="e">
        <f t="shared" ca="1" si="0"/>
        <v>#N/A</v>
      </c>
      <c r="Q51" s="53" t="e">
        <f t="shared" ca="1" si="3"/>
        <v>#N/A</v>
      </c>
      <c r="R51" s="53" t="e">
        <f t="shared" ca="1" si="8"/>
        <v>#N/A</v>
      </c>
      <c r="S51" s="58" t="e">
        <f t="shared" ca="1" si="4"/>
        <v>#N/A</v>
      </c>
      <c r="T51" s="59" t="e">
        <f t="shared" ca="1" si="9"/>
        <v>#N/A</v>
      </c>
      <c r="U51" s="53" t="str">
        <f t="shared" ca="1" si="5"/>
        <v>--</v>
      </c>
    </row>
    <row r="52" spans="3:28" x14ac:dyDescent="0.25">
      <c r="C52" s="90"/>
      <c r="K52" s="51">
        <f t="shared" si="10"/>
        <v>29</v>
      </c>
      <c r="L52" s="93" t="e">
        <f t="shared" ca="1" si="6"/>
        <v>#N/A</v>
      </c>
      <c r="M52" s="57" t="e">
        <f t="shared" ca="1" si="1"/>
        <v>#N/A</v>
      </c>
      <c r="N52" s="53" t="e">
        <f t="shared" ca="1" si="2"/>
        <v>#N/A</v>
      </c>
      <c r="O52" s="57" t="str">
        <f t="shared" ca="1" si="7"/>
        <v>--</v>
      </c>
      <c r="P52" s="53" t="e">
        <f t="shared" ca="1" si="0"/>
        <v>#N/A</v>
      </c>
      <c r="Q52" s="53" t="e">
        <f t="shared" ca="1" si="3"/>
        <v>#N/A</v>
      </c>
      <c r="R52" s="53" t="e">
        <f t="shared" ca="1" si="8"/>
        <v>#N/A</v>
      </c>
      <c r="S52" s="58" t="e">
        <f t="shared" ca="1" si="4"/>
        <v>#N/A</v>
      </c>
      <c r="T52" s="59" t="e">
        <f t="shared" ca="1" si="9"/>
        <v>#N/A</v>
      </c>
      <c r="U52" s="53" t="str">
        <f t="shared" ca="1" si="5"/>
        <v>--</v>
      </c>
    </row>
    <row r="53" spans="3:28" x14ac:dyDescent="0.25">
      <c r="C53" s="90"/>
      <c r="K53" s="51">
        <f t="shared" si="10"/>
        <v>30</v>
      </c>
      <c r="L53" s="93" t="e">
        <f t="shared" ca="1" si="6"/>
        <v>#N/A</v>
      </c>
      <c r="M53" s="57" t="e">
        <f t="shared" ca="1" si="1"/>
        <v>#N/A</v>
      </c>
      <c r="N53" s="53" t="e">
        <f t="shared" ca="1" si="2"/>
        <v>#N/A</v>
      </c>
      <c r="O53" s="57" t="str">
        <f t="shared" ca="1" si="7"/>
        <v>--</v>
      </c>
      <c r="P53" s="53" t="e">
        <f t="shared" ca="1" si="0"/>
        <v>#N/A</v>
      </c>
      <c r="Q53" s="53" t="e">
        <f t="shared" ca="1" si="3"/>
        <v>#N/A</v>
      </c>
      <c r="R53" s="53" t="e">
        <f t="shared" ca="1" si="8"/>
        <v>#N/A</v>
      </c>
      <c r="S53" s="58" t="e">
        <f t="shared" ca="1" si="4"/>
        <v>#N/A</v>
      </c>
      <c r="T53" s="59" t="e">
        <f t="shared" ca="1" si="9"/>
        <v>#N/A</v>
      </c>
      <c r="U53" s="53" t="str">
        <f t="shared" ca="1" si="5"/>
        <v>--</v>
      </c>
    </row>
    <row r="54" spans="3:28" x14ac:dyDescent="0.25">
      <c r="K54" s="51">
        <f>+K53+1</f>
        <v>31</v>
      </c>
      <c r="L54" s="93" t="e">
        <f t="shared" ca="1" si="6"/>
        <v>#N/A</v>
      </c>
      <c r="M54" s="57" t="e">
        <f t="shared" ca="1" si="1"/>
        <v>#N/A</v>
      </c>
      <c r="N54" s="53" t="e">
        <f t="shared" ca="1" si="2"/>
        <v>#N/A</v>
      </c>
      <c r="O54" s="57" t="str">
        <f t="shared" ca="1" si="7"/>
        <v>--</v>
      </c>
      <c r="P54" s="53" t="e">
        <f t="shared" ca="1" si="0"/>
        <v>#N/A</v>
      </c>
      <c r="Q54" s="53" t="e">
        <f t="shared" ca="1" si="3"/>
        <v>#N/A</v>
      </c>
      <c r="R54" s="53" t="e">
        <f t="shared" ca="1" si="8"/>
        <v>#N/A</v>
      </c>
      <c r="S54" s="58" t="e">
        <f t="shared" ca="1" si="4"/>
        <v>#N/A</v>
      </c>
      <c r="T54" s="59" t="e">
        <f t="shared" ca="1" si="9"/>
        <v>#N/A</v>
      </c>
      <c r="U54" s="53" t="str">
        <f t="shared" ca="1" si="5"/>
        <v>--</v>
      </c>
    </row>
    <row r="55" spans="3:28" x14ac:dyDescent="0.25">
      <c r="K55" s="51">
        <f t="shared" si="10"/>
        <v>32</v>
      </c>
      <c r="L55" s="93" t="e">
        <f t="shared" ca="1" si="6"/>
        <v>#N/A</v>
      </c>
      <c r="M55" s="57" t="e">
        <f t="shared" ca="1" si="1"/>
        <v>#N/A</v>
      </c>
      <c r="N55" s="53" t="e">
        <f t="shared" ca="1" si="2"/>
        <v>#N/A</v>
      </c>
      <c r="O55" s="57" t="str">
        <f t="shared" ca="1" si="7"/>
        <v>--</v>
      </c>
      <c r="P55" s="53" t="e">
        <f t="shared" ca="1" si="0"/>
        <v>#N/A</v>
      </c>
      <c r="Q55" s="53" t="e">
        <f t="shared" ca="1" si="3"/>
        <v>#N/A</v>
      </c>
      <c r="R55" s="53" t="e">
        <f t="shared" ca="1" si="8"/>
        <v>#N/A</v>
      </c>
      <c r="S55" s="58" t="e">
        <f t="shared" ca="1" si="4"/>
        <v>#N/A</v>
      </c>
      <c r="T55" s="59" t="e">
        <f t="shared" ca="1" si="9"/>
        <v>#N/A</v>
      </c>
      <c r="U55" s="53" t="str">
        <f t="shared" ca="1" si="5"/>
        <v>--</v>
      </c>
    </row>
    <row r="56" spans="3:28" x14ac:dyDescent="0.25">
      <c r="K56" s="51">
        <f t="shared" si="10"/>
        <v>33</v>
      </c>
      <c r="L56" s="93" t="e">
        <f t="shared" ca="1" si="6"/>
        <v>#N/A</v>
      </c>
      <c r="M56" s="57" t="e">
        <f t="shared" ca="1" si="1"/>
        <v>#N/A</v>
      </c>
      <c r="N56" s="53" t="e">
        <f t="shared" ca="1" si="2"/>
        <v>#N/A</v>
      </c>
      <c r="O56" s="57" t="str">
        <f t="shared" ca="1" si="7"/>
        <v>--</v>
      </c>
      <c r="P56" s="53" t="e">
        <f t="shared" ca="1" si="0"/>
        <v>#N/A</v>
      </c>
      <c r="Q56" s="53" t="e">
        <f t="shared" ca="1" si="3"/>
        <v>#N/A</v>
      </c>
      <c r="R56" s="53" t="e">
        <f t="shared" ca="1" si="8"/>
        <v>#N/A</v>
      </c>
      <c r="S56" s="58" t="e">
        <f t="shared" ca="1" si="4"/>
        <v>#N/A</v>
      </c>
      <c r="T56" s="59" t="e">
        <f t="shared" ca="1" si="9"/>
        <v>#N/A</v>
      </c>
      <c r="U56" s="53" t="str">
        <f t="shared" ca="1" si="5"/>
        <v>--</v>
      </c>
    </row>
    <row r="57" spans="3:28" x14ac:dyDescent="0.25">
      <c r="K57" s="51">
        <f t="shared" si="10"/>
        <v>34</v>
      </c>
      <c r="L57" s="93" t="e">
        <f t="shared" ca="1" si="6"/>
        <v>#N/A</v>
      </c>
      <c r="M57" s="57" t="e">
        <f t="shared" ca="1" si="1"/>
        <v>#N/A</v>
      </c>
      <c r="N57" s="53" t="e">
        <f t="shared" ca="1" si="2"/>
        <v>#N/A</v>
      </c>
      <c r="O57" s="57" t="str">
        <f t="shared" ca="1" si="7"/>
        <v>--</v>
      </c>
      <c r="P57" s="53" t="e">
        <f t="shared" ca="1" si="0"/>
        <v>#N/A</v>
      </c>
      <c r="Q57" s="53" t="e">
        <f t="shared" ca="1" si="3"/>
        <v>#N/A</v>
      </c>
      <c r="R57" s="53" t="e">
        <f t="shared" ca="1" si="8"/>
        <v>#N/A</v>
      </c>
      <c r="S57" s="58" t="e">
        <f t="shared" ca="1" si="4"/>
        <v>#N/A</v>
      </c>
      <c r="T57" s="59" t="e">
        <f t="shared" ca="1" si="9"/>
        <v>#N/A</v>
      </c>
      <c r="U57" s="53" t="str">
        <f t="shared" ca="1" si="5"/>
        <v>--</v>
      </c>
    </row>
    <row r="58" spans="3:28" x14ac:dyDescent="0.25">
      <c r="K58" s="51">
        <f t="shared" si="10"/>
        <v>35</v>
      </c>
      <c r="L58" s="93" t="e">
        <f t="shared" ca="1" si="6"/>
        <v>#N/A</v>
      </c>
      <c r="M58" s="57" t="e">
        <f t="shared" ca="1" si="1"/>
        <v>#N/A</v>
      </c>
      <c r="N58" s="53" t="e">
        <f t="shared" ca="1" si="2"/>
        <v>#N/A</v>
      </c>
      <c r="O58" s="57" t="str">
        <f t="shared" ca="1" si="7"/>
        <v>--</v>
      </c>
      <c r="P58" s="53" t="e">
        <f t="shared" ca="1" si="0"/>
        <v>#N/A</v>
      </c>
      <c r="Q58" s="53" t="e">
        <f t="shared" ca="1" si="3"/>
        <v>#N/A</v>
      </c>
      <c r="R58" s="53" t="e">
        <f t="shared" ca="1" si="8"/>
        <v>#N/A</v>
      </c>
      <c r="S58" s="58" t="e">
        <f t="shared" ca="1" si="4"/>
        <v>#N/A</v>
      </c>
      <c r="T58" s="59" t="e">
        <f t="shared" ca="1" si="9"/>
        <v>#N/A</v>
      </c>
      <c r="U58" s="53" t="str">
        <f t="shared" ca="1" si="5"/>
        <v>--</v>
      </c>
    </row>
    <row r="59" spans="3:28" x14ac:dyDescent="0.25">
      <c r="K59" s="51">
        <f t="shared" si="10"/>
        <v>36</v>
      </c>
      <c r="L59" s="93" t="e">
        <f t="shared" ca="1" si="6"/>
        <v>#N/A</v>
      </c>
      <c r="M59" s="57" t="e">
        <f t="shared" ca="1" si="1"/>
        <v>#N/A</v>
      </c>
      <c r="N59" s="53" t="e">
        <f t="shared" ca="1" si="2"/>
        <v>#N/A</v>
      </c>
      <c r="O59" s="57" t="str">
        <f t="shared" ca="1" si="7"/>
        <v>--</v>
      </c>
      <c r="P59" s="53" t="e">
        <f t="shared" ca="1" si="0"/>
        <v>#N/A</v>
      </c>
      <c r="Q59" s="53" t="e">
        <f t="shared" ca="1" si="3"/>
        <v>#N/A</v>
      </c>
      <c r="R59" s="53" t="e">
        <f t="shared" ca="1" si="8"/>
        <v>#N/A</v>
      </c>
      <c r="S59" s="58" t="e">
        <f t="shared" ca="1" si="4"/>
        <v>#N/A</v>
      </c>
      <c r="T59" s="59" t="e">
        <f t="shared" ca="1" si="9"/>
        <v>#N/A</v>
      </c>
      <c r="U59" s="53" t="str">
        <f t="shared" ca="1" si="5"/>
        <v>--</v>
      </c>
    </row>
    <row r="60" spans="3:28" x14ac:dyDescent="0.25">
      <c r="K60" s="51">
        <f t="shared" si="10"/>
        <v>37</v>
      </c>
      <c r="L60" s="93" t="e">
        <f t="shared" ca="1" si="6"/>
        <v>#N/A</v>
      </c>
      <c r="M60" s="57" t="e">
        <f t="shared" ca="1" si="1"/>
        <v>#N/A</v>
      </c>
      <c r="N60" s="53" t="e">
        <f t="shared" ca="1" si="2"/>
        <v>#N/A</v>
      </c>
      <c r="O60" s="57" t="str">
        <f t="shared" ca="1" si="7"/>
        <v>--</v>
      </c>
      <c r="P60" s="53" t="e">
        <f t="shared" ca="1" si="0"/>
        <v>#N/A</v>
      </c>
      <c r="Q60" s="53" t="e">
        <f t="shared" ca="1" si="3"/>
        <v>#N/A</v>
      </c>
      <c r="R60" s="53" t="e">
        <f t="shared" ca="1" si="8"/>
        <v>#N/A</v>
      </c>
      <c r="S60" s="58" t="e">
        <f t="shared" ca="1" si="4"/>
        <v>#N/A</v>
      </c>
      <c r="T60" s="59" t="e">
        <f t="shared" ca="1" si="9"/>
        <v>#N/A</v>
      </c>
      <c r="U60" s="53" t="str">
        <f t="shared" ca="1" si="5"/>
        <v>--</v>
      </c>
    </row>
    <row r="61" spans="3:28" x14ac:dyDescent="0.25">
      <c r="K61" s="51">
        <f t="shared" si="10"/>
        <v>38</v>
      </c>
      <c r="L61" s="93" t="e">
        <f t="shared" ca="1" si="6"/>
        <v>#N/A</v>
      </c>
      <c r="M61" s="57" t="e">
        <f t="shared" ca="1" si="1"/>
        <v>#N/A</v>
      </c>
      <c r="N61" s="53" t="e">
        <f t="shared" ca="1" si="2"/>
        <v>#N/A</v>
      </c>
      <c r="O61" s="57" t="str">
        <f t="shared" ca="1" si="7"/>
        <v>--</v>
      </c>
      <c r="P61" s="53" t="e">
        <f t="shared" ca="1" si="0"/>
        <v>#N/A</v>
      </c>
      <c r="Q61" s="53" t="e">
        <f t="shared" ca="1" si="3"/>
        <v>#N/A</v>
      </c>
      <c r="R61" s="53" t="e">
        <f t="shared" ca="1" si="8"/>
        <v>#N/A</v>
      </c>
      <c r="S61" s="58" t="e">
        <f t="shared" ca="1" si="4"/>
        <v>#N/A</v>
      </c>
      <c r="T61" s="59" t="e">
        <f t="shared" ca="1" si="9"/>
        <v>#N/A</v>
      </c>
      <c r="U61" s="53" t="str">
        <f t="shared" ca="1" si="5"/>
        <v>--</v>
      </c>
    </row>
    <row r="62" spans="3:28" x14ac:dyDescent="0.25">
      <c r="K62" s="51">
        <f t="shared" si="10"/>
        <v>39</v>
      </c>
      <c r="L62" s="93" t="e">
        <f t="shared" ca="1" si="6"/>
        <v>#N/A</v>
      </c>
      <c r="M62" s="57" t="e">
        <f t="shared" ca="1" si="1"/>
        <v>#N/A</v>
      </c>
      <c r="N62" s="53" t="e">
        <f t="shared" ca="1" si="2"/>
        <v>#N/A</v>
      </c>
      <c r="O62" s="57" t="str">
        <f t="shared" ca="1" si="7"/>
        <v>--</v>
      </c>
      <c r="P62" s="53" t="e">
        <f t="shared" ca="1" si="0"/>
        <v>#N/A</v>
      </c>
      <c r="Q62" s="53" t="e">
        <f t="shared" ca="1" si="3"/>
        <v>#N/A</v>
      </c>
      <c r="R62" s="53" t="e">
        <f t="shared" ca="1" si="8"/>
        <v>#N/A</v>
      </c>
      <c r="S62" s="58" t="e">
        <f t="shared" ca="1" si="4"/>
        <v>#N/A</v>
      </c>
      <c r="T62" s="59" t="e">
        <f t="shared" ca="1" si="9"/>
        <v>#N/A</v>
      </c>
      <c r="U62" s="53" t="str">
        <f t="shared" ca="1" si="5"/>
        <v>--</v>
      </c>
    </row>
    <row r="63" spans="3:28" x14ac:dyDescent="0.25">
      <c r="K63" s="51">
        <f t="shared" si="10"/>
        <v>40</v>
      </c>
      <c r="L63" s="93" t="e">
        <f t="shared" ca="1" si="6"/>
        <v>#N/A</v>
      </c>
      <c r="M63" s="57" t="e">
        <f t="shared" ca="1" si="1"/>
        <v>#N/A</v>
      </c>
      <c r="N63" s="53" t="e">
        <f t="shared" ca="1" si="2"/>
        <v>#N/A</v>
      </c>
      <c r="O63" s="57" t="str">
        <f t="shared" ca="1" si="7"/>
        <v>--</v>
      </c>
      <c r="P63" s="53" t="e">
        <f t="shared" ca="1" si="0"/>
        <v>#N/A</v>
      </c>
      <c r="Q63" s="53" t="e">
        <f t="shared" ca="1" si="3"/>
        <v>#N/A</v>
      </c>
      <c r="R63" s="53" t="e">
        <f t="shared" ca="1" si="8"/>
        <v>#N/A</v>
      </c>
      <c r="S63" s="58" t="e">
        <f t="shared" ca="1" si="4"/>
        <v>#N/A</v>
      </c>
      <c r="T63" s="59" t="e">
        <f t="shared" ca="1" si="9"/>
        <v>#N/A</v>
      </c>
      <c r="U63" s="53" t="str">
        <f t="shared" ca="1" si="5"/>
        <v>--</v>
      </c>
    </row>
    <row r="64" spans="3:28" x14ac:dyDescent="0.25">
      <c r="K64" s="51">
        <f t="shared" si="10"/>
        <v>41</v>
      </c>
      <c r="L64" s="93" t="e">
        <f t="shared" ca="1" si="6"/>
        <v>#N/A</v>
      </c>
      <c r="M64" s="57" t="e">
        <f t="shared" ca="1" si="1"/>
        <v>#N/A</v>
      </c>
      <c r="N64" s="53" t="e">
        <f t="shared" ca="1" si="2"/>
        <v>#N/A</v>
      </c>
      <c r="O64" s="57" t="str">
        <f t="shared" ca="1" si="7"/>
        <v>--</v>
      </c>
      <c r="P64" s="53" t="e">
        <f t="shared" ca="1" si="0"/>
        <v>#N/A</v>
      </c>
      <c r="Q64" s="53" t="e">
        <f t="shared" ca="1" si="3"/>
        <v>#N/A</v>
      </c>
      <c r="R64" s="53" t="e">
        <f t="shared" ca="1" si="8"/>
        <v>#N/A</v>
      </c>
      <c r="S64" s="58" t="e">
        <f t="shared" ca="1" si="4"/>
        <v>#N/A</v>
      </c>
      <c r="T64" s="59" t="e">
        <f t="shared" ca="1" si="9"/>
        <v>#N/A</v>
      </c>
      <c r="U64" s="53" t="str">
        <f t="shared" ca="1" si="5"/>
        <v>--</v>
      </c>
    </row>
    <row r="65" spans="11:21" x14ac:dyDescent="0.25">
      <c r="K65" s="51">
        <f t="shared" si="10"/>
        <v>42</v>
      </c>
      <c r="L65" s="93" t="e">
        <f t="shared" ca="1" si="6"/>
        <v>#N/A</v>
      </c>
      <c r="M65" s="57" t="e">
        <f t="shared" ca="1" si="1"/>
        <v>#N/A</v>
      </c>
      <c r="N65" s="53" t="e">
        <f t="shared" ca="1" si="2"/>
        <v>#N/A</v>
      </c>
      <c r="O65" s="57" t="str">
        <f t="shared" ca="1" si="7"/>
        <v>--</v>
      </c>
      <c r="P65" s="53" t="e">
        <f t="shared" ca="1" si="0"/>
        <v>#N/A</v>
      </c>
      <c r="Q65" s="53" t="e">
        <f t="shared" ca="1" si="3"/>
        <v>#N/A</v>
      </c>
      <c r="R65" s="53" t="e">
        <f t="shared" ca="1" si="8"/>
        <v>#N/A</v>
      </c>
      <c r="S65" s="58" t="e">
        <f t="shared" ca="1" si="4"/>
        <v>#N/A</v>
      </c>
      <c r="T65" s="59" t="e">
        <f t="shared" ca="1" si="9"/>
        <v>#N/A</v>
      </c>
      <c r="U65" s="53" t="str">
        <f t="shared" ca="1" si="5"/>
        <v>--</v>
      </c>
    </row>
    <row r="66" spans="11:21" x14ac:dyDescent="0.25">
      <c r="K66" s="51">
        <f t="shared" si="10"/>
        <v>43</v>
      </c>
      <c r="L66" s="93" t="e">
        <f t="shared" ca="1" si="6"/>
        <v>#N/A</v>
      </c>
      <c r="M66" s="57" t="e">
        <f t="shared" ca="1" si="1"/>
        <v>#N/A</v>
      </c>
      <c r="N66" s="53" t="e">
        <f t="shared" ca="1" si="2"/>
        <v>#N/A</v>
      </c>
      <c r="O66" s="57" t="str">
        <f t="shared" ca="1" si="7"/>
        <v>--</v>
      </c>
      <c r="P66" s="53" t="e">
        <f t="shared" ca="1" si="0"/>
        <v>#N/A</v>
      </c>
      <c r="Q66" s="53" t="e">
        <f t="shared" ca="1" si="3"/>
        <v>#N/A</v>
      </c>
      <c r="R66" s="53" t="e">
        <f t="shared" ca="1" si="8"/>
        <v>#N/A</v>
      </c>
      <c r="S66" s="58" t="e">
        <f t="shared" ca="1" si="4"/>
        <v>#N/A</v>
      </c>
      <c r="T66" s="59" t="e">
        <f t="shared" ca="1" si="9"/>
        <v>#N/A</v>
      </c>
      <c r="U66" s="53" t="str">
        <f t="shared" ca="1" si="5"/>
        <v>--</v>
      </c>
    </row>
    <row r="67" spans="11:21" x14ac:dyDescent="0.25">
      <c r="K67" s="51">
        <f t="shared" si="10"/>
        <v>44</v>
      </c>
      <c r="L67" s="93" t="e">
        <f t="shared" ca="1" si="6"/>
        <v>#N/A</v>
      </c>
      <c r="M67" s="57" t="e">
        <f t="shared" ca="1" si="1"/>
        <v>#N/A</v>
      </c>
      <c r="N67" s="53" t="e">
        <f t="shared" ca="1" si="2"/>
        <v>#N/A</v>
      </c>
      <c r="O67" s="57" t="str">
        <f t="shared" ca="1" si="7"/>
        <v>--</v>
      </c>
      <c r="P67" s="53" t="e">
        <f t="shared" ca="1" si="0"/>
        <v>#N/A</v>
      </c>
      <c r="Q67" s="53"/>
      <c r="R67" s="53"/>
      <c r="S67" s="58" t="e">
        <f t="shared" ca="1" si="4"/>
        <v>#N/A</v>
      </c>
      <c r="T67" s="59" t="e">
        <f t="shared" ca="1" si="9"/>
        <v>#N/A</v>
      </c>
      <c r="U67" s="53" t="str">
        <f t="shared" ca="1" si="5"/>
        <v>--</v>
      </c>
    </row>
    <row r="68" spans="11:21" x14ac:dyDescent="0.25">
      <c r="K68" s="51">
        <f t="shared" si="10"/>
        <v>45</v>
      </c>
      <c r="L68" s="93" t="e">
        <f t="shared" ca="1" si="6"/>
        <v>#N/A</v>
      </c>
      <c r="M68" s="57" t="e">
        <f t="shared" ca="1" si="1"/>
        <v>#N/A</v>
      </c>
      <c r="N68" s="53" t="e">
        <f t="shared" ca="1" si="2"/>
        <v>#N/A</v>
      </c>
      <c r="O68" s="57" t="str">
        <f t="shared" ca="1" si="7"/>
        <v>--</v>
      </c>
      <c r="P68" s="53" t="e">
        <f t="shared" ca="1" si="0"/>
        <v>#N/A</v>
      </c>
      <c r="Q68" s="53"/>
      <c r="R68" s="53"/>
      <c r="S68" s="58" t="e">
        <f t="shared" ca="1" si="4"/>
        <v>#N/A</v>
      </c>
      <c r="T68" s="59" t="e">
        <f t="shared" ca="1" si="9"/>
        <v>#N/A</v>
      </c>
      <c r="U68" s="53" t="str">
        <f t="shared" ca="1" si="5"/>
        <v>--</v>
      </c>
    </row>
    <row r="69" spans="11:21" x14ac:dyDescent="0.25">
      <c r="K69" s="51">
        <f t="shared" si="10"/>
        <v>46</v>
      </c>
      <c r="L69" s="93" t="e">
        <f t="shared" ca="1" si="6"/>
        <v>#N/A</v>
      </c>
      <c r="M69" s="57" t="e">
        <f t="shared" ca="1" si="1"/>
        <v>#N/A</v>
      </c>
      <c r="N69" s="53" t="e">
        <f t="shared" ca="1" si="2"/>
        <v>#N/A</v>
      </c>
      <c r="O69" s="57" t="str">
        <f t="shared" ca="1" si="7"/>
        <v>--</v>
      </c>
      <c r="P69" s="53" t="e">
        <f t="shared" ca="1" si="0"/>
        <v>#N/A</v>
      </c>
      <c r="Q69" s="53"/>
      <c r="R69" s="53"/>
      <c r="S69" s="58" t="e">
        <f t="shared" ca="1" si="4"/>
        <v>#N/A</v>
      </c>
      <c r="T69" s="59" t="e">
        <f t="shared" ca="1" si="9"/>
        <v>#N/A</v>
      </c>
      <c r="U69" s="53" t="str">
        <f t="shared" ca="1" si="5"/>
        <v>--</v>
      </c>
    </row>
    <row r="70" spans="11:21" x14ac:dyDescent="0.25">
      <c r="K70" s="51">
        <f t="shared" si="10"/>
        <v>47</v>
      </c>
      <c r="L70" s="93" t="e">
        <f t="shared" ca="1" si="6"/>
        <v>#N/A</v>
      </c>
      <c r="M70" s="57" t="e">
        <f t="shared" ca="1" si="1"/>
        <v>#N/A</v>
      </c>
      <c r="N70" s="53" t="e">
        <f t="shared" ca="1" si="2"/>
        <v>#N/A</v>
      </c>
      <c r="O70" s="57" t="str">
        <f t="shared" ca="1" si="7"/>
        <v>--</v>
      </c>
      <c r="P70" s="53" t="e">
        <f t="shared" ca="1" si="0"/>
        <v>#N/A</v>
      </c>
      <c r="Q70" s="53"/>
      <c r="R70" s="53"/>
      <c r="S70" s="58" t="e">
        <f t="shared" ca="1" si="4"/>
        <v>#N/A</v>
      </c>
      <c r="T70" s="59" t="e">
        <f t="shared" ca="1" si="9"/>
        <v>#N/A</v>
      </c>
      <c r="U70" s="53" t="str">
        <f t="shared" ca="1" si="5"/>
        <v>--</v>
      </c>
    </row>
    <row r="71" spans="11:21" x14ac:dyDescent="0.25">
      <c r="K71" s="51">
        <f t="shared" si="10"/>
        <v>48</v>
      </c>
      <c r="L71" s="93" t="e">
        <f t="shared" ca="1" si="6"/>
        <v>#N/A</v>
      </c>
      <c r="M71" s="57" t="e">
        <f t="shared" ca="1" si="1"/>
        <v>#N/A</v>
      </c>
      <c r="N71" s="53" t="e">
        <f t="shared" ca="1" si="2"/>
        <v>#N/A</v>
      </c>
      <c r="O71" s="57" t="str">
        <f t="shared" ca="1" si="7"/>
        <v>--</v>
      </c>
      <c r="P71" s="53" t="e">
        <f t="shared" ca="1" si="0"/>
        <v>#N/A</v>
      </c>
      <c r="Q71" s="53"/>
      <c r="R71" s="53"/>
      <c r="S71" s="58" t="e">
        <f t="shared" ca="1" si="4"/>
        <v>#N/A</v>
      </c>
      <c r="T71" s="59" t="e">
        <f t="shared" ca="1" si="9"/>
        <v>#N/A</v>
      </c>
      <c r="U71" s="53" t="str">
        <f t="shared" ca="1" si="5"/>
        <v>--</v>
      </c>
    </row>
    <row r="72" spans="11:21" x14ac:dyDescent="0.25">
      <c r="K72" s="51">
        <f t="shared" si="10"/>
        <v>49</v>
      </c>
      <c r="L72" s="93" t="e">
        <f t="shared" ca="1" si="6"/>
        <v>#N/A</v>
      </c>
      <c r="M72" s="57" t="e">
        <f t="shared" ca="1" si="1"/>
        <v>#N/A</v>
      </c>
      <c r="N72" s="53" t="e">
        <f t="shared" ca="1" si="2"/>
        <v>#N/A</v>
      </c>
      <c r="O72" s="57" t="str">
        <f t="shared" ca="1" si="7"/>
        <v>--</v>
      </c>
      <c r="P72" s="53" t="e">
        <f t="shared" ca="1" si="0"/>
        <v>#N/A</v>
      </c>
      <c r="Q72" s="53"/>
      <c r="R72" s="53"/>
      <c r="S72" s="58" t="e">
        <f t="shared" ca="1" si="4"/>
        <v>#N/A</v>
      </c>
      <c r="T72" s="59" t="e">
        <f t="shared" ca="1" si="9"/>
        <v>#N/A</v>
      </c>
      <c r="U72" s="53" t="str">
        <f t="shared" ca="1" si="5"/>
        <v>--</v>
      </c>
    </row>
    <row r="73" spans="11:21" x14ac:dyDescent="0.25">
      <c r="K73" s="51">
        <f t="shared" si="10"/>
        <v>50</v>
      </c>
      <c r="L73" s="93" t="e">
        <f t="shared" ca="1" si="6"/>
        <v>#N/A</v>
      </c>
      <c r="M73" s="57" t="e">
        <f t="shared" ca="1" si="1"/>
        <v>#N/A</v>
      </c>
      <c r="N73" s="53" t="e">
        <f t="shared" ca="1" si="2"/>
        <v>#N/A</v>
      </c>
      <c r="O73" s="57" t="str">
        <f t="shared" ca="1" si="7"/>
        <v>--</v>
      </c>
      <c r="P73" s="53" t="e">
        <f t="shared" ca="1" si="0"/>
        <v>#N/A</v>
      </c>
      <c r="Q73" s="53"/>
      <c r="R73" s="53"/>
      <c r="S73" s="58" t="e">
        <f t="shared" ca="1" si="4"/>
        <v>#N/A</v>
      </c>
      <c r="T73" s="59" t="e">
        <f t="shared" ca="1" si="9"/>
        <v>#N/A</v>
      </c>
      <c r="U73" s="53" t="str">
        <f t="shared" ca="1" si="5"/>
        <v>--</v>
      </c>
    </row>
    <row r="74" spans="11:21" x14ac:dyDescent="0.25">
      <c r="K74" s="51">
        <f t="shared" si="10"/>
        <v>51</v>
      </c>
      <c r="L74" s="93" t="e">
        <f t="shared" ca="1" si="6"/>
        <v>#N/A</v>
      </c>
      <c r="M74" s="57" t="e">
        <f t="shared" ca="1" si="1"/>
        <v>#N/A</v>
      </c>
      <c r="N74" s="53" t="e">
        <f t="shared" ca="1" si="2"/>
        <v>#N/A</v>
      </c>
      <c r="O74" s="57" t="str">
        <f t="shared" ca="1" si="7"/>
        <v>--</v>
      </c>
      <c r="P74" s="53" t="e">
        <f t="shared" ca="1" si="0"/>
        <v>#N/A</v>
      </c>
      <c r="Q74" s="53"/>
      <c r="R74" s="53"/>
      <c r="S74" s="58" t="e">
        <f t="shared" ca="1" si="4"/>
        <v>#N/A</v>
      </c>
      <c r="T74" s="59" t="e">
        <f t="shared" ca="1" si="9"/>
        <v>#N/A</v>
      </c>
      <c r="U74" s="53" t="str">
        <f t="shared" ca="1" si="5"/>
        <v>--</v>
      </c>
    </row>
    <row r="75" spans="11:21" x14ac:dyDescent="0.25">
      <c r="K75" s="51">
        <f t="shared" si="10"/>
        <v>52</v>
      </c>
      <c r="L75" s="93" t="e">
        <f t="shared" ca="1" si="6"/>
        <v>#N/A</v>
      </c>
      <c r="M75" s="57" t="e">
        <f t="shared" ca="1" si="1"/>
        <v>#N/A</v>
      </c>
      <c r="N75" s="53" t="e">
        <f t="shared" ca="1" si="2"/>
        <v>#N/A</v>
      </c>
      <c r="O75" s="57" t="str">
        <f t="shared" ca="1" si="7"/>
        <v>--</v>
      </c>
      <c r="P75" s="53" t="e">
        <f t="shared" ca="1" si="0"/>
        <v>#N/A</v>
      </c>
      <c r="Q75" s="53"/>
      <c r="R75" s="53"/>
      <c r="S75" s="58" t="e">
        <f t="shared" ca="1" si="4"/>
        <v>#N/A</v>
      </c>
      <c r="T75" s="59" t="e">
        <f t="shared" ca="1" si="9"/>
        <v>#N/A</v>
      </c>
      <c r="U75" s="53" t="str">
        <f t="shared" ca="1" si="5"/>
        <v>--</v>
      </c>
    </row>
    <row r="76" spans="11:21" x14ac:dyDescent="0.25">
      <c r="K76" s="51">
        <f t="shared" si="10"/>
        <v>53</v>
      </c>
      <c r="L76" s="93" t="e">
        <f t="shared" ca="1" si="6"/>
        <v>#N/A</v>
      </c>
      <c r="M76" s="57" t="e">
        <f t="shared" ca="1" si="1"/>
        <v>#N/A</v>
      </c>
      <c r="N76" s="53" t="e">
        <f t="shared" ca="1" si="2"/>
        <v>#N/A</v>
      </c>
      <c r="O76" s="57" t="str">
        <f t="shared" ca="1" si="7"/>
        <v>--</v>
      </c>
      <c r="P76" s="53" t="e">
        <f t="shared" ca="1" si="0"/>
        <v>#N/A</v>
      </c>
      <c r="Q76" s="53"/>
      <c r="R76" s="53"/>
      <c r="S76" s="58" t="e">
        <f t="shared" ca="1" si="4"/>
        <v>#N/A</v>
      </c>
      <c r="T76" s="59" t="e">
        <f t="shared" ca="1" si="9"/>
        <v>#N/A</v>
      </c>
      <c r="U76" s="53" t="str">
        <f t="shared" ca="1" si="5"/>
        <v>--</v>
      </c>
    </row>
    <row r="77" spans="11:21" x14ac:dyDescent="0.25">
      <c r="K77" s="51">
        <f t="shared" si="10"/>
        <v>54</v>
      </c>
      <c r="L77" s="93" t="e">
        <f t="shared" ca="1" si="6"/>
        <v>#N/A</v>
      </c>
      <c r="M77" s="57" t="e">
        <f t="shared" ca="1" si="1"/>
        <v>#N/A</v>
      </c>
      <c r="N77" s="53" t="e">
        <f t="shared" ca="1" si="2"/>
        <v>#N/A</v>
      </c>
      <c r="O77" s="57" t="str">
        <f t="shared" ca="1" si="7"/>
        <v>--</v>
      </c>
      <c r="P77" s="53" t="e">
        <f t="shared" ca="1" si="0"/>
        <v>#N/A</v>
      </c>
      <c r="Q77" s="53"/>
      <c r="R77" s="53"/>
      <c r="S77" s="58" t="e">
        <f t="shared" ca="1" si="4"/>
        <v>#N/A</v>
      </c>
      <c r="T77" s="59" t="e">
        <f t="shared" ca="1" si="9"/>
        <v>#N/A</v>
      </c>
      <c r="U77" s="53" t="str">
        <f t="shared" ca="1" si="5"/>
        <v>--</v>
      </c>
    </row>
    <row r="78" spans="11:21" x14ac:dyDescent="0.25">
      <c r="K78" s="51">
        <f t="shared" si="10"/>
        <v>55</v>
      </c>
      <c r="L78" s="93" t="e">
        <f t="shared" ca="1" si="6"/>
        <v>#N/A</v>
      </c>
      <c r="M78" s="57" t="e">
        <f t="shared" ca="1" si="1"/>
        <v>#N/A</v>
      </c>
      <c r="N78" s="53" t="e">
        <f t="shared" ca="1" si="2"/>
        <v>#N/A</v>
      </c>
      <c r="O78" s="57" t="str">
        <f t="shared" ca="1" si="7"/>
        <v>--</v>
      </c>
      <c r="P78" s="53" t="e">
        <f t="shared" ca="1" si="0"/>
        <v>#N/A</v>
      </c>
      <c r="Q78" s="53"/>
      <c r="R78" s="53"/>
      <c r="S78" s="58" t="e">
        <f t="shared" ca="1" si="4"/>
        <v>#N/A</v>
      </c>
      <c r="T78" s="59" t="e">
        <f t="shared" ca="1" si="9"/>
        <v>#N/A</v>
      </c>
      <c r="U78" s="53" t="str">
        <f t="shared" ca="1" si="5"/>
        <v>--</v>
      </c>
    </row>
    <row r="79" spans="11:21" x14ac:dyDescent="0.25">
      <c r="K79" s="51">
        <f t="shared" si="10"/>
        <v>56</v>
      </c>
      <c r="L79" s="93" t="e">
        <f t="shared" ca="1" si="6"/>
        <v>#N/A</v>
      </c>
      <c r="M79" s="57" t="e">
        <f t="shared" ca="1" si="1"/>
        <v>#N/A</v>
      </c>
      <c r="N79" s="53" t="e">
        <f t="shared" ca="1" si="2"/>
        <v>#N/A</v>
      </c>
      <c r="O79" s="57" t="str">
        <f t="shared" ca="1" si="7"/>
        <v>--</v>
      </c>
      <c r="P79" s="53" t="e">
        <f t="shared" ca="1" si="0"/>
        <v>#N/A</v>
      </c>
      <c r="Q79" s="53"/>
      <c r="R79" s="53"/>
      <c r="S79" s="58" t="e">
        <f t="shared" ca="1" si="4"/>
        <v>#N/A</v>
      </c>
      <c r="T79" s="59" t="e">
        <f t="shared" ca="1" si="9"/>
        <v>#N/A</v>
      </c>
      <c r="U79" s="53" t="str">
        <f t="shared" ca="1" si="5"/>
        <v>--</v>
      </c>
    </row>
    <row r="80" spans="11:21" x14ac:dyDescent="0.25">
      <c r="K80" s="51">
        <f t="shared" si="10"/>
        <v>57</v>
      </c>
      <c r="L80" s="93" t="e">
        <f t="shared" ca="1" si="6"/>
        <v>#N/A</v>
      </c>
      <c r="M80" s="57" t="e">
        <f t="shared" ca="1" si="1"/>
        <v>#N/A</v>
      </c>
      <c r="N80" s="53" t="e">
        <f t="shared" ca="1" si="2"/>
        <v>#N/A</v>
      </c>
      <c r="O80" s="57" t="str">
        <f t="shared" ca="1" si="7"/>
        <v>--</v>
      </c>
      <c r="P80" s="53" t="e">
        <f t="shared" ca="1" si="0"/>
        <v>#N/A</v>
      </c>
      <c r="Q80" s="53"/>
      <c r="R80" s="53"/>
      <c r="S80" s="58" t="e">
        <f t="shared" ca="1" si="4"/>
        <v>#N/A</v>
      </c>
      <c r="T80" s="59" t="e">
        <f t="shared" ca="1" si="9"/>
        <v>#N/A</v>
      </c>
      <c r="U80" s="53" t="str">
        <f t="shared" ca="1" si="5"/>
        <v>--</v>
      </c>
    </row>
    <row r="81" spans="11:21" x14ac:dyDescent="0.25">
      <c r="K81" s="51">
        <f t="shared" si="10"/>
        <v>58</v>
      </c>
      <c r="L81" s="93" t="e">
        <f t="shared" ca="1" si="6"/>
        <v>#N/A</v>
      </c>
      <c r="M81" s="57" t="e">
        <f t="shared" ca="1" si="1"/>
        <v>#N/A</v>
      </c>
      <c r="N81" s="53" t="e">
        <f t="shared" ca="1" si="2"/>
        <v>#N/A</v>
      </c>
      <c r="O81" s="57" t="str">
        <f t="shared" ca="1" si="7"/>
        <v>--</v>
      </c>
      <c r="P81" s="53" t="e">
        <f t="shared" ca="1" si="0"/>
        <v>#N/A</v>
      </c>
      <c r="Q81" s="53"/>
      <c r="R81" s="53"/>
      <c r="S81" s="58" t="e">
        <f t="shared" ca="1" si="4"/>
        <v>#N/A</v>
      </c>
      <c r="T81" s="59" t="e">
        <f t="shared" ca="1" si="9"/>
        <v>#N/A</v>
      </c>
      <c r="U81" s="53" t="str">
        <f t="shared" ca="1" si="5"/>
        <v>--</v>
      </c>
    </row>
    <row r="82" spans="11:21" x14ac:dyDescent="0.25">
      <c r="K82" s="51">
        <f t="shared" si="10"/>
        <v>59</v>
      </c>
      <c r="L82" s="93" t="e">
        <f t="shared" ca="1" si="6"/>
        <v>#N/A</v>
      </c>
      <c r="M82" s="57" t="e">
        <f t="shared" ca="1" si="1"/>
        <v>#N/A</v>
      </c>
      <c r="N82" s="53" t="e">
        <f t="shared" ca="1" si="2"/>
        <v>#N/A</v>
      </c>
      <c r="O82" s="57" t="str">
        <f t="shared" ca="1" si="7"/>
        <v>--</v>
      </c>
      <c r="P82" s="53" t="e">
        <f t="shared" ca="1" si="0"/>
        <v>#N/A</v>
      </c>
      <c r="Q82" s="53"/>
      <c r="R82" s="53"/>
      <c r="S82" s="58" t="e">
        <f t="shared" ca="1" si="4"/>
        <v>#N/A</v>
      </c>
      <c r="T82" s="59" t="e">
        <f t="shared" ca="1" si="9"/>
        <v>#N/A</v>
      </c>
      <c r="U82" s="53" t="str">
        <f t="shared" ca="1" si="5"/>
        <v>--</v>
      </c>
    </row>
    <row r="83" spans="11:21" x14ac:dyDescent="0.25">
      <c r="K83" s="51">
        <f t="shared" si="10"/>
        <v>60</v>
      </c>
      <c r="L83" s="93" t="e">
        <f t="shared" ca="1" si="6"/>
        <v>#N/A</v>
      </c>
      <c r="M83" s="57" t="e">
        <f t="shared" ca="1" si="1"/>
        <v>#N/A</v>
      </c>
      <c r="N83" s="53" t="e">
        <f t="shared" ca="1" si="2"/>
        <v>#N/A</v>
      </c>
      <c r="O83" s="57" t="str">
        <f t="shared" ca="1" si="7"/>
        <v>--</v>
      </c>
      <c r="P83" s="53" t="e">
        <f t="shared" ca="1" si="0"/>
        <v>#N/A</v>
      </c>
      <c r="Q83" s="53"/>
      <c r="R83" s="53"/>
      <c r="S83" s="58" t="e">
        <f t="shared" ca="1" si="4"/>
        <v>#N/A</v>
      </c>
      <c r="T83" s="59" t="e">
        <f t="shared" ca="1" si="9"/>
        <v>#N/A</v>
      </c>
      <c r="U83" s="53" t="str">
        <f t="shared" ca="1" si="5"/>
        <v>--</v>
      </c>
    </row>
    <row r="84" spans="11:21" x14ac:dyDescent="0.25">
      <c r="K84" s="51">
        <f t="shared" si="10"/>
        <v>61</v>
      </c>
      <c r="L84" s="93" t="e">
        <f t="shared" ca="1" si="6"/>
        <v>#N/A</v>
      </c>
      <c r="M84" s="57" t="e">
        <f t="shared" ca="1" si="1"/>
        <v>#N/A</v>
      </c>
      <c r="N84" s="53" t="e">
        <f t="shared" ca="1" si="2"/>
        <v>#N/A</v>
      </c>
      <c r="O84" s="57" t="str">
        <f t="shared" ca="1" si="7"/>
        <v>--</v>
      </c>
      <c r="P84" s="53" t="e">
        <f t="shared" ca="1" si="0"/>
        <v>#N/A</v>
      </c>
      <c r="Q84" s="53"/>
      <c r="R84" s="53"/>
      <c r="S84" s="58" t="e">
        <f t="shared" ca="1" si="4"/>
        <v>#N/A</v>
      </c>
      <c r="T84" s="59" t="e">
        <f t="shared" ca="1" si="9"/>
        <v>#N/A</v>
      </c>
      <c r="U84" s="53" t="str">
        <f t="shared" ca="1" si="5"/>
        <v>--</v>
      </c>
    </row>
    <row r="85" spans="11:21" x14ac:dyDescent="0.25">
      <c r="K85" s="51">
        <f t="shared" si="10"/>
        <v>62</v>
      </c>
      <c r="L85" s="93" t="e">
        <f t="shared" ca="1" si="6"/>
        <v>#N/A</v>
      </c>
      <c r="M85" s="57" t="e">
        <f t="shared" ca="1" si="1"/>
        <v>#N/A</v>
      </c>
      <c r="N85" s="53" t="e">
        <f t="shared" ca="1" si="2"/>
        <v>#N/A</v>
      </c>
      <c r="O85" s="57" t="str">
        <f t="shared" ca="1" si="7"/>
        <v>--</v>
      </c>
      <c r="P85" s="53" t="e">
        <f t="shared" ca="1" si="0"/>
        <v>#N/A</v>
      </c>
      <c r="Q85" s="53"/>
      <c r="R85" s="53"/>
      <c r="S85" s="58" t="e">
        <f t="shared" ca="1" si="4"/>
        <v>#N/A</v>
      </c>
      <c r="T85" s="59" t="e">
        <f t="shared" ca="1" si="9"/>
        <v>#N/A</v>
      </c>
      <c r="U85" s="53" t="str">
        <f t="shared" ca="1" si="5"/>
        <v>--</v>
      </c>
    </row>
    <row r="86" spans="11:21" x14ac:dyDescent="0.25">
      <c r="K86" s="51">
        <f t="shared" si="10"/>
        <v>63</v>
      </c>
      <c r="L86" s="93" t="e">
        <f t="shared" ca="1" si="6"/>
        <v>#N/A</v>
      </c>
      <c r="M86" s="57" t="e">
        <f t="shared" ca="1" si="1"/>
        <v>#N/A</v>
      </c>
      <c r="N86" s="53" t="e">
        <f t="shared" ca="1" si="2"/>
        <v>#N/A</v>
      </c>
      <c r="O86" s="57" t="str">
        <f t="shared" ca="1" si="7"/>
        <v>--</v>
      </c>
      <c r="P86" s="53" t="e">
        <f t="shared" ca="1" si="0"/>
        <v>#N/A</v>
      </c>
      <c r="Q86" s="53"/>
      <c r="R86" s="53"/>
      <c r="S86" s="58" t="e">
        <f t="shared" ca="1" si="4"/>
        <v>#N/A</v>
      </c>
      <c r="T86" s="59" t="e">
        <f t="shared" ca="1" si="9"/>
        <v>#N/A</v>
      </c>
      <c r="U86" s="53" t="str">
        <f t="shared" ca="1" si="5"/>
        <v>--</v>
      </c>
    </row>
    <row r="87" spans="11:21" x14ac:dyDescent="0.25">
      <c r="K87" s="51">
        <f t="shared" si="10"/>
        <v>64</v>
      </c>
      <c r="L87" s="93" t="e">
        <f t="shared" ca="1" si="6"/>
        <v>#N/A</v>
      </c>
      <c r="M87" s="57" t="e">
        <f t="shared" ca="1" si="1"/>
        <v>#N/A</v>
      </c>
      <c r="N87" s="53" t="e">
        <f t="shared" ca="1" si="2"/>
        <v>#N/A</v>
      </c>
      <c r="O87" s="57" t="str">
        <f t="shared" ca="1" si="7"/>
        <v>--</v>
      </c>
      <c r="P87" s="53" t="e">
        <f t="shared" ca="1" si="0"/>
        <v>#N/A</v>
      </c>
      <c r="Q87" s="53"/>
      <c r="R87" s="53"/>
      <c r="S87" s="58" t="e">
        <f t="shared" ca="1" si="4"/>
        <v>#N/A</v>
      </c>
      <c r="T87" s="59" t="e">
        <f t="shared" ca="1" si="9"/>
        <v>#N/A</v>
      </c>
      <c r="U87" s="53" t="str">
        <f t="shared" ca="1" si="5"/>
        <v>--</v>
      </c>
    </row>
    <row r="88" spans="11:21" x14ac:dyDescent="0.25">
      <c r="K88" s="51">
        <f t="shared" si="10"/>
        <v>65</v>
      </c>
      <c r="L88" s="93" t="e">
        <f t="shared" ca="1" si="6"/>
        <v>#N/A</v>
      </c>
      <c r="M88" s="57" t="e">
        <f t="shared" ca="1" si="1"/>
        <v>#N/A</v>
      </c>
      <c r="N88" s="53" t="e">
        <f t="shared" ca="1" si="2"/>
        <v>#N/A</v>
      </c>
      <c r="O88" s="57" t="str">
        <f t="shared" ca="1" si="7"/>
        <v>--</v>
      </c>
      <c r="P88" s="53" t="e">
        <f t="shared" ref="P88:P135" ca="1" si="11">+IF(L88="--","--",IFERROR(VLOOKUP(L88,$W$41:$X$45,2,FALSE),0))</f>
        <v>#N/A</v>
      </c>
      <c r="Q88" s="53"/>
      <c r="R88" s="53"/>
      <c r="S88" s="58" t="e">
        <f t="shared" ca="1" si="4"/>
        <v>#N/A</v>
      </c>
      <c r="T88" s="59" t="e">
        <f t="shared" ca="1" si="9"/>
        <v>#N/A</v>
      </c>
      <c r="U88" s="53" t="str">
        <f t="shared" ca="1" si="5"/>
        <v>--</v>
      </c>
    </row>
    <row r="89" spans="11:21" x14ac:dyDescent="0.25">
      <c r="K89" s="51">
        <f t="shared" si="10"/>
        <v>66</v>
      </c>
      <c r="L89" s="93" t="e">
        <f t="shared" ca="1" si="6"/>
        <v>#N/A</v>
      </c>
      <c r="M89" s="57" t="e">
        <f t="shared" ref="M89:M135" ca="1" si="12">IF(L89="--","--",IF(AND($C$27="--",K89=1),(L89-$C$26)*$C$24/365,$C$24/$C$25))</f>
        <v>#N/A</v>
      </c>
      <c r="N89" s="53" t="e">
        <f t="shared" ref="N89:N135" ca="1" si="13">+IF(L89=$C$23, 100%, "--")</f>
        <v>#N/A</v>
      </c>
      <c r="O89" s="57" t="str">
        <f t="shared" ca="1" si="7"/>
        <v>--</v>
      </c>
      <c r="P89" s="53" t="e">
        <f t="shared" ca="1" si="11"/>
        <v>#N/A</v>
      </c>
      <c r="Q89" s="53"/>
      <c r="R89" s="53"/>
      <c r="S89" s="58" t="e">
        <f t="shared" ref="S89:S135" ca="1" si="14">IF(L89="--","--",ROUND(IF($C$22="LBA37DA",SUM(O89:P89),SUM(M89:N89)),9))</f>
        <v>#N/A</v>
      </c>
      <c r="T89" s="59" t="e">
        <f t="shared" ca="1" si="9"/>
        <v>#N/A</v>
      </c>
      <c r="U89" s="53" t="str">
        <f t="shared" ref="U89:U135" ca="1" si="15">IFERROR(T89*S89,"--")</f>
        <v>--</v>
      </c>
    </row>
    <row r="90" spans="11:21" x14ac:dyDescent="0.25">
      <c r="K90" s="51">
        <f t="shared" si="10"/>
        <v>67</v>
      </c>
      <c r="L90" s="93" t="e">
        <f t="shared" ref="L90:L135" ca="1" si="16">+IF(L89&lt;$C$23, EDATE(L89,12/$C$25), IF(L89=$C$23, "--", IF(L89="--", "--")))</f>
        <v>#N/A</v>
      </c>
      <c r="M90" s="57" t="e">
        <f t="shared" ca="1" si="12"/>
        <v>#N/A</v>
      </c>
      <c r="N90" s="53" t="e">
        <f t="shared" ca="1" si="13"/>
        <v>#N/A</v>
      </c>
      <c r="O90" s="57" t="str">
        <f t="shared" ref="O90:O135" ca="1" si="17">IFERROR(IF(K90=1,(L90-$C$27)*(Q90/100%)*$C$24/365,(L90-L89)*(Q90/100%)*$C$24/365),"--")</f>
        <v>--</v>
      </c>
      <c r="P90" s="53" t="e">
        <f t="shared" ca="1" si="11"/>
        <v>#N/A</v>
      </c>
      <c r="Q90" s="53"/>
      <c r="R90" s="53"/>
      <c r="S90" s="58" t="e">
        <f t="shared" ca="1" si="14"/>
        <v>#N/A</v>
      </c>
      <c r="T90" s="59" t="e">
        <f t="shared" ref="T90:T135" ca="1" si="18">IF(L90="--","--",1/(1+$C$31/$C$25)^($C$28*$C$25/365+K89))</f>
        <v>#N/A</v>
      </c>
      <c r="U90" s="53" t="str">
        <f t="shared" ca="1" si="15"/>
        <v>--</v>
      </c>
    </row>
    <row r="91" spans="11:21" x14ac:dyDescent="0.25">
      <c r="K91" s="51">
        <f t="shared" si="10"/>
        <v>68</v>
      </c>
      <c r="L91" s="93" t="e">
        <f t="shared" ca="1" si="16"/>
        <v>#N/A</v>
      </c>
      <c r="M91" s="57" t="e">
        <f t="shared" ca="1" si="12"/>
        <v>#N/A</v>
      </c>
      <c r="N91" s="53" t="e">
        <f t="shared" ca="1" si="13"/>
        <v>#N/A</v>
      </c>
      <c r="O91" s="57" t="str">
        <f t="shared" ca="1" si="17"/>
        <v>--</v>
      </c>
      <c r="P91" s="53" t="e">
        <f t="shared" ca="1" si="11"/>
        <v>#N/A</v>
      </c>
      <c r="Q91" s="53"/>
      <c r="R91" s="53"/>
      <c r="S91" s="58" t="e">
        <f t="shared" ca="1" si="14"/>
        <v>#N/A</v>
      </c>
      <c r="T91" s="59" t="e">
        <f t="shared" ca="1" si="18"/>
        <v>#N/A</v>
      </c>
      <c r="U91" s="53" t="str">
        <f t="shared" ca="1" si="15"/>
        <v>--</v>
      </c>
    </row>
    <row r="92" spans="11:21" x14ac:dyDescent="0.25">
      <c r="K92" s="51">
        <f t="shared" ref="K92:K135" si="19">+K91+1</f>
        <v>69</v>
      </c>
      <c r="L92" s="93" t="e">
        <f t="shared" ca="1" si="16"/>
        <v>#N/A</v>
      </c>
      <c r="M92" s="57" t="e">
        <f t="shared" ca="1" si="12"/>
        <v>#N/A</v>
      </c>
      <c r="N92" s="53" t="e">
        <f t="shared" ca="1" si="13"/>
        <v>#N/A</v>
      </c>
      <c r="O92" s="57" t="str">
        <f t="shared" ca="1" si="17"/>
        <v>--</v>
      </c>
      <c r="P92" s="53" t="e">
        <f t="shared" ca="1" si="11"/>
        <v>#N/A</v>
      </c>
      <c r="Q92" s="53"/>
      <c r="R92" s="53"/>
      <c r="S92" s="58" t="e">
        <f t="shared" ca="1" si="14"/>
        <v>#N/A</v>
      </c>
      <c r="T92" s="59" t="e">
        <f t="shared" ca="1" si="18"/>
        <v>#N/A</v>
      </c>
      <c r="U92" s="53" t="str">
        <f t="shared" ca="1" si="15"/>
        <v>--</v>
      </c>
    </row>
    <row r="93" spans="11:21" x14ac:dyDescent="0.25">
      <c r="K93" s="51">
        <f t="shared" si="19"/>
        <v>70</v>
      </c>
      <c r="L93" s="93" t="e">
        <f t="shared" ca="1" si="16"/>
        <v>#N/A</v>
      </c>
      <c r="M93" s="57" t="e">
        <f t="shared" ca="1" si="12"/>
        <v>#N/A</v>
      </c>
      <c r="N93" s="53" t="e">
        <f t="shared" ca="1" si="13"/>
        <v>#N/A</v>
      </c>
      <c r="O93" s="57" t="str">
        <f t="shared" ca="1" si="17"/>
        <v>--</v>
      </c>
      <c r="P93" s="53" t="e">
        <f t="shared" ca="1" si="11"/>
        <v>#N/A</v>
      </c>
      <c r="Q93" s="53"/>
      <c r="R93" s="53"/>
      <c r="S93" s="58" t="e">
        <f t="shared" ca="1" si="14"/>
        <v>#N/A</v>
      </c>
      <c r="T93" s="59" t="e">
        <f t="shared" ca="1" si="18"/>
        <v>#N/A</v>
      </c>
      <c r="U93" s="53" t="str">
        <f t="shared" ca="1" si="15"/>
        <v>--</v>
      </c>
    </row>
    <row r="94" spans="11:21" x14ac:dyDescent="0.25">
      <c r="K94" s="51">
        <f t="shared" si="19"/>
        <v>71</v>
      </c>
      <c r="L94" s="93" t="e">
        <f t="shared" ca="1" si="16"/>
        <v>#N/A</v>
      </c>
      <c r="M94" s="57" t="e">
        <f t="shared" ca="1" si="12"/>
        <v>#N/A</v>
      </c>
      <c r="N94" s="53" t="e">
        <f t="shared" ca="1" si="13"/>
        <v>#N/A</v>
      </c>
      <c r="O94" s="57" t="str">
        <f t="shared" ca="1" si="17"/>
        <v>--</v>
      </c>
      <c r="P94" s="53" t="e">
        <f t="shared" ca="1" si="11"/>
        <v>#N/A</v>
      </c>
      <c r="Q94" s="53"/>
      <c r="R94" s="53"/>
      <c r="S94" s="58" t="e">
        <f t="shared" ca="1" si="14"/>
        <v>#N/A</v>
      </c>
      <c r="T94" s="59" t="e">
        <f t="shared" ca="1" si="18"/>
        <v>#N/A</v>
      </c>
      <c r="U94" s="53" t="str">
        <f t="shared" ca="1" si="15"/>
        <v>--</v>
      </c>
    </row>
    <row r="95" spans="11:21" x14ac:dyDescent="0.25">
      <c r="K95" s="51">
        <f t="shared" si="19"/>
        <v>72</v>
      </c>
      <c r="L95" s="93" t="e">
        <f t="shared" ca="1" si="16"/>
        <v>#N/A</v>
      </c>
      <c r="M95" s="57" t="e">
        <f t="shared" ca="1" si="12"/>
        <v>#N/A</v>
      </c>
      <c r="N95" s="53" t="e">
        <f t="shared" ca="1" si="13"/>
        <v>#N/A</v>
      </c>
      <c r="O95" s="57" t="str">
        <f t="shared" ca="1" si="17"/>
        <v>--</v>
      </c>
      <c r="P95" s="53" t="e">
        <f t="shared" ca="1" si="11"/>
        <v>#N/A</v>
      </c>
      <c r="Q95" s="53"/>
      <c r="R95" s="53"/>
      <c r="S95" s="58" t="e">
        <f t="shared" ca="1" si="14"/>
        <v>#N/A</v>
      </c>
      <c r="T95" s="59" t="e">
        <f t="shared" ca="1" si="18"/>
        <v>#N/A</v>
      </c>
      <c r="U95" s="53" t="str">
        <f t="shared" ca="1" si="15"/>
        <v>--</v>
      </c>
    </row>
    <row r="96" spans="11:21" x14ac:dyDescent="0.25">
      <c r="K96" s="51">
        <f t="shared" si="19"/>
        <v>73</v>
      </c>
      <c r="L96" s="93" t="e">
        <f t="shared" ca="1" si="16"/>
        <v>#N/A</v>
      </c>
      <c r="M96" s="57" t="e">
        <f t="shared" ca="1" si="12"/>
        <v>#N/A</v>
      </c>
      <c r="N96" s="53" t="e">
        <f t="shared" ca="1" si="13"/>
        <v>#N/A</v>
      </c>
      <c r="O96" s="57" t="str">
        <f t="shared" ca="1" si="17"/>
        <v>--</v>
      </c>
      <c r="P96" s="53" t="e">
        <f t="shared" ca="1" si="11"/>
        <v>#N/A</v>
      </c>
      <c r="Q96" s="53"/>
      <c r="R96" s="53"/>
      <c r="S96" s="58" t="e">
        <f t="shared" ca="1" si="14"/>
        <v>#N/A</v>
      </c>
      <c r="T96" s="59" t="e">
        <f t="shared" ca="1" si="18"/>
        <v>#N/A</v>
      </c>
      <c r="U96" s="53" t="str">
        <f t="shared" ca="1" si="15"/>
        <v>--</v>
      </c>
    </row>
    <row r="97" spans="11:21" x14ac:dyDescent="0.25">
      <c r="K97" s="51">
        <f t="shared" si="19"/>
        <v>74</v>
      </c>
      <c r="L97" s="93" t="e">
        <f t="shared" ca="1" si="16"/>
        <v>#N/A</v>
      </c>
      <c r="M97" s="57" t="e">
        <f t="shared" ca="1" si="12"/>
        <v>#N/A</v>
      </c>
      <c r="N97" s="53" t="e">
        <f t="shared" ca="1" si="13"/>
        <v>#N/A</v>
      </c>
      <c r="O97" s="57" t="str">
        <f t="shared" ca="1" si="17"/>
        <v>--</v>
      </c>
      <c r="P97" s="53" t="e">
        <f t="shared" ca="1" si="11"/>
        <v>#N/A</v>
      </c>
      <c r="Q97" s="53"/>
      <c r="R97" s="53"/>
      <c r="S97" s="58" t="e">
        <f t="shared" ca="1" si="14"/>
        <v>#N/A</v>
      </c>
      <c r="T97" s="59" t="e">
        <f t="shared" ca="1" si="18"/>
        <v>#N/A</v>
      </c>
      <c r="U97" s="53" t="str">
        <f t="shared" ca="1" si="15"/>
        <v>--</v>
      </c>
    </row>
    <row r="98" spans="11:21" x14ac:dyDescent="0.25">
      <c r="K98" s="51">
        <f t="shared" si="19"/>
        <v>75</v>
      </c>
      <c r="L98" s="93" t="e">
        <f t="shared" ca="1" si="16"/>
        <v>#N/A</v>
      </c>
      <c r="M98" s="57" t="e">
        <f t="shared" ca="1" si="12"/>
        <v>#N/A</v>
      </c>
      <c r="N98" s="53" t="e">
        <f t="shared" ca="1" si="13"/>
        <v>#N/A</v>
      </c>
      <c r="O98" s="57" t="str">
        <f t="shared" ca="1" si="17"/>
        <v>--</v>
      </c>
      <c r="P98" s="53" t="e">
        <f t="shared" ca="1" si="11"/>
        <v>#N/A</v>
      </c>
      <c r="Q98" s="53"/>
      <c r="R98" s="53"/>
      <c r="S98" s="58" t="e">
        <f t="shared" ca="1" si="14"/>
        <v>#N/A</v>
      </c>
      <c r="T98" s="59" t="e">
        <f t="shared" ca="1" si="18"/>
        <v>#N/A</v>
      </c>
      <c r="U98" s="53" t="str">
        <f t="shared" ca="1" si="15"/>
        <v>--</v>
      </c>
    </row>
    <row r="99" spans="11:21" x14ac:dyDescent="0.25">
      <c r="K99" s="51">
        <f t="shared" si="19"/>
        <v>76</v>
      </c>
      <c r="L99" s="93" t="e">
        <f t="shared" ca="1" si="16"/>
        <v>#N/A</v>
      </c>
      <c r="M99" s="57" t="e">
        <f t="shared" ca="1" si="12"/>
        <v>#N/A</v>
      </c>
      <c r="N99" s="53" t="e">
        <f t="shared" ca="1" si="13"/>
        <v>#N/A</v>
      </c>
      <c r="O99" s="57" t="str">
        <f t="shared" ca="1" si="17"/>
        <v>--</v>
      </c>
      <c r="P99" s="53" t="e">
        <f t="shared" ca="1" si="11"/>
        <v>#N/A</v>
      </c>
      <c r="Q99" s="53"/>
      <c r="R99" s="53"/>
      <c r="S99" s="58" t="e">
        <f t="shared" ca="1" si="14"/>
        <v>#N/A</v>
      </c>
      <c r="T99" s="59" t="e">
        <f t="shared" ca="1" si="18"/>
        <v>#N/A</v>
      </c>
      <c r="U99" s="53" t="str">
        <f t="shared" ca="1" si="15"/>
        <v>--</v>
      </c>
    </row>
    <row r="100" spans="11:21" x14ac:dyDescent="0.25">
      <c r="K100" s="51">
        <f t="shared" si="19"/>
        <v>77</v>
      </c>
      <c r="L100" s="93" t="e">
        <f t="shared" ca="1" si="16"/>
        <v>#N/A</v>
      </c>
      <c r="M100" s="57" t="e">
        <f t="shared" ca="1" si="12"/>
        <v>#N/A</v>
      </c>
      <c r="N100" s="53" t="e">
        <f t="shared" ca="1" si="13"/>
        <v>#N/A</v>
      </c>
      <c r="O100" s="57" t="str">
        <f t="shared" ca="1" si="17"/>
        <v>--</v>
      </c>
      <c r="P100" s="53" t="e">
        <f t="shared" ca="1" si="11"/>
        <v>#N/A</v>
      </c>
      <c r="Q100" s="53"/>
      <c r="R100" s="53"/>
      <c r="S100" s="58" t="e">
        <f t="shared" ca="1" si="14"/>
        <v>#N/A</v>
      </c>
      <c r="T100" s="59" t="e">
        <f t="shared" ca="1" si="18"/>
        <v>#N/A</v>
      </c>
      <c r="U100" s="53" t="str">
        <f t="shared" ca="1" si="15"/>
        <v>--</v>
      </c>
    </row>
    <row r="101" spans="11:21" x14ac:dyDescent="0.25">
      <c r="K101" s="51">
        <f t="shared" si="19"/>
        <v>78</v>
      </c>
      <c r="L101" s="93" t="e">
        <f t="shared" ca="1" si="16"/>
        <v>#N/A</v>
      </c>
      <c r="M101" s="57" t="e">
        <f t="shared" ca="1" si="12"/>
        <v>#N/A</v>
      </c>
      <c r="N101" s="53" t="e">
        <f t="shared" ca="1" si="13"/>
        <v>#N/A</v>
      </c>
      <c r="O101" s="57" t="str">
        <f t="shared" ca="1" si="17"/>
        <v>--</v>
      </c>
      <c r="P101" s="53" t="e">
        <f t="shared" ca="1" si="11"/>
        <v>#N/A</v>
      </c>
      <c r="Q101" s="53"/>
      <c r="R101" s="53"/>
      <c r="S101" s="58" t="e">
        <f t="shared" ca="1" si="14"/>
        <v>#N/A</v>
      </c>
      <c r="T101" s="59" t="e">
        <f t="shared" ca="1" si="18"/>
        <v>#N/A</v>
      </c>
      <c r="U101" s="53" t="str">
        <f t="shared" ca="1" si="15"/>
        <v>--</v>
      </c>
    </row>
    <row r="102" spans="11:21" x14ac:dyDescent="0.25">
      <c r="K102" s="51">
        <f t="shared" si="19"/>
        <v>79</v>
      </c>
      <c r="L102" s="93" t="e">
        <f t="shared" ca="1" si="16"/>
        <v>#N/A</v>
      </c>
      <c r="M102" s="57" t="e">
        <f t="shared" ca="1" si="12"/>
        <v>#N/A</v>
      </c>
      <c r="N102" s="53" t="e">
        <f t="shared" ca="1" si="13"/>
        <v>#N/A</v>
      </c>
      <c r="O102" s="57" t="str">
        <f t="shared" ca="1" si="17"/>
        <v>--</v>
      </c>
      <c r="P102" s="53" t="e">
        <f t="shared" ca="1" si="11"/>
        <v>#N/A</v>
      </c>
      <c r="Q102" s="53"/>
      <c r="R102" s="53"/>
      <c r="S102" s="58" t="e">
        <f t="shared" ca="1" si="14"/>
        <v>#N/A</v>
      </c>
      <c r="T102" s="59" t="e">
        <f t="shared" ca="1" si="18"/>
        <v>#N/A</v>
      </c>
      <c r="U102" s="53" t="str">
        <f t="shared" ca="1" si="15"/>
        <v>--</v>
      </c>
    </row>
    <row r="103" spans="11:21" x14ac:dyDescent="0.25">
      <c r="K103" s="51">
        <f t="shared" si="19"/>
        <v>80</v>
      </c>
      <c r="L103" s="93" t="e">
        <f t="shared" ca="1" si="16"/>
        <v>#N/A</v>
      </c>
      <c r="M103" s="57" t="e">
        <f t="shared" ca="1" si="12"/>
        <v>#N/A</v>
      </c>
      <c r="N103" s="53" t="e">
        <f t="shared" ca="1" si="13"/>
        <v>#N/A</v>
      </c>
      <c r="O103" s="57" t="str">
        <f t="shared" ca="1" si="17"/>
        <v>--</v>
      </c>
      <c r="P103" s="53" t="e">
        <f t="shared" ca="1" si="11"/>
        <v>#N/A</v>
      </c>
      <c r="Q103" s="53"/>
      <c r="R103" s="53"/>
      <c r="S103" s="58" t="e">
        <f t="shared" ca="1" si="14"/>
        <v>#N/A</v>
      </c>
      <c r="T103" s="59" t="e">
        <f t="shared" ca="1" si="18"/>
        <v>#N/A</v>
      </c>
      <c r="U103" s="53" t="str">
        <f t="shared" ca="1" si="15"/>
        <v>--</v>
      </c>
    </row>
    <row r="104" spans="11:21" x14ac:dyDescent="0.25">
      <c r="K104" s="51">
        <f t="shared" si="19"/>
        <v>81</v>
      </c>
      <c r="L104" s="93" t="e">
        <f t="shared" ca="1" si="16"/>
        <v>#N/A</v>
      </c>
      <c r="M104" s="57" t="e">
        <f t="shared" ca="1" si="12"/>
        <v>#N/A</v>
      </c>
      <c r="N104" s="53" t="e">
        <f t="shared" ca="1" si="13"/>
        <v>#N/A</v>
      </c>
      <c r="O104" s="57" t="str">
        <f t="shared" ca="1" si="17"/>
        <v>--</v>
      </c>
      <c r="P104" s="53" t="e">
        <f t="shared" ca="1" si="11"/>
        <v>#N/A</v>
      </c>
      <c r="Q104" s="53"/>
      <c r="R104" s="53"/>
      <c r="S104" s="58" t="e">
        <f t="shared" ca="1" si="14"/>
        <v>#N/A</v>
      </c>
      <c r="T104" s="59" t="e">
        <f t="shared" ca="1" si="18"/>
        <v>#N/A</v>
      </c>
      <c r="U104" s="53" t="str">
        <f t="shared" ca="1" si="15"/>
        <v>--</v>
      </c>
    </row>
    <row r="105" spans="11:21" x14ac:dyDescent="0.25">
      <c r="K105" s="51">
        <f t="shared" si="19"/>
        <v>82</v>
      </c>
      <c r="L105" s="93" t="e">
        <f t="shared" ca="1" si="16"/>
        <v>#N/A</v>
      </c>
      <c r="M105" s="57" t="e">
        <f t="shared" ca="1" si="12"/>
        <v>#N/A</v>
      </c>
      <c r="N105" s="53" t="e">
        <f t="shared" ca="1" si="13"/>
        <v>#N/A</v>
      </c>
      <c r="O105" s="57" t="str">
        <f t="shared" ca="1" si="17"/>
        <v>--</v>
      </c>
      <c r="P105" s="53" t="e">
        <f t="shared" ca="1" si="11"/>
        <v>#N/A</v>
      </c>
      <c r="Q105" s="53"/>
      <c r="R105" s="53"/>
      <c r="S105" s="58" t="e">
        <f t="shared" ca="1" si="14"/>
        <v>#N/A</v>
      </c>
      <c r="T105" s="59" t="e">
        <f t="shared" ca="1" si="18"/>
        <v>#N/A</v>
      </c>
      <c r="U105" s="53" t="str">
        <f t="shared" ca="1" si="15"/>
        <v>--</v>
      </c>
    </row>
    <row r="106" spans="11:21" x14ac:dyDescent="0.25">
      <c r="K106" s="51">
        <f t="shared" si="19"/>
        <v>83</v>
      </c>
      <c r="L106" s="93" t="e">
        <f t="shared" ca="1" si="16"/>
        <v>#N/A</v>
      </c>
      <c r="M106" s="57" t="e">
        <f t="shared" ca="1" si="12"/>
        <v>#N/A</v>
      </c>
      <c r="N106" s="53" t="e">
        <f t="shared" ca="1" si="13"/>
        <v>#N/A</v>
      </c>
      <c r="O106" s="57" t="str">
        <f t="shared" ca="1" si="17"/>
        <v>--</v>
      </c>
      <c r="P106" s="53" t="e">
        <f t="shared" ca="1" si="11"/>
        <v>#N/A</v>
      </c>
      <c r="Q106" s="53"/>
      <c r="R106" s="53"/>
      <c r="S106" s="58" t="e">
        <f t="shared" ca="1" si="14"/>
        <v>#N/A</v>
      </c>
      <c r="T106" s="59" t="e">
        <f t="shared" ca="1" si="18"/>
        <v>#N/A</v>
      </c>
      <c r="U106" s="53" t="str">
        <f t="shared" ca="1" si="15"/>
        <v>--</v>
      </c>
    </row>
    <row r="107" spans="11:21" x14ac:dyDescent="0.25">
      <c r="K107" s="51">
        <f t="shared" si="19"/>
        <v>84</v>
      </c>
      <c r="L107" s="93" t="e">
        <f t="shared" ca="1" si="16"/>
        <v>#N/A</v>
      </c>
      <c r="M107" s="57" t="e">
        <f t="shared" ca="1" si="12"/>
        <v>#N/A</v>
      </c>
      <c r="N107" s="53" t="e">
        <f t="shared" ca="1" si="13"/>
        <v>#N/A</v>
      </c>
      <c r="O107" s="57" t="str">
        <f t="shared" ca="1" si="17"/>
        <v>--</v>
      </c>
      <c r="P107" s="53" t="e">
        <f t="shared" ca="1" si="11"/>
        <v>#N/A</v>
      </c>
      <c r="Q107" s="53"/>
      <c r="R107" s="53"/>
      <c r="S107" s="58" t="e">
        <f t="shared" ca="1" si="14"/>
        <v>#N/A</v>
      </c>
      <c r="T107" s="59" t="e">
        <f t="shared" ca="1" si="18"/>
        <v>#N/A</v>
      </c>
      <c r="U107" s="53" t="str">
        <f t="shared" ca="1" si="15"/>
        <v>--</v>
      </c>
    </row>
    <row r="108" spans="11:21" x14ac:dyDescent="0.25">
      <c r="K108" s="51">
        <f t="shared" si="19"/>
        <v>85</v>
      </c>
      <c r="L108" s="93" t="e">
        <f t="shared" ca="1" si="16"/>
        <v>#N/A</v>
      </c>
      <c r="M108" s="57" t="e">
        <f t="shared" ca="1" si="12"/>
        <v>#N/A</v>
      </c>
      <c r="N108" s="53" t="e">
        <f t="shared" ca="1" si="13"/>
        <v>#N/A</v>
      </c>
      <c r="O108" s="57" t="str">
        <f t="shared" ca="1" si="17"/>
        <v>--</v>
      </c>
      <c r="P108" s="53" t="e">
        <f t="shared" ca="1" si="11"/>
        <v>#N/A</v>
      </c>
      <c r="Q108" s="53"/>
      <c r="R108" s="53"/>
      <c r="S108" s="58" t="e">
        <f t="shared" ca="1" si="14"/>
        <v>#N/A</v>
      </c>
      <c r="T108" s="59" t="e">
        <f t="shared" ca="1" si="18"/>
        <v>#N/A</v>
      </c>
      <c r="U108" s="53" t="str">
        <f t="shared" ca="1" si="15"/>
        <v>--</v>
      </c>
    </row>
    <row r="109" spans="11:21" x14ac:dyDescent="0.25">
      <c r="K109" s="51">
        <f t="shared" si="19"/>
        <v>86</v>
      </c>
      <c r="L109" s="93" t="e">
        <f t="shared" ca="1" si="16"/>
        <v>#N/A</v>
      </c>
      <c r="M109" s="57" t="e">
        <f t="shared" ca="1" si="12"/>
        <v>#N/A</v>
      </c>
      <c r="N109" s="53" t="e">
        <f t="shared" ca="1" si="13"/>
        <v>#N/A</v>
      </c>
      <c r="O109" s="57" t="str">
        <f t="shared" ca="1" si="17"/>
        <v>--</v>
      </c>
      <c r="P109" s="53" t="e">
        <f t="shared" ca="1" si="11"/>
        <v>#N/A</v>
      </c>
      <c r="Q109" s="53"/>
      <c r="R109" s="53"/>
      <c r="S109" s="58" t="e">
        <f t="shared" ca="1" si="14"/>
        <v>#N/A</v>
      </c>
      <c r="T109" s="59" t="e">
        <f t="shared" ca="1" si="18"/>
        <v>#N/A</v>
      </c>
      <c r="U109" s="53" t="str">
        <f t="shared" ca="1" si="15"/>
        <v>--</v>
      </c>
    </row>
    <row r="110" spans="11:21" x14ac:dyDescent="0.25">
      <c r="K110" s="51">
        <f t="shared" si="19"/>
        <v>87</v>
      </c>
      <c r="L110" s="93" t="e">
        <f t="shared" ca="1" si="16"/>
        <v>#N/A</v>
      </c>
      <c r="M110" s="57" t="e">
        <f t="shared" ca="1" si="12"/>
        <v>#N/A</v>
      </c>
      <c r="N110" s="53" t="e">
        <f t="shared" ca="1" si="13"/>
        <v>#N/A</v>
      </c>
      <c r="O110" s="57" t="str">
        <f t="shared" ca="1" si="17"/>
        <v>--</v>
      </c>
      <c r="P110" s="53" t="e">
        <f t="shared" ca="1" si="11"/>
        <v>#N/A</v>
      </c>
      <c r="Q110" s="53"/>
      <c r="R110" s="53"/>
      <c r="S110" s="58" t="e">
        <f t="shared" ca="1" si="14"/>
        <v>#N/A</v>
      </c>
      <c r="T110" s="59" t="e">
        <f t="shared" ca="1" si="18"/>
        <v>#N/A</v>
      </c>
      <c r="U110" s="53" t="str">
        <f t="shared" ca="1" si="15"/>
        <v>--</v>
      </c>
    </row>
    <row r="111" spans="11:21" x14ac:dyDescent="0.25">
      <c r="K111" s="51">
        <f t="shared" si="19"/>
        <v>88</v>
      </c>
      <c r="L111" s="93" t="e">
        <f t="shared" ca="1" si="16"/>
        <v>#N/A</v>
      </c>
      <c r="M111" s="57" t="e">
        <f t="shared" ca="1" si="12"/>
        <v>#N/A</v>
      </c>
      <c r="N111" s="53" t="e">
        <f t="shared" ca="1" si="13"/>
        <v>#N/A</v>
      </c>
      <c r="O111" s="57" t="str">
        <f t="shared" ca="1" si="17"/>
        <v>--</v>
      </c>
      <c r="P111" s="53" t="e">
        <f t="shared" ca="1" si="11"/>
        <v>#N/A</v>
      </c>
      <c r="Q111" s="53"/>
      <c r="R111" s="53"/>
      <c r="S111" s="58" t="e">
        <f t="shared" ca="1" si="14"/>
        <v>#N/A</v>
      </c>
      <c r="T111" s="59" t="e">
        <f t="shared" ca="1" si="18"/>
        <v>#N/A</v>
      </c>
      <c r="U111" s="53" t="str">
        <f t="shared" ca="1" si="15"/>
        <v>--</v>
      </c>
    </row>
    <row r="112" spans="11:21" x14ac:dyDescent="0.25">
      <c r="K112" s="51">
        <f t="shared" si="19"/>
        <v>89</v>
      </c>
      <c r="L112" s="93" t="e">
        <f t="shared" ca="1" si="16"/>
        <v>#N/A</v>
      </c>
      <c r="M112" s="57" t="e">
        <f t="shared" ca="1" si="12"/>
        <v>#N/A</v>
      </c>
      <c r="N112" s="53" t="e">
        <f t="shared" ca="1" si="13"/>
        <v>#N/A</v>
      </c>
      <c r="O112" s="57" t="str">
        <f t="shared" ca="1" si="17"/>
        <v>--</v>
      </c>
      <c r="P112" s="53" t="e">
        <f t="shared" ca="1" si="11"/>
        <v>#N/A</v>
      </c>
      <c r="Q112" s="53"/>
      <c r="R112" s="53"/>
      <c r="S112" s="58" t="e">
        <f t="shared" ca="1" si="14"/>
        <v>#N/A</v>
      </c>
      <c r="T112" s="59" t="e">
        <f t="shared" ca="1" si="18"/>
        <v>#N/A</v>
      </c>
      <c r="U112" s="53" t="str">
        <f t="shared" ca="1" si="15"/>
        <v>--</v>
      </c>
    </row>
    <row r="113" spans="11:21" x14ac:dyDescent="0.25">
      <c r="K113" s="51">
        <f t="shared" si="19"/>
        <v>90</v>
      </c>
      <c r="L113" s="93" t="e">
        <f t="shared" ca="1" si="16"/>
        <v>#N/A</v>
      </c>
      <c r="M113" s="57" t="e">
        <f t="shared" ca="1" si="12"/>
        <v>#N/A</v>
      </c>
      <c r="N113" s="53" t="e">
        <f t="shared" ca="1" si="13"/>
        <v>#N/A</v>
      </c>
      <c r="O113" s="57" t="str">
        <f t="shared" ca="1" si="17"/>
        <v>--</v>
      </c>
      <c r="P113" s="53" t="e">
        <f t="shared" ca="1" si="11"/>
        <v>#N/A</v>
      </c>
      <c r="Q113" s="53"/>
      <c r="R113" s="53"/>
      <c r="S113" s="58" t="e">
        <f t="shared" ca="1" si="14"/>
        <v>#N/A</v>
      </c>
      <c r="T113" s="59" t="e">
        <f t="shared" ca="1" si="18"/>
        <v>#N/A</v>
      </c>
      <c r="U113" s="53" t="str">
        <f t="shared" ca="1" si="15"/>
        <v>--</v>
      </c>
    </row>
    <row r="114" spans="11:21" x14ac:dyDescent="0.25">
      <c r="K114" s="51">
        <f t="shared" si="19"/>
        <v>91</v>
      </c>
      <c r="L114" s="93" t="e">
        <f t="shared" ca="1" si="16"/>
        <v>#N/A</v>
      </c>
      <c r="M114" s="57" t="e">
        <f t="shared" ca="1" si="12"/>
        <v>#N/A</v>
      </c>
      <c r="N114" s="53" t="e">
        <f t="shared" ca="1" si="13"/>
        <v>#N/A</v>
      </c>
      <c r="O114" s="57" t="str">
        <f t="shared" ca="1" si="17"/>
        <v>--</v>
      </c>
      <c r="P114" s="53" t="e">
        <f t="shared" ca="1" si="11"/>
        <v>#N/A</v>
      </c>
      <c r="Q114" s="53"/>
      <c r="R114" s="53"/>
      <c r="S114" s="58" t="e">
        <f t="shared" ca="1" si="14"/>
        <v>#N/A</v>
      </c>
      <c r="T114" s="59" t="e">
        <f t="shared" ca="1" si="18"/>
        <v>#N/A</v>
      </c>
      <c r="U114" s="53" t="str">
        <f t="shared" ca="1" si="15"/>
        <v>--</v>
      </c>
    </row>
    <row r="115" spans="11:21" x14ac:dyDescent="0.25">
      <c r="K115" s="51">
        <f t="shared" si="19"/>
        <v>92</v>
      </c>
      <c r="L115" s="93" t="e">
        <f t="shared" ca="1" si="16"/>
        <v>#N/A</v>
      </c>
      <c r="M115" s="57" t="e">
        <f t="shared" ca="1" si="12"/>
        <v>#N/A</v>
      </c>
      <c r="N115" s="53" t="e">
        <f t="shared" ca="1" si="13"/>
        <v>#N/A</v>
      </c>
      <c r="O115" s="57" t="str">
        <f t="shared" ca="1" si="17"/>
        <v>--</v>
      </c>
      <c r="P115" s="53" t="e">
        <f t="shared" ca="1" si="11"/>
        <v>#N/A</v>
      </c>
      <c r="Q115" s="53"/>
      <c r="R115" s="53"/>
      <c r="S115" s="58" t="e">
        <f t="shared" ca="1" si="14"/>
        <v>#N/A</v>
      </c>
      <c r="T115" s="59" t="e">
        <f t="shared" ca="1" si="18"/>
        <v>#N/A</v>
      </c>
      <c r="U115" s="53" t="str">
        <f t="shared" ca="1" si="15"/>
        <v>--</v>
      </c>
    </row>
    <row r="116" spans="11:21" x14ac:dyDescent="0.25">
      <c r="K116" s="51">
        <f t="shared" si="19"/>
        <v>93</v>
      </c>
      <c r="L116" s="93" t="e">
        <f t="shared" ca="1" si="16"/>
        <v>#N/A</v>
      </c>
      <c r="M116" s="57" t="e">
        <f t="shared" ca="1" si="12"/>
        <v>#N/A</v>
      </c>
      <c r="N116" s="53" t="e">
        <f t="shared" ca="1" si="13"/>
        <v>#N/A</v>
      </c>
      <c r="O116" s="57" t="str">
        <f t="shared" ca="1" si="17"/>
        <v>--</v>
      </c>
      <c r="P116" s="53" t="e">
        <f t="shared" ca="1" si="11"/>
        <v>#N/A</v>
      </c>
      <c r="Q116" s="53"/>
      <c r="R116" s="53"/>
      <c r="S116" s="58" t="e">
        <f t="shared" ca="1" si="14"/>
        <v>#N/A</v>
      </c>
      <c r="T116" s="59" t="e">
        <f t="shared" ca="1" si="18"/>
        <v>#N/A</v>
      </c>
      <c r="U116" s="53" t="str">
        <f t="shared" ca="1" si="15"/>
        <v>--</v>
      </c>
    </row>
    <row r="117" spans="11:21" x14ac:dyDescent="0.25">
      <c r="K117" s="51">
        <f t="shared" si="19"/>
        <v>94</v>
      </c>
      <c r="L117" s="93" t="e">
        <f t="shared" ca="1" si="16"/>
        <v>#N/A</v>
      </c>
      <c r="M117" s="57" t="e">
        <f t="shared" ca="1" si="12"/>
        <v>#N/A</v>
      </c>
      <c r="N117" s="53" t="e">
        <f t="shared" ca="1" si="13"/>
        <v>#N/A</v>
      </c>
      <c r="O117" s="57" t="str">
        <f t="shared" ca="1" si="17"/>
        <v>--</v>
      </c>
      <c r="P117" s="53" t="e">
        <f t="shared" ca="1" si="11"/>
        <v>#N/A</v>
      </c>
      <c r="Q117" s="53"/>
      <c r="R117" s="53"/>
      <c r="S117" s="58" t="e">
        <f t="shared" ca="1" si="14"/>
        <v>#N/A</v>
      </c>
      <c r="T117" s="59" t="e">
        <f t="shared" ca="1" si="18"/>
        <v>#N/A</v>
      </c>
      <c r="U117" s="53" t="str">
        <f t="shared" ca="1" si="15"/>
        <v>--</v>
      </c>
    </row>
    <row r="118" spans="11:21" x14ac:dyDescent="0.25">
      <c r="K118" s="51">
        <f t="shared" si="19"/>
        <v>95</v>
      </c>
      <c r="L118" s="93" t="e">
        <f t="shared" ca="1" si="16"/>
        <v>#N/A</v>
      </c>
      <c r="M118" s="57" t="e">
        <f t="shared" ca="1" si="12"/>
        <v>#N/A</v>
      </c>
      <c r="N118" s="53" t="e">
        <f t="shared" ca="1" si="13"/>
        <v>#N/A</v>
      </c>
      <c r="O118" s="57" t="str">
        <f t="shared" ca="1" si="17"/>
        <v>--</v>
      </c>
      <c r="P118" s="53" t="e">
        <f t="shared" ca="1" si="11"/>
        <v>#N/A</v>
      </c>
      <c r="Q118" s="53"/>
      <c r="R118" s="53"/>
      <c r="S118" s="58" t="e">
        <f t="shared" ca="1" si="14"/>
        <v>#N/A</v>
      </c>
      <c r="T118" s="59" t="e">
        <f t="shared" ca="1" si="18"/>
        <v>#N/A</v>
      </c>
      <c r="U118" s="53" t="str">
        <f t="shared" ca="1" si="15"/>
        <v>--</v>
      </c>
    </row>
    <row r="119" spans="11:21" x14ac:dyDescent="0.25">
      <c r="K119" s="51">
        <f t="shared" si="19"/>
        <v>96</v>
      </c>
      <c r="L119" s="93" t="e">
        <f t="shared" ca="1" si="16"/>
        <v>#N/A</v>
      </c>
      <c r="M119" s="57" t="e">
        <f t="shared" ca="1" si="12"/>
        <v>#N/A</v>
      </c>
      <c r="N119" s="53" t="e">
        <f t="shared" ca="1" si="13"/>
        <v>#N/A</v>
      </c>
      <c r="O119" s="57" t="str">
        <f t="shared" ca="1" si="17"/>
        <v>--</v>
      </c>
      <c r="P119" s="53" t="e">
        <f t="shared" ca="1" si="11"/>
        <v>#N/A</v>
      </c>
      <c r="Q119" s="53"/>
      <c r="R119" s="53"/>
      <c r="S119" s="58" t="e">
        <f t="shared" ca="1" si="14"/>
        <v>#N/A</v>
      </c>
      <c r="T119" s="59" t="e">
        <f t="shared" ca="1" si="18"/>
        <v>#N/A</v>
      </c>
      <c r="U119" s="53" t="str">
        <f t="shared" ca="1" si="15"/>
        <v>--</v>
      </c>
    </row>
    <row r="120" spans="11:21" x14ac:dyDescent="0.25">
      <c r="K120" s="51">
        <f t="shared" si="19"/>
        <v>97</v>
      </c>
      <c r="L120" s="93" t="e">
        <f t="shared" ca="1" si="16"/>
        <v>#N/A</v>
      </c>
      <c r="M120" s="57" t="e">
        <f t="shared" ca="1" si="12"/>
        <v>#N/A</v>
      </c>
      <c r="N120" s="53" t="e">
        <f t="shared" ca="1" si="13"/>
        <v>#N/A</v>
      </c>
      <c r="O120" s="57" t="str">
        <f t="shared" ca="1" si="17"/>
        <v>--</v>
      </c>
      <c r="P120" s="53" t="e">
        <f t="shared" ca="1" si="11"/>
        <v>#N/A</v>
      </c>
      <c r="Q120" s="53"/>
      <c r="R120" s="53"/>
      <c r="S120" s="58" t="e">
        <f t="shared" ca="1" si="14"/>
        <v>#N/A</v>
      </c>
      <c r="T120" s="59" t="e">
        <f t="shared" ca="1" si="18"/>
        <v>#N/A</v>
      </c>
      <c r="U120" s="53" t="str">
        <f t="shared" ca="1" si="15"/>
        <v>--</v>
      </c>
    </row>
    <row r="121" spans="11:21" x14ac:dyDescent="0.25">
      <c r="K121" s="51">
        <f t="shared" si="19"/>
        <v>98</v>
      </c>
      <c r="L121" s="93" t="e">
        <f t="shared" ca="1" si="16"/>
        <v>#N/A</v>
      </c>
      <c r="M121" s="57" t="e">
        <f t="shared" ca="1" si="12"/>
        <v>#N/A</v>
      </c>
      <c r="N121" s="53" t="e">
        <f t="shared" ca="1" si="13"/>
        <v>#N/A</v>
      </c>
      <c r="O121" s="57" t="str">
        <f t="shared" ca="1" si="17"/>
        <v>--</v>
      </c>
      <c r="P121" s="53" t="e">
        <f t="shared" ca="1" si="11"/>
        <v>#N/A</v>
      </c>
      <c r="Q121" s="53"/>
      <c r="R121" s="53"/>
      <c r="S121" s="58" t="e">
        <f t="shared" ca="1" si="14"/>
        <v>#N/A</v>
      </c>
      <c r="T121" s="59" t="e">
        <f t="shared" ca="1" si="18"/>
        <v>#N/A</v>
      </c>
      <c r="U121" s="53" t="str">
        <f t="shared" ca="1" si="15"/>
        <v>--</v>
      </c>
    </row>
    <row r="122" spans="11:21" x14ac:dyDescent="0.25">
      <c r="K122" s="51">
        <f t="shared" si="19"/>
        <v>99</v>
      </c>
      <c r="L122" s="93" t="e">
        <f t="shared" ca="1" si="16"/>
        <v>#N/A</v>
      </c>
      <c r="M122" s="57" t="e">
        <f t="shared" ca="1" si="12"/>
        <v>#N/A</v>
      </c>
      <c r="N122" s="53" t="e">
        <f t="shared" ca="1" si="13"/>
        <v>#N/A</v>
      </c>
      <c r="O122" s="57" t="str">
        <f t="shared" ca="1" si="17"/>
        <v>--</v>
      </c>
      <c r="P122" s="53" t="e">
        <f t="shared" ca="1" si="11"/>
        <v>#N/A</v>
      </c>
      <c r="Q122" s="53"/>
      <c r="R122" s="53"/>
      <c r="S122" s="58" t="e">
        <f t="shared" ca="1" si="14"/>
        <v>#N/A</v>
      </c>
      <c r="T122" s="59" t="e">
        <f t="shared" ca="1" si="18"/>
        <v>#N/A</v>
      </c>
      <c r="U122" s="53" t="str">
        <f t="shared" ca="1" si="15"/>
        <v>--</v>
      </c>
    </row>
    <row r="123" spans="11:21" x14ac:dyDescent="0.25">
      <c r="K123" s="51">
        <f t="shared" si="19"/>
        <v>100</v>
      </c>
      <c r="L123" s="93" t="e">
        <f t="shared" ca="1" si="16"/>
        <v>#N/A</v>
      </c>
      <c r="M123" s="57" t="e">
        <f t="shared" ca="1" si="12"/>
        <v>#N/A</v>
      </c>
      <c r="N123" s="53" t="e">
        <f t="shared" ca="1" si="13"/>
        <v>#N/A</v>
      </c>
      <c r="O123" s="57" t="str">
        <f t="shared" ca="1" si="17"/>
        <v>--</v>
      </c>
      <c r="P123" s="53" t="e">
        <f t="shared" ca="1" si="11"/>
        <v>#N/A</v>
      </c>
      <c r="Q123" s="53"/>
      <c r="R123" s="53"/>
      <c r="S123" s="58" t="e">
        <f t="shared" ca="1" si="14"/>
        <v>#N/A</v>
      </c>
      <c r="T123" s="59" t="e">
        <f t="shared" ca="1" si="18"/>
        <v>#N/A</v>
      </c>
      <c r="U123" s="53" t="str">
        <f t="shared" ca="1" si="15"/>
        <v>--</v>
      </c>
    </row>
    <row r="124" spans="11:21" x14ac:dyDescent="0.25">
      <c r="K124" s="51">
        <f t="shared" si="19"/>
        <v>101</v>
      </c>
      <c r="L124" s="93" t="e">
        <f t="shared" ca="1" si="16"/>
        <v>#N/A</v>
      </c>
      <c r="M124" s="57" t="e">
        <f t="shared" ca="1" si="12"/>
        <v>#N/A</v>
      </c>
      <c r="N124" s="53" t="e">
        <f t="shared" ca="1" si="13"/>
        <v>#N/A</v>
      </c>
      <c r="O124" s="57" t="str">
        <f t="shared" ca="1" si="17"/>
        <v>--</v>
      </c>
      <c r="P124" s="53" t="e">
        <f t="shared" ca="1" si="11"/>
        <v>#N/A</v>
      </c>
      <c r="Q124" s="53"/>
      <c r="R124" s="53"/>
      <c r="S124" s="58" t="e">
        <f t="shared" ca="1" si="14"/>
        <v>#N/A</v>
      </c>
      <c r="T124" s="59" t="e">
        <f t="shared" ca="1" si="18"/>
        <v>#N/A</v>
      </c>
      <c r="U124" s="53" t="str">
        <f t="shared" ca="1" si="15"/>
        <v>--</v>
      </c>
    </row>
    <row r="125" spans="11:21" x14ac:dyDescent="0.25">
      <c r="K125" s="51">
        <f t="shared" si="19"/>
        <v>102</v>
      </c>
      <c r="L125" s="93" t="e">
        <f t="shared" ca="1" si="16"/>
        <v>#N/A</v>
      </c>
      <c r="M125" s="57" t="e">
        <f t="shared" ca="1" si="12"/>
        <v>#N/A</v>
      </c>
      <c r="N125" s="53" t="e">
        <f t="shared" ca="1" si="13"/>
        <v>#N/A</v>
      </c>
      <c r="O125" s="57" t="str">
        <f t="shared" ca="1" si="17"/>
        <v>--</v>
      </c>
      <c r="P125" s="53" t="e">
        <f t="shared" ca="1" si="11"/>
        <v>#N/A</v>
      </c>
      <c r="Q125" s="53"/>
      <c r="R125" s="53"/>
      <c r="S125" s="58" t="e">
        <f t="shared" ca="1" si="14"/>
        <v>#N/A</v>
      </c>
      <c r="T125" s="59" t="e">
        <f t="shared" ca="1" si="18"/>
        <v>#N/A</v>
      </c>
      <c r="U125" s="53" t="str">
        <f t="shared" ca="1" si="15"/>
        <v>--</v>
      </c>
    </row>
    <row r="126" spans="11:21" x14ac:dyDescent="0.25">
      <c r="K126" s="51">
        <f t="shared" si="19"/>
        <v>103</v>
      </c>
      <c r="L126" s="93" t="e">
        <f t="shared" ca="1" si="16"/>
        <v>#N/A</v>
      </c>
      <c r="M126" s="57" t="e">
        <f t="shared" ca="1" si="12"/>
        <v>#N/A</v>
      </c>
      <c r="N126" s="53" t="e">
        <f t="shared" ca="1" si="13"/>
        <v>#N/A</v>
      </c>
      <c r="O126" s="57" t="str">
        <f t="shared" ca="1" si="17"/>
        <v>--</v>
      </c>
      <c r="P126" s="53" t="e">
        <f t="shared" ca="1" si="11"/>
        <v>#N/A</v>
      </c>
      <c r="Q126" s="53"/>
      <c r="R126" s="53"/>
      <c r="S126" s="58" t="e">
        <f t="shared" ca="1" si="14"/>
        <v>#N/A</v>
      </c>
      <c r="T126" s="59" t="e">
        <f t="shared" ca="1" si="18"/>
        <v>#N/A</v>
      </c>
      <c r="U126" s="53" t="str">
        <f t="shared" ca="1" si="15"/>
        <v>--</v>
      </c>
    </row>
    <row r="127" spans="11:21" x14ac:dyDescent="0.25">
      <c r="K127" s="51">
        <f t="shared" si="19"/>
        <v>104</v>
      </c>
      <c r="L127" s="93" t="e">
        <f t="shared" ca="1" si="16"/>
        <v>#N/A</v>
      </c>
      <c r="M127" s="57" t="e">
        <f t="shared" ca="1" si="12"/>
        <v>#N/A</v>
      </c>
      <c r="N127" s="53" t="e">
        <f t="shared" ca="1" si="13"/>
        <v>#N/A</v>
      </c>
      <c r="O127" s="57" t="str">
        <f t="shared" ca="1" si="17"/>
        <v>--</v>
      </c>
      <c r="P127" s="53" t="e">
        <f t="shared" ca="1" si="11"/>
        <v>#N/A</v>
      </c>
      <c r="Q127" s="53"/>
      <c r="R127" s="53"/>
      <c r="S127" s="58" t="e">
        <f t="shared" ca="1" si="14"/>
        <v>#N/A</v>
      </c>
      <c r="T127" s="59" t="e">
        <f t="shared" ca="1" si="18"/>
        <v>#N/A</v>
      </c>
      <c r="U127" s="53" t="str">
        <f t="shared" ca="1" si="15"/>
        <v>--</v>
      </c>
    </row>
    <row r="128" spans="11:21" x14ac:dyDescent="0.25">
      <c r="K128" s="51">
        <f t="shared" si="19"/>
        <v>105</v>
      </c>
      <c r="L128" s="93" t="e">
        <f t="shared" ca="1" si="16"/>
        <v>#N/A</v>
      </c>
      <c r="M128" s="57" t="e">
        <f t="shared" ca="1" si="12"/>
        <v>#N/A</v>
      </c>
      <c r="N128" s="53" t="e">
        <f t="shared" ca="1" si="13"/>
        <v>#N/A</v>
      </c>
      <c r="O128" s="57" t="str">
        <f t="shared" ca="1" si="17"/>
        <v>--</v>
      </c>
      <c r="P128" s="53" t="e">
        <f t="shared" ca="1" si="11"/>
        <v>#N/A</v>
      </c>
      <c r="Q128" s="53"/>
      <c r="R128" s="53"/>
      <c r="S128" s="58" t="e">
        <f t="shared" ca="1" si="14"/>
        <v>#N/A</v>
      </c>
      <c r="T128" s="59" t="e">
        <f t="shared" ca="1" si="18"/>
        <v>#N/A</v>
      </c>
      <c r="U128" s="53" t="str">
        <f t="shared" ca="1" si="15"/>
        <v>--</v>
      </c>
    </row>
    <row r="129" spans="11:21" x14ac:dyDescent="0.25">
      <c r="K129" s="51">
        <f t="shared" si="19"/>
        <v>106</v>
      </c>
      <c r="L129" s="93" t="e">
        <f t="shared" ca="1" si="16"/>
        <v>#N/A</v>
      </c>
      <c r="M129" s="57" t="e">
        <f t="shared" ca="1" si="12"/>
        <v>#N/A</v>
      </c>
      <c r="N129" s="53" t="e">
        <f t="shared" ca="1" si="13"/>
        <v>#N/A</v>
      </c>
      <c r="O129" s="57" t="str">
        <f t="shared" ca="1" si="17"/>
        <v>--</v>
      </c>
      <c r="P129" s="53" t="e">
        <f t="shared" ca="1" si="11"/>
        <v>#N/A</v>
      </c>
      <c r="Q129" s="53"/>
      <c r="R129" s="53"/>
      <c r="S129" s="58" t="e">
        <f t="shared" ca="1" si="14"/>
        <v>#N/A</v>
      </c>
      <c r="T129" s="59" t="e">
        <f t="shared" ca="1" si="18"/>
        <v>#N/A</v>
      </c>
      <c r="U129" s="53" t="str">
        <f t="shared" ca="1" si="15"/>
        <v>--</v>
      </c>
    </row>
    <row r="130" spans="11:21" x14ac:dyDescent="0.25">
      <c r="K130" s="51">
        <f t="shared" si="19"/>
        <v>107</v>
      </c>
      <c r="L130" s="93" t="e">
        <f t="shared" ca="1" si="16"/>
        <v>#N/A</v>
      </c>
      <c r="M130" s="57" t="e">
        <f t="shared" ca="1" si="12"/>
        <v>#N/A</v>
      </c>
      <c r="N130" s="53" t="e">
        <f t="shared" ca="1" si="13"/>
        <v>#N/A</v>
      </c>
      <c r="O130" s="57" t="str">
        <f t="shared" ca="1" si="17"/>
        <v>--</v>
      </c>
      <c r="P130" s="53" t="e">
        <f t="shared" ca="1" si="11"/>
        <v>#N/A</v>
      </c>
      <c r="Q130" s="53"/>
      <c r="R130" s="53"/>
      <c r="S130" s="58" t="e">
        <f t="shared" ca="1" si="14"/>
        <v>#N/A</v>
      </c>
      <c r="T130" s="59" t="e">
        <f t="shared" ca="1" si="18"/>
        <v>#N/A</v>
      </c>
      <c r="U130" s="53" t="str">
        <f t="shared" ca="1" si="15"/>
        <v>--</v>
      </c>
    </row>
    <row r="131" spans="11:21" x14ac:dyDescent="0.25">
      <c r="K131" s="51">
        <f t="shared" si="19"/>
        <v>108</v>
      </c>
      <c r="L131" s="93" t="e">
        <f t="shared" ca="1" si="16"/>
        <v>#N/A</v>
      </c>
      <c r="M131" s="57" t="e">
        <f t="shared" ca="1" si="12"/>
        <v>#N/A</v>
      </c>
      <c r="N131" s="53" t="e">
        <f t="shared" ca="1" si="13"/>
        <v>#N/A</v>
      </c>
      <c r="O131" s="57" t="str">
        <f t="shared" ca="1" si="17"/>
        <v>--</v>
      </c>
      <c r="P131" s="53" t="e">
        <f t="shared" ca="1" si="11"/>
        <v>#N/A</v>
      </c>
      <c r="Q131" s="53"/>
      <c r="R131" s="53"/>
      <c r="S131" s="58" t="e">
        <f t="shared" ca="1" si="14"/>
        <v>#N/A</v>
      </c>
      <c r="T131" s="59" t="e">
        <f t="shared" ca="1" si="18"/>
        <v>#N/A</v>
      </c>
      <c r="U131" s="53" t="str">
        <f t="shared" ca="1" si="15"/>
        <v>--</v>
      </c>
    </row>
    <row r="132" spans="11:21" x14ac:dyDescent="0.25">
      <c r="K132" s="51">
        <f t="shared" si="19"/>
        <v>109</v>
      </c>
      <c r="L132" s="93" t="e">
        <f t="shared" ca="1" si="16"/>
        <v>#N/A</v>
      </c>
      <c r="M132" s="57" t="e">
        <f t="shared" ca="1" si="12"/>
        <v>#N/A</v>
      </c>
      <c r="N132" s="53" t="e">
        <f t="shared" ca="1" si="13"/>
        <v>#N/A</v>
      </c>
      <c r="O132" s="57" t="str">
        <f t="shared" ca="1" si="17"/>
        <v>--</v>
      </c>
      <c r="P132" s="53" t="e">
        <f t="shared" ca="1" si="11"/>
        <v>#N/A</v>
      </c>
      <c r="Q132" s="53"/>
      <c r="R132" s="53"/>
      <c r="S132" s="58" t="e">
        <f t="shared" ca="1" si="14"/>
        <v>#N/A</v>
      </c>
      <c r="T132" s="59" t="e">
        <f t="shared" ca="1" si="18"/>
        <v>#N/A</v>
      </c>
      <c r="U132" s="53" t="str">
        <f t="shared" ca="1" si="15"/>
        <v>--</v>
      </c>
    </row>
    <row r="133" spans="11:21" x14ac:dyDescent="0.25">
      <c r="K133" s="51">
        <f t="shared" si="19"/>
        <v>110</v>
      </c>
      <c r="L133" s="93" t="e">
        <f t="shared" ca="1" si="16"/>
        <v>#N/A</v>
      </c>
      <c r="M133" s="57" t="e">
        <f t="shared" ca="1" si="12"/>
        <v>#N/A</v>
      </c>
      <c r="N133" s="53" t="e">
        <f t="shared" ca="1" si="13"/>
        <v>#N/A</v>
      </c>
      <c r="O133" s="57" t="str">
        <f t="shared" ca="1" si="17"/>
        <v>--</v>
      </c>
      <c r="P133" s="53" t="e">
        <f t="shared" ca="1" si="11"/>
        <v>#N/A</v>
      </c>
      <c r="Q133" s="53"/>
      <c r="R133" s="53"/>
      <c r="S133" s="58" t="e">
        <f t="shared" ca="1" si="14"/>
        <v>#N/A</v>
      </c>
      <c r="T133" s="59" t="e">
        <f t="shared" ca="1" si="18"/>
        <v>#N/A</v>
      </c>
      <c r="U133" s="53" t="str">
        <f t="shared" ca="1" si="15"/>
        <v>--</v>
      </c>
    </row>
    <row r="134" spans="11:21" x14ac:dyDescent="0.25">
      <c r="K134" s="51">
        <f t="shared" si="19"/>
        <v>111</v>
      </c>
      <c r="L134" s="93" t="e">
        <f t="shared" ca="1" si="16"/>
        <v>#N/A</v>
      </c>
      <c r="M134" s="57" t="e">
        <f t="shared" ca="1" si="12"/>
        <v>#N/A</v>
      </c>
      <c r="N134" s="53" t="e">
        <f t="shared" ca="1" si="13"/>
        <v>#N/A</v>
      </c>
      <c r="O134" s="57" t="str">
        <f t="shared" ca="1" si="17"/>
        <v>--</v>
      </c>
      <c r="P134" s="53" t="e">
        <f t="shared" ca="1" si="11"/>
        <v>#N/A</v>
      </c>
      <c r="Q134" s="53"/>
      <c r="R134" s="53"/>
      <c r="S134" s="58" t="e">
        <f t="shared" ca="1" si="14"/>
        <v>#N/A</v>
      </c>
      <c r="T134" s="59" t="e">
        <f t="shared" ca="1" si="18"/>
        <v>#N/A</v>
      </c>
      <c r="U134" s="53" t="str">
        <f t="shared" ca="1" si="15"/>
        <v>--</v>
      </c>
    </row>
    <row r="135" spans="11:21" x14ac:dyDescent="0.25">
      <c r="K135" s="51">
        <f t="shared" si="19"/>
        <v>112</v>
      </c>
      <c r="L135" s="93" t="e">
        <f t="shared" ca="1" si="16"/>
        <v>#N/A</v>
      </c>
      <c r="M135" s="57" t="e">
        <f t="shared" ca="1" si="12"/>
        <v>#N/A</v>
      </c>
      <c r="N135" s="53" t="e">
        <f t="shared" ca="1" si="13"/>
        <v>#N/A</v>
      </c>
      <c r="O135" s="57" t="str">
        <f t="shared" ca="1" si="17"/>
        <v>--</v>
      </c>
      <c r="P135" s="53" t="e">
        <f t="shared" ca="1" si="11"/>
        <v>#N/A</v>
      </c>
      <c r="Q135" s="53"/>
      <c r="R135" s="53"/>
      <c r="S135" s="58" t="e">
        <f t="shared" ca="1" si="14"/>
        <v>#N/A</v>
      </c>
      <c r="T135" s="59" t="e">
        <f t="shared" ca="1" si="18"/>
        <v>#N/A</v>
      </c>
      <c r="U135" s="53" t="str">
        <f t="shared" ca="1" si="15"/>
        <v>--</v>
      </c>
    </row>
    <row r="136" spans="11:21" x14ac:dyDescent="0.25">
      <c r="K136" s="51"/>
    </row>
    <row r="137" spans="11:21" x14ac:dyDescent="0.25">
      <c r="K137" s="51"/>
    </row>
    <row r="138" spans="11:21" x14ac:dyDescent="0.25">
      <c r="K138" s="51"/>
    </row>
    <row r="139" spans="11:21" x14ac:dyDescent="0.25">
      <c r="K139" s="51"/>
    </row>
    <row r="140" spans="11:21" x14ac:dyDescent="0.25">
      <c r="K140" s="51"/>
    </row>
    <row r="141" spans="11:21" x14ac:dyDescent="0.25">
      <c r="K141" s="51"/>
    </row>
    <row r="142" spans="11:21" x14ac:dyDescent="0.25">
      <c r="K142" s="51"/>
    </row>
    <row r="143" spans="11:21" x14ac:dyDescent="0.25">
      <c r="K143" s="51"/>
    </row>
    <row r="144" spans="11:21" x14ac:dyDescent="0.25">
      <c r="K144" s="51"/>
    </row>
    <row r="145" spans="11:11" x14ac:dyDescent="0.25">
      <c r="K145" s="51"/>
    </row>
    <row r="146" spans="11:11" x14ac:dyDescent="0.25">
      <c r="K146" s="51"/>
    </row>
    <row r="147" spans="11:11" x14ac:dyDescent="0.25">
      <c r="K147" s="51"/>
    </row>
    <row r="148" spans="11:11" x14ac:dyDescent="0.25">
      <c r="K148" s="51"/>
    </row>
    <row r="149" spans="11:11" x14ac:dyDescent="0.25">
      <c r="K149" s="51"/>
    </row>
    <row r="150" spans="11:11" x14ac:dyDescent="0.25">
      <c r="K150" s="51"/>
    </row>
    <row r="151" spans="11:11" x14ac:dyDescent="0.25">
      <c r="K151" s="51"/>
    </row>
    <row r="152" spans="11:11" x14ac:dyDescent="0.25">
      <c r="K152" s="51"/>
    </row>
    <row r="153" spans="11:11" x14ac:dyDescent="0.25">
      <c r="K153" s="51"/>
    </row>
    <row r="154" spans="11:11" x14ac:dyDescent="0.25">
      <c r="K154" s="51"/>
    </row>
    <row r="155" spans="11:11" x14ac:dyDescent="0.25">
      <c r="K155" s="51"/>
    </row>
    <row r="156" spans="11:11" x14ac:dyDescent="0.25">
      <c r="K156" s="51"/>
    </row>
    <row r="157" spans="11:11" x14ac:dyDescent="0.25">
      <c r="K157" s="51"/>
    </row>
    <row r="158" spans="11:11" x14ac:dyDescent="0.25">
      <c r="K158" s="51"/>
    </row>
    <row r="159" spans="11:11" x14ac:dyDescent="0.25">
      <c r="K159" s="51"/>
    </row>
    <row r="160" spans="11:11" x14ac:dyDescent="0.25">
      <c r="K160" s="51"/>
    </row>
    <row r="161" spans="11:11" x14ac:dyDescent="0.25">
      <c r="K161" s="51"/>
    </row>
    <row r="162" spans="11:11" x14ac:dyDescent="0.25">
      <c r="K162" s="51"/>
    </row>
    <row r="163" spans="11:11" x14ac:dyDescent="0.25">
      <c r="K163" s="51"/>
    </row>
    <row r="164" spans="11:11" x14ac:dyDescent="0.25">
      <c r="K164" s="51"/>
    </row>
    <row r="165" spans="11:11" x14ac:dyDescent="0.25">
      <c r="K165" s="51"/>
    </row>
    <row r="166" spans="11:11" x14ac:dyDescent="0.25">
      <c r="K166" s="51"/>
    </row>
  </sheetData>
  <sheetProtection selectLockedCells="1"/>
  <pageMargins left="0.75" right="0.75" top="1" bottom="1" header="0.3" footer="0.3"/>
  <pageSetup orientation="portrait" r:id="rId1"/>
  <headerFooter>
    <oddHeader>&amp;L&amp;"Arial"&amp;9&amp;KA80000CONFIDENTIAL&amp;1#</oddHeader>
    <oddFooter>&amp;LPUBLIC</oddFooter>
    <evenFooter>&amp;LPUBLIC</evenFooter>
    <firstFooter>&amp;LPUBLIC</first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>
    <tabColor rgb="FF00B0F0"/>
  </sheetPr>
  <dimension ref="B12:AB166"/>
  <sheetViews>
    <sheetView showGridLines="0" zoomScale="115" zoomScaleNormal="115" workbookViewId="0"/>
  </sheetViews>
  <sheetFormatPr defaultColWidth="11.42578125" defaultRowHeight="15" x14ac:dyDescent="0.25"/>
  <cols>
    <col min="1" max="1" width="4.140625" style="5" customWidth="1"/>
    <col min="2" max="2" width="35.5703125" style="5" customWidth="1"/>
    <col min="3" max="3" width="18.42578125" style="5" bestFit="1" customWidth="1"/>
    <col min="4" max="7" width="10.42578125" style="5" customWidth="1"/>
    <col min="8" max="8" width="12.85546875" style="4" bestFit="1" customWidth="1"/>
    <col min="9" max="9" width="20.42578125" style="5" bestFit="1" customWidth="1"/>
    <col min="10" max="11" width="11.42578125" style="5" customWidth="1"/>
    <col min="12" max="12" width="10.42578125" style="5" bestFit="1" customWidth="1"/>
    <col min="13" max="13" width="11.42578125" style="5" bestFit="1" customWidth="1"/>
    <col min="14" max="14" width="18.85546875" style="5" customWidth="1"/>
    <col min="15" max="15" width="18.85546875" style="5" bestFit="1" customWidth="1"/>
    <col min="16" max="16" width="20.42578125" style="5" bestFit="1" customWidth="1"/>
    <col min="17" max="18" width="20.42578125" style="5" hidden="1" customWidth="1"/>
    <col min="19" max="19" width="15.42578125" style="5" bestFit="1" customWidth="1"/>
    <col min="20" max="20" width="28.42578125" style="5" bestFit="1" customWidth="1"/>
    <col min="21" max="21" width="13.5703125" style="5" bestFit="1" customWidth="1"/>
    <col min="22" max="22" width="11.42578125" style="5" customWidth="1"/>
    <col min="23" max="23" width="13.5703125" style="5" hidden="1" customWidth="1"/>
    <col min="24" max="24" width="18.42578125" style="5" hidden="1" customWidth="1"/>
    <col min="25" max="27" width="11.42578125" style="5" customWidth="1"/>
    <col min="28" max="28" width="13.140625" style="5" bestFit="1" customWidth="1"/>
    <col min="29" max="256" width="11.42578125" style="5"/>
    <col min="257" max="257" width="4.140625" style="5" customWidth="1"/>
    <col min="258" max="258" width="35.5703125" style="5" customWidth="1"/>
    <col min="259" max="259" width="18.42578125" style="5" bestFit="1" customWidth="1"/>
    <col min="260" max="263" width="10.42578125" style="5" customWidth="1"/>
    <col min="264" max="264" width="12.85546875" style="5" bestFit="1" customWidth="1"/>
    <col min="265" max="265" width="20.42578125" style="5" bestFit="1" customWidth="1"/>
    <col min="266" max="267" width="11.42578125" style="5" customWidth="1"/>
    <col min="268" max="268" width="10.42578125" style="5" bestFit="1" customWidth="1"/>
    <col min="269" max="269" width="11.42578125" style="5" bestFit="1" customWidth="1"/>
    <col min="270" max="270" width="18.85546875" style="5" customWidth="1"/>
    <col min="271" max="271" width="18.85546875" style="5" bestFit="1" customWidth="1"/>
    <col min="272" max="272" width="20.42578125" style="5" bestFit="1" customWidth="1"/>
    <col min="273" max="274" width="0" style="5" hidden="1" customWidth="1"/>
    <col min="275" max="275" width="15.42578125" style="5" bestFit="1" customWidth="1"/>
    <col min="276" max="276" width="28.42578125" style="5" bestFit="1" customWidth="1"/>
    <col min="277" max="277" width="13.5703125" style="5" bestFit="1" customWidth="1"/>
    <col min="278" max="278" width="11.42578125" style="5" customWidth="1"/>
    <col min="279" max="280" width="0" style="5" hidden="1" customWidth="1"/>
    <col min="281" max="283" width="11.42578125" style="5" customWidth="1"/>
    <col min="284" max="284" width="13.140625" style="5" bestFit="1" customWidth="1"/>
    <col min="285" max="512" width="11.42578125" style="5"/>
    <col min="513" max="513" width="4.140625" style="5" customWidth="1"/>
    <col min="514" max="514" width="35.5703125" style="5" customWidth="1"/>
    <col min="515" max="515" width="18.42578125" style="5" bestFit="1" customWidth="1"/>
    <col min="516" max="519" width="10.42578125" style="5" customWidth="1"/>
    <col min="520" max="520" width="12.85546875" style="5" bestFit="1" customWidth="1"/>
    <col min="521" max="521" width="20.42578125" style="5" bestFit="1" customWidth="1"/>
    <col min="522" max="523" width="11.42578125" style="5" customWidth="1"/>
    <col min="524" max="524" width="10.42578125" style="5" bestFit="1" customWidth="1"/>
    <col min="525" max="525" width="11.42578125" style="5" bestFit="1" customWidth="1"/>
    <col min="526" max="526" width="18.85546875" style="5" customWidth="1"/>
    <col min="527" max="527" width="18.85546875" style="5" bestFit="1" customWidth="1"/>
    <col min="528" max="528" width="20.42578125" style="5" bestFit="1" customWidth="1"/>
    <col min="529" max="530" width="0" style="5" hidden="1" customWidth="1"/>
    <col min="531" max="531" width="15.42578125" style="5" bestFit="1" customWidth="1"/>
    <col min="532" max="532" width="28.42578125" style="5" bestFit="1" customWidth="1"/>
    <col min="533" max="533" width="13.5703125" style="5" bestFit="1" customWidth="1"/>
    <col min="534" max="534" width="11.42578125" style="5" customWidth="1"/>
    <col min="535" max="536" width="0" style="5" hidden="1" customWidth="1"/>
    <col min="537" max="539" width="11.42578125" style="5" customWidth="1"/>
    <col min="540" max="540" width="13.140625" style="5" bestFit="1" customWidth="1"/>
    <col min="541" max="768" width="11.42578125" style="5"/>
    <col min="769" max="769" width="4.140625" style="5" customWidth="1"/>
    <col min="770" max="770" width="35.5703125" style="5" customWidth="1"/>
    <col min="771" max="771" width="18.42578125" style="5" bestFit="1" customWidth="1"/>
    <col min="772" max="775" width="10.42578125" style="5" customWidth="1"/>
    <col min="776" max="776" width="12.85546875" style="5" bestFit="1" customWidth="1"/>
    <col min="777" max="777" width="20.42578125" style="5" bestFit="1" customWidth="1"/>
    <col min="778" max="779" width="11.42578125" style="5" customWidth="1"/>
    <col min="780" max="780" width="10.42578125" style="5" bestFit="1" customWidth="1"/>
    <col min="781" max="781" width="11.42578125" style="5" bestFit="1" customWidth="1"/>
    <col min="782" max="782" width="18.85546875" style="5" customWidth="1"/>
    <col min="783" max="783" width="18.85546875" style="5" bestFit="1" customWidth="1"/>
    <col min="784" max="784" width="20.42578125" style="5" bestFit="1" customWidth="1"/>
    <col min="785" max="786" width="0" style="5" hidden="1" customWidth="1"/>
    <col min="787" max="787" width="15.42578125" style="5" bestFit="1" customWidth="1"/>
    <col min="788" max="788" width="28.42578125" style="5" bestFit="1" customWidth="1"/>
    <col min="789" max="789" width="13.5703125" style="5" bestFit="1" customWidth="1"/>
    <col min="790" max="790" width="11.42578125" style="5" customWidth="1"/>
    <col min="791" max="792" width="0" style="5" hidden="1" customWidth="1"/>
    <col min="793" max="795" width="11.42578125" style="5" customWidth="1"/>
    <col min="796" max="796" width="13.140625" style="5" bestFit="1" customWidth="1"/>
    <col min="797" max="1024" width="11.42578125" style="5"/>
    <col min="1025" max="1025" width="4.140625" style="5" customWidth="1"/>
    <col min="1026" max="1026" width="35.5703125" style="5" customWidth="1"/>
    <col min="1027" max="1027" width="18.42578125" style="5" bestFit="1" customWidth="1"/>
    <col min="1028" max="1031" width="10.42578125" style="5" customWidth="1"/>
    <col min="1032" max="1032" width="12.85546875" style="5" bestFit="1" customWidth="1"/>
    <col min="1033" max="1033" width="20.42578125" style="5" bestFit="1" customWidth="1"/>
    <col min="1034" max="1035" width="11.42578125" style="5" customWidth="1"/>
    <col min="1036" max="1036" width="10.42578125" style="5" bestFit="1" customWidth="1"/>
    <col min="1037" max="1037" width="11.42578125" style="5" bestFit="1" customWidth="1"/>
    <col min="1038" max="1038" width="18.85546875" style="5" customWidth="1"/>
    <col min="1039" max="1039" width="18.85546875" style="5" bestFit="1" customWidth="1"/>
    <col min="1040" max="1040" width="20.42578125" style="5" bestFit="1" customWidth="1"/>
    <col min="1041" max="1042" width="0" style="5" hidden="1" customWidth="1"/>
    <col min="1043" max="1043" width="15.42578125" style="5" bestFit="1" customWidth="1"/>
    <col min="1044" max="1044" width="28.42578125" style="5" bestFit="1" customWidth="1"/>
    <col min="1045" max="1045" width="13.5703125" style="5" bestFit="1" customWidth="1"/>
    <col min="1046" max="1046" width="11.42578125" style="5" customWidth="1"/>
    <col min="1047" max="1048" width="0" style="5" hidden="1" customWidth="1"/>
    <col min="1049" max="1051" width="11.42578125" style="5" customWidth="1"/>
    <col min="1052" max="1052" width="13.140625" style="5" bestFit="1" customWidth="1"/>
    <col min="1053" max="1280" width="11.42578125" style="5"/>
    <col min="1281" max="1281" width="4.140625" style="5" customWidth="1"/>
    <col min="1282" max="1282" width="35.5703125" style="5" customWidth="1"/>
    <col min="1283" max="1283" width="18.42578125" style="5" bestFit="1" customWidth="1"/>
    <col min="1284" max="1287" width="10.42578125" style="5" customWidth="1"/>
    <col min="1288" max="1288" width="12.85546875" style="5" bestFit="1" customWidth="1"/>
    <col min="1289" max="1289" width="20.42578125" style="5" bestFit="1" customWidth="1"/>
    <col min="1290" max="1291" width="11.42578125" style="5" customWidth="1"/>
    <col min="1292" max="1292" width="10.42578125" style="5" bestFit="1" customWidth="1"/>
    <col min="1293" max="1293" width="11.42578125" style="5" bestFit="1" customWidth="1"/>
    <col min="1294" max="1294" width="18.85546875" style="5" customWidth="1"/>
    <col min="1295" max="1295" width="18.85546875" style="5" bestFit="1" customWidth="1"/>
    <col min="1296" max="1296" width="20.42578125" style="5" bestFit="1" customWidth="1"/>
    <col min="1297" max="1298" width="0" style="5" hidden="1" customWidth="1"/>
    <col min="1299" max="1299" width="15.42578125" style="5" bestFit="1" customWidth="1"/>
    <col min="1300" max="1300" width="28.42578125" style="5" bestFit="1" customWidth="1"/>
    <col min="1301" max="1301" width="13.5703125" style="5" bestFit="1" customWidth="1"/>
    <col min="1302" max="1302" width="11.42578125" style="5" customWidth="1"/>
    <col min="1303" max="1304" width="0" style="5" hidden="1" customWidth="1"/>
    <col min="1305" max="1307" width="11.42578125" style="5" customWidth="1"/>
    <col min="1308" max="1308" width="13.140625" style="5" bestFit="1" customWidth="1"/>
    <col min="1309" max="1536" width="11.42578125" style="5"/>
    <col min="1537" max="1537" width="4.140625" style="5" customWidth="1"/>
    <col min="1538" max="1538" width="35.5703125" style="5" customWidth="1"/>
    <col min="1539" max="1539" width="18.42578125" style="5" bestFit="1" customWidth="1"/>
    <col min="1540" max="1543" width="10.42578125" style="5" customWidth="1"/>
    <col min="1544" max="1544" width="12.85546875" style="5" bestFit="1" customWidth="1"/>
    <col min="1545" max="1545" width="20.42578125" style="5" bestFit="1" customWidth="1"/>
    <col min="1546" max="1547" width="11.42578125" style="5" customWidth="1"/>
    <col min="1548" max="1548" width="10.42578125" style="5" bestFit="1" customWidth="1"/>
    <col min="1549" max="1549" width="11.42578125" style="5" bestFit="1" customWidth="1"/>
    <col min="1550" max="1550" width="18.85546875" style="5" customWidth="1"/>
    <col min="1551" max="1551" width="18.85546875" style="5" bestFit="1" customWidth="1"/>
    <col min="1552" max="1552" width="20.42578125" style="5" bestFit="1" customWidth="1"/>
    <col min="1553" max="1554" width="0" style="5" hidden="1" customWidth="1"/>
    <col min="1555" max="1555" width="15.42578125" style="5" bestFit="1" customWidth="1"/>
    <col min="1556" max="1556" width="28.42578125" style="5" bestFit="1" customWidth="1"/>
    <col min="1557" max="1557" width="13.5703125" style="5" bestFit="1" customWidth="1"/>
    <col min="1558" max="1558" width="11.42578125" style="5" customWidth="1"/>
    <col min="1559" max="1560" width="0" style="5" hidden="1" customWidth="1"/>
    <col min="1561" max="1563" width="11.42578125" style="5" customWidth="1"/>
    <col min="1564" max="1564" width="13.140625" style="5" bestFit="1" customWidth="1"/>
    <col min="1565" max="1792" width="11.42578125" style="5"/>
    <col min="1793" max="1793" width="4.140625" style="5" customWidth="1"/>
    <col min="1794" max="1794" width="35.5703125" style="5" customWidth="1"/>
    <col min="1795" max="1795" width="18.42578125" style="5" bestFit="1" customWidth="1"/>
    <col min="1796" max="1799" width="10.42578125" style="5" customWidth="1"/>
    <col min="1800" max="1800" width="12.85546875" style="5" bestFit="1" customWidth="1"/>
    <col min="1801" max="1801" width="20.42578125" style="5" bestFit="1" customWidth="1"/>
    <col min="1802" max="1803" width="11.42578125" style="5" customWidth="1"/>
    <col min="1804" max="1804" width="10.42578125" style="5" bestFit="1" customWidth="1"/>
    <col min="1805" max="1805" width="11.42578125" style="5" bestFit="1" customWidth="1"/>
    <col min="1806" max="1806" width="18.85546875" style="5" customWidth="1"/>
    <col min="1807" max="1807" width="18.85546875" style="5" bestFit="1" customWidth="1"/>
    <col min="1808" max="1808" width="20.42578125" style="5" bestFit="1" customWidth="1"/>
    <col min="1809" max="1810" width="0" style="5" hidden="1" customWidth="1"/>
    <col min="1811" max="1811" width="15.42578125" style="5" bestFit="1" customWidth="1"/>
    <col min="1812" max="1812" width="28.42578125" style="5" bestFit="1" customWidth="1"/>
    <col min="1813" max="1813" width="13.5703125" style="5" bestFit="1" customWidth="1"/>
    <col min="1814" max="1814" width="11.42578125" style="5" customWidth="1"/>
    <col min="1815" max="1816" width="0" style="5" hidden="1" customWidth="1"/>
    <col min="1817" max="1819" width="11.42578125" style="5" customWidth="1"/>
    <col min="1820" max="1820" width="13.140625" style="5" bestFit="1" customWidth="1"/>
    <col min="1821" max="2048" width="11.42578125" style="5"/>
    <col min="2049" max="2049" width="4.140625" style="5" customWidth="1"/>
    <col min="2050" max="2050" width="35.5703125" style="5" customWidth="1"/>
    <col min="2051" max="2051" width="18.42578125" style="5" bestFit="1" customWidth="1"/>
    <col min="2052" max="2055" width="10.42578125" style="5" customWidth="1"/>
    <col min="2056" max="2056" width="12.85546875" style="5" bestFit="1" customWidth="1"/>
    <col min="2057" max="2057" width="20.42578125" style="5" bestFit="1" customWidth="1"/>
    <col min="2058" max="2059" width="11.42578125" style="5" customWidth="1"/>
    <col min="2060" max="2060" width="10.42578125" style="5" bestFit="1" customWidth="1"/>
    <col min="2061" max="2061" width="11.42578125" style="5" bestFit="1" customWidth="1"/>
    <col min="2062" max="2062" width="18.85546875" style="5" customWidth="1"/>
    <col min="2063" max="2063" width="18.85546875" style="5" bestFit="1" customWidth="1"/>
    <col min="2064" max="2064" width="20.42578125" style="5" bestFit="1" customWidth="1"/>
    <col min="2065" max="2066" width="0" style="5" hidden="1" customWidth="1"/>
    <col min="2067" max="2067" width="15.42578125" style="5" bestFit="1" customWidth="1"/>
    <col min="2068" max="2068" width="28.42578125" style="5" bestFit="1" customWidth="1"/>
    <col min="2069" max="2069" width="13.5703125" style="5" bestFit="1" customWidth="1"/>
    <col min="2070" max="2070" width="11.42578125" style="5" customWidth="1"/>
    <col min="2071" max="2072" width="0" style="5" hidden="1" customWidth="1"/>
    <col min="2073" max="2075" width="11.42578125" style="5" customWidth="1"/>
    <col min="2076" max="2076" width="13.140625" style="5" bestFit="1" customWidth="1"/>
    <col min="2077" max="2304" width="11.42578125" style="5"/>
    <col min="2305" max="2305" width="4.140625" style="5" customWidth="1"/>
    <col min="2306" max="2306" width="35.5703125" style="5" customWidth="1"/>
    <col min="2307" max="2307" width="18.42578125" style="5" bestFit="1" customWidth="1"/>
    <col min="2308" max="2311" width="10.42578125" style="5" customWidth="1"/>
    <col min="2312" max="2312" width="12.85546875" style="5" bestFit="1" customWidth="1"/>
    <col min="2313" max="2313" width="20.42578125" style="5" bestFit="1" customWidth="1"/>
    <col min="2314" max="2315" width="11.42578125" style="5" customWidth="1"/>
    <col min="2316" max="2316" width="10.42578125" style="5" bestFit="1" customWidth="1"/>
    <col min="2317" max="2317" width="11.42578125" style="5" bestFit="1" customWidth="1"/>
    <col min="2318" max="2318" width="18.85546875" style="5" customWidth="1"/>
    <col min="2319" max="2319" width="18.85546875" style="5" bestFit="1" customWidth="1"/>
    <col min="2320" max="2320" width="20.42578125" style="5" bestFit="1" customWidth="1"/>
    <col min="2321" max="2322" width="0" style="5" hidden="1" customWidth="1"/>
    <col min="2323" max="2323" width="15.42578125" style="5" bestFit="1" customWidth="1"/>
    <col min="2324" max="2324" width="28.42578125" style="5" bestFit="1" customWidth="1"/>
    <col min="2325" max="2325" width="13.5703125" style="5" bestFit="1" customWidth="1"/>
    <col min="2326" max="2326" width="11.42578125" style="5" customWidth="1"/>
    <col min="2327" max="2328" width="0" style="5" hidden="1" customWidth="1"/>
    <col min="2329" max="2331" width="11.42578125" style="5" customWidth="1"/>
    <col min="2332" max="2332" width="13.140625" style="5" bestFit="1" customWidth="1"/>
    <col min="2333" max="2560" width="11.42578125" style="5"/>
    <col min="2561" max="2561" width="4.140625" style="5" customWidth="1"/>
    <col min="2562" max="2562" width="35.5703125" style="5" customWidth="1"/>
    <col min="2563" max="2563" width="18.42578125" style="5" bestFit="1" customWidth="1"/>
    <col min="2564" max="2567" width="10.42578125" style="5" customWidth="1"/>
    <col min="2568" max="2568" width="12.85546875" style="5" bestFit="1" customWidth="1"/>
    <col min="2569" max="2569" width="20.42578125" style="5" bestFit="1" customWidth="1"/>
    <col min="2570" max="2571" width="11.42578125" style="5" customWidth="1"/>
    <col min="2572" max="2572" width="10.42578125" style="5" bestFit="1" customWidth="1"/>
    <col min="2573" max="2573" width="11.42578125" style="5" bestFit="1" customWidth="1"/>
    <col min="2574" max="2574" width="18.85546875" style="5" customWidth="1"/>
    <col min="2575" max="2575" width="18.85546875" style="5" bestFit="1" customWidth="1"/>
    <col min="2576" max="2576" width="20.42578125" style="5" bestFit="1" customWidth="1"/>
    <col min="2577" max="2578" width="0" style="5" hidden="1" customWidth="1"/>
    <col min="2579" max="2579" width="15.42578125" style="5" bestFit="1" customWidth="1"/>
    <col min="2580" max="2580" width="28.42578125" style="5" bestFit="1" customWidth="1"/>
    <col min="2581" max="2581" width="13.5703125" style="5" bestFit="1" customWidth="1"/>
    <col min="2582" max="2582" width="11.42578125" style="5" customWidth="1"/>
    <col min="2583" max="2584" width="0" style="5" hidden="1" customWidth="1"/>
    <col min="2585" max="2587" width="11.42578125" style="5" customWidth="1"/>
    <col min="2588" max="2588" width="13.140625" style="5" bestFit="1" customWidth="1"/>
    <col min="2589" max="2816" width="11.42578125" style="5"/>
    <col min="2817" max="2817" width="4.140625" style="5" customWidth="1"/>
    <col min="2818" max="2818" width="35.5703125" style="5" customWidth="1"/>
    <col min="2819" max="2819" width="18.42578125" style="5" bestFit="1" customWidth="1"/>
    <col min="2820" max="2823" width="10.42578125" style="5" customWidth="1"/>
    <col min="2824" max="2824" width="12.85546875" style="5" bestFit="1" customWidth="1"/>
    <col min="2825" max="2825" width="20.42578125" style="5" bestFit="1" customWidth="1"/>
    <col min="2826" max="2827" width="11.42578125" style="5" customWidth="1"/>
    <col min="2828" max="2828" width="10.42578125" style="5" bestFit="1" customWidth="1"/>
    <col min="2829" max="2829" width="11.42578125" style="5" bestFit="1" customWidth="1"/>
    <col min="2830" max="2830" width="18.85546875" style="5" customWidth="1"/>
    <col min="2831" max="2831" width="18.85546875" style="5" bestFit="1" customWidth="1"/>
    <col min="2832" max="2832" width="20.42578125" style="5" bestFit="1" customWidth="1"/>
    <col min="2833" max="2834" width="0" style="5" hidden="1" customWidth="1"/>
    <col min="2835" max="2835" width="15.42578125" style="5" bestFit="1" customWidth="1"/>
    <col min="2836" max="2836" width="28.42578125" style="5" bestFit="1" customWidth="1"/>
    <col min="2837" max="2837" width="13.5703125" style="5" bestFit="1" customWidth="1"/>
    <col min="2838" max="2838" width="11.42578125" style="5" customWidth="1"/>
    <col min="2839" max="2840" width="0" style="5" hidden="1" customWidth="1"/>
    <col min="2841" max="2843" width="11.42578125" style="5" customWidth="1"/>
    <col min="2844" max="2844" width="13.140625" style="5" bestFit="1" customWidth="1"/>
    <col min="2845" max="3072" width="11.42578125" style="5"/>
    <col min="3073" max="3073" width="4.140625" style="5" customWidth="1"/>
    <col min="3074" max="3074" width="35.5703125" style="5" customWidth="1"/>
    <col min="3075" max="3075" width="18.42578125" style="5" bestFit="1" customWidth="1"/>
    <col min="3076" max="3079" width="10.42578125" style="5" customWidth="1"/>
    <col min="3080" max="3080" width="12.85546875" style="5" bestFit="1" customWidth="1"/>
    <col min="3081" max="3081" width="20.42578125" style="5" bestFit="1" customWidth="1"/>
    <col min="3082" max="3083" width="11.42578125" style="5" customWidth="1"/>
    <col min="3084" max="3084" width="10.42578125" style="5" bestFit="1" customWidth="1"/>
    <col min="3085" max="3085" width="11.42578125" style="5" bestFit="1" customWidth="1"/>
    <col min="3086" max="3086" width="18.85546875" style="5" customWidth="1"/>
    <col min="3087" max="3087" width="18.85546875" style="5" bestFit="1" customWidth="1"/>
    <col min="3088" max="3088" width="20.42578125" style="5" bestFit="1" customWidth="1"/>
    <col min="3089" max="3090" width="0" style="5" hidden="1" customWidth="1"/>
    <col min="3091" max="3091" width="15.42578125" style="5" bestFit="1" customWidth="1"/>
    <col min="3092" max="3092" width="28.42578125" style="5" bestFit="1" customWidth="1"/>
    <col min="3093" max="3093" width="13.5703125" style="5" bestFit="1" customWidth="1"/>
    <col min="3094" max="3094" width="11.42578125" style="5" customWidth="1"/>
    <col min="3095" max="3096" width="0" style="5" hidden="1" customWidth="1"/>
    <col min="3097" max="3099" width="11.42578125" style="5" customWidth="1"/>
    <col min="3100" max="3100" width="13.140625" style="5" bestFit="1" customWidth="1"/>
    <col min="3101" max="3328" width="11.42578125" style="5"/>
    <col min="3329" max="3329" width="4.140625" style="5" customWidth="1"/>
    <col min="3330" max="3330" width="35.5703125" style="5" customWidth="1"/>
    <col min="3331" max="3331" width="18.42578125" style="5" bestFit="1" customWidth="1"/>
    <col min="3332" max="3335" width="10.42578125" style="5" customWidth="1"/>
    <col min="3336" max="3336" width="12.85546875" style="5" bestFit="1" customWidth="1"/>
    <col min="3337" max="3337" width="20.42578125" style="5" bestFit="1" customWidth="1"/>
    <col min="3338" max="3339" width="11.42578125" style="5" customWidth="1"/>
    <col min="3340" max="3340" width="10.42578125" style="5" bestFit="1" customWidth="1"/>
    <col min="3341" max="3341" width="11.42578125" style="5" bestFit="1" customWidth="1"/>
    <col min="3342" max="3342" width="18.85546875" style="5" customWidth="1"/>
    <col min="3343" max="3343" width="18.85546875" style="5" bestFit="1" customWidth="1"/>
    <col min="3344" max="3344" width="20.42578125" style="5" bestFit="1" customWidth="1"/>
    <col min="3345" max="3346" width="0" style="5" hidden="1" customWidth="1"/>
    <col min="3347" max="3347" width="15.42578125" style="5" bestFit="1" customWidth="1"/>
    <col min="3348" max="3348" width="28.42578125" style="5" bestFit="1" customWidth="1"/>
    <col min="3349" max="3349" width="13.5703125" style="5" bestFit="1" customWidth="1"/>
    <col min="3350" max="3350" width="11.42578125" style="5" customWidth="1"/>
    <col min="3351" max="3352" width="0" style="5" hidden="1" customWidth="1"/>
    <col min="3353" max="3355" width="11.42578125" style="5" customWidth="1"/>
    <col min="3356" max="3356" width="13.140625" style="5" bestFit="1" customWidth="1"/>
    <col min="3357" max="3584" width="11.42578125" style="5"/>
    <col min="3585" max="3585" width="4.140625" style="5" customWidth="1"/>
    <col min="3586" max="3586" width="35.5703125" style="5" customWidth="1"/>
    <col min="3587" max="3587" width="18.42578125" style="5" bestFit="1" customWidth="1"/>
    <col min="3588" max="3591" width="10.42578125" style="5" customWidth="1"/>
    <col min="3592" max="3592" width="12.85546875" style="5" bestFit="1" customWidth="1"/>
    <col min="3593" max="3593" width="20.42578125" style="5" bestFit="1" customWidth="1"/>
    <col min="3594" max="3595" width="11.42578125" style="5" customWidth="1"/>
    <col min="3596" max="3596" width="10.42578125" style="5" bestFit="1" customWidth="1"/>
    <col min="3597" max="3597" width="11.42578125" style="5" bestFit="1" customWidth="1"/>
    <col min="3598" max="3598" width="18.85546875" style="5" customWidth="1"/>
    <col min="3599" max="3599" width="18.85546875" style="5" bestFit="1" customWidth="1"/>
    <col min="3600" max="3600" width="20.42578125" style="5" bestFit="1" customWidth="1"/>
    <col min="3601" max="3602" width="0" style="5" hidden="1" customWidth="1"/>
    <col min="3603" max="3603" width="15.42578125" style="5" bestFit="1" customWidth="1"/>
    <col min="3604" max="3604" width="28.42578125" style="5" bestFit="1" customWidth="1"/>
    <col min="3605" max="3605" width="13.5703125" style="5" bestFit="1" customWidth="1"/>
    <col min="3606" max="3606" width="11.42578125" style="5" customWidth="1"/>
    <col min="3607" max="3608" width="0" style="5" hidden="1" customWidth="1"/>
    <col min="3609" max="3611" width="11.42578125" style="5" customWidth="1"/>
    <col min="3612" max="3612" width="13.140625" style="5" bestFit="1" customWidth="1"/>
    <col min="3613" max="3840" width="11.42578125" style="5"/>
    <col min="3841" max="3841" width="4.140625" style="5" customWidth="1"/>
    <col min="3842" max="3842" width="35.5703125" style="5" customWidth="1"/>
    <col min="3843" max="3843" width="18.42578125" style="5" bestFit="1" customWidth="1"/>
    <col min="3844" max="3847" width="10.42578125" style="5" customWidth="1"/>
    <col min="3848" max="3848" width="12.85546875" style="5" bestFit="1" customWidth="1"/>
    <col min="3849" max="3849" width="20.42578125" style="5" bestFit="1" customWidth="1"/>
    <col min="3850" max="3851" width="11.42578125" style="5" customWidth="1"/>
    <col min="3852" max="3852" width="10.42578125" style="5" bestFit="1" customWidth="1"/>
    <col min="3853" max="3853" width="11.42578125" style="5" bestFit="1" customWidth="1"/>
    <col min="3854" max="3854" width="18.85546875" style="5" customWidth="1"/>
    <col min="3855" max="3855" width="18.85546875" style="5" bestFit="1" customWidth="1"/>
    <col min="3856" max="3856" width="20.42578125" style="5" bestFit="1" customWidth="1"/>
    <col min="3857" max="3858" width="0" style="5" hidden="1" customWidth="1"/>
    <col min="3859" max="3859" width="15.42578125" style="5" bestFit="1" customWidth="1"/>
    <col min="3860" max="3860" width="28.42578125" style="5" bestFit="1" customWidth="1"/>
    <col min="3861" max="3861" width="13.5703125" style="5" bestFit="1" customWidth="1"/>
    <col min="3862" max="3862" width="11.42578125" style="5" customWidth="1"/>
    <col min="3863" max="3864" width="0" style="5" hidden="1" customWidth="1"/>
    <col min="3865" max="3867" width="11.42578125" style="5" customWidth="1"/>
    <col min="3868" max="3868" width="13.140625" style="5" bestFit="1" customWidth="1"/>
    <col min="3869" max="4096" width="11.42578125" style="5"/>
    <col min="4097" max="4097" width="4.140625" style="5" customWidth="1"/>
    <col min="4098" max="4098" width="35.5703125" style="5" customWidth="1"/>
    <col min="4099" max="4099" width="18.42578125" style="5" bestFit="1" customWidth="1"/>
    <col min="4100" max="4103" width="10.42578125" style="5" customWidth="1"/>
    <col min="4104" max="4104" width="12.85546875" style="5" bestFit="1" customWidth="1"/>
    <col min="4105" max="4105" width="20.42578125" style="5" bestFit="1" customWidth="1"/>
    <col min="4106" max="4107" width="11.42578125" style="5" customWidth="1"/>
    <col min="4108" max="4108" width="10.42578125" style="5" bestFit="1" customWidth="1"/>
    <col min="4109" max="4109" width="11.42578125" style="5" bestFit="1" customWidth="1"/>
    <col min="4110" max="4110" width="18.85546875" style="5" customWidth="1"/>
    <col min="4111" max="4111" width="18.85546875" style="5" bestFit="1" customWidth="1"/>
    <col min="4112" max="4112" width="20.42578125" style="5" bestFit="1" customWidth="1"/>
    <col min="4113" max="4114" width="0" style="5" hidden="1" customWidth="1"/>
    <col min="4115" max="4115" width="15.42578125" style="5" bestFit="1" customWidth="1"/>
    <col min="4116" max="4116" width="28.42578125" style="5" bestFit="1" customWidth="1"/>
    <col min="4117" max="4117" width="13.5703125" style="5" bestFit="1" customWidth="1"/>
    <col min="4118" max="4118" width="11.42578125" style="5" customWidth="1"/>
    <col min="4119" max="4120" width="0" style="5" hidden="1" customWidth="1"/>
    <col min="4121" max="4123" width="11.42578125" style="5" customWidth="1"/>
    <col min="4124" max="4124" width="13.140625" style="5" bestFit="1" customWidth="1"/>
    <col min="4125" max="4352" width="11.42578125" style="5"/>
    <col min="4353" max="4353" width="4.140625" style="5" customWidth="1"/>
    <col min="4354" max="4354" width="35.5703125" style="5" customWidth="1"/>
    <col min="4355" max="4355" width="18.42578125" style="5" bestFit="1" customWidth="1"/>
    <col min="4356" max="4359" width="10.42578125" style="5" customWidth="1"/>
    <col min="4360" max="4360" width="12.85546875" style="5" bestFit="1" customWidth="1"/>
    <col min="4361" max="4361" width="20.42578125" style="5" bestFit="1" customWidth="1"/>
    <col min="4362" max="4363" width="11.42578125" style="5" customWidth="1"/>
    <col min="4364" max="4364" width="10.42578125" style="5" bestFit="1" customWidth="1"/>
    <col min="4365" max="4365" width="11.42578125" style="5" bestFit="1" customWidth="1"/>
    <col min="4366" max="4366" width="18.85546875" style="5" customWidth="1"/>
    <col min="4367" max="4367" width="18.85546875" style="5" bestFit="1" customWidth="1"/>
    <col min="4368" max="4368" width="20.42578125" style="5" bestFit="1" customWidth="1"/>
    <col min="4369" max="4370" width="0" style="5" hidden="1" customWidth="1"/>
    <col min="4371" max="4371" width="15.42578125" style="5" bestFit="1" customWidth="1"/>
    <col min="4372" max="4372" width="28.42578125" style="5" bestFit="1" customWidth="1"/>
    <col min="4373" max="4373" width="13.5703125" style="5" bestFit="1" customWidth="1"/>
    <col min="4374" max="4374" width="11.42578125" style="5" customWidth="1"/>
    <col min="4375" max="4376" width="0" style="5" hidden="1" customWidth="1"/>
    <col min="4377" max="4379" width="11.42578125" style="5" customWidth="1"/>
    <col min="4380" max="4380" width="13.140625" style="5" bestFit="1" customWidth="1"/>
    <col min="4381" max="4608" width="11.42578125" style="5"/>
    <col min="4609" max="4609" width="4.140625" style="5" customWidth="1"/>
    <col min="4610" max="4610" width="35.5703125" style="5" customWidth="1"/>
    <col min="4611" max="4611" width="18.42578125" style="5" bestFit="1" customWidth="1"/>
    <col min="4612" max="4615" width="10.42578125" style="5" customWidth="1"/>
    <col min="4616" max="4616" width="12.85546875" style="5" bestFit="1" customWidth="1"/>
    <col min="4617" max="4617" width="20.42578125" style="5" bestFit="1" customWidth="1"/>
    <col min="4618" max="4619" width="11.42578125" style="5" customWidth="1"/>
    <col min="4620" max="4620" width="10.42578125" style="5" bestFit="1" customWidth="1"/>
    <col min="4621" max="4621" width="11.42578125" style="5" bestFit="1" customWidth="1"/>
    <col min="4622" max="4622" width="18.85546875" style="5" customWidth="1"/>
    <col min="4623" max="4623" width="18.85546875" style="5" bestFit="1" customWidth="1"/>
    <col min="4624" max="4624" width="20.42578125" style="5" bestFit="1" customWidth="1"/>
    <col min="4625" max="4626" width="0" style="5" hidden="1" customWidth="1"/>
    <col min="4627" max="4627" width="15.42578125" style="5" bestFit="1" customWidth="1"/>
    <col min="4628" max="4628" width="28.42578125" style="5" bestFit="1" customWidth="1"/>
    <col min="4629" max="4629" width="13.5703125" style="5" bestFit="1" customWidth="1"/>
    <col min="4630" max="4630" width="11.42578125" style="5" customWidth="1"/>
    <col min="4631" max="4632" width="0" style="5" hidden="1" customWidth="1"/>
    <col min="4633" max="4635" width="11.42578125" style="5" customWidth="1"/>
    <col min="4636" max="4636" width="13.140625" style="5" bestFit="1" customWidth="1"/>
    <col min="4637" max="4864" width="11.42578125" style="5"/>
    <col min="4865" max="4865" width="4.140625" style="5" customWidth="1"/>
    <col min="4866" max="4866" width="35.5703125" style="5" customWidth="1"/>
    <col min="4867" max="4867" width="18.42578125" style="5" bestFit="1" customWidth="1"/>
    <col min="4868" max="4871" width="10.42578125" style="5" customWidth="1"/>
    <col min="4872" max="4872" width="12.85546875" style="5" bestFit="1" customWidth="1"/>
    <col min="4873" max="4873" width="20.42578125" style="5" bestFit="1" customWidth="1"/>
    <col min="4874" max="4875" width="11.42578125" style="5" customWidth="1"/>
    <col min="4876" max="4876" width="10.42578125" style="5" bestFit="1" customWidth="1"/>
    <col min="4877" max="4877" width="11.42578125" style="5" bestFit="1" customWidth="1"/>
    <col min="4878" max="4878" width="18.85546875" style="5" customWidth="1"/>
    <col min="4879" max="4879" width="18.85546875" style="5" bestFit="1" customWidth="1"/>
    <col min="4880" max="4880" width="20.42578125" style="5" bestFit="1" customWidth="1"/>
    <col min="4881" max="4882" width="0" style="5" hidden="1" customWidth="1"/>
    <col min="4883" max="4883" width="15.42578125" style="5" bestFit="1" customWidth="1"/>
    <col min="4884" max="4884" width="28.42578125" style="5" bestFit="1" customWidth="1"/>
    <col min="4885" max="4885" width="13.5703125" style="5" bestFit="1" customWidth="1"/>
    <col min="4886" max="4886" width="11.42578125" style="5" customWidth="1"/>
    <col min="4887" max="4888" width="0" style="5" hidden="1" customWidth="1"/>
    <col min="4889" max="4891" width="11.42578125" style="5" customWidth="1"/>
    <col min="4892" max="4892" width="13.140625" style="5" bestFit="1" customWidth="1"/>
    <col min="4893" max="5120" width="11.42578125" style="5"/>
    <col min="5121" max="5121" width="4.140625" style="5" customWidth="1"/>
    <col min="5122" max="5122" width="35.5703125" style="5" customWidth="1"/>
    <col min="5123" max="5123" width="18.42578125" style="5" bestFit="1" customWidth="1"/>
    <col min="5124" max="5127" width="10.42578125" style="5" customWidth="1"/>
    <col min="5128" max="5128" width="12.85546875" style="5" bestFit="1" customWidth="1"/>
    <col min="5129" max="5129" width="20.42578125" style="5" bestFit="1" customWidth="1"/>
    <col min="5130" max="5131" width="11.42578125" style="5" customWidth="1"/>
    <col min="5132" max="5132" width="10.42578125" style="5" bestFit="1" customWidth="1"/>
    <col min="5133" max="5133" width="11.42578125" style="5" bestFit="1" customWidth="1"/>
    <col min="5134" max="5134" width="18.85546875" style="5" customWidth="1"/>
    <col min="5135" max="5135" width="18.85546875" style="5" bestFit="1" customWidth="1"/>
    <col min="5136" max="5136" width="20.42578125" style="5" bestFit="1" customWidth="1"/>
    <col min="5137" max="5138" width="0" style="5" hidden="1" customWidth="1"/>
    <col min="5139" max="5139" width="15.42578125" style="5" bestFit="1" customWidth="1"/>
    <col min="5140" max="5140" width="28.42578125" style="5" bestFit="1" customWidth="1"/>
    <col min="5141" max="5141" width="13.5703125" style="5" bestFit="1" customWidth="1"/>
    <col min="5142" max="5142" width="11.42578125" style="5" customWidth="1"/>
    <col min="5143" max="5144" width="0" style="5" hidden="1" customWidth="1"/>
    <col min="5145" max="5147" width="11.42578125" style="5" customWidth="1"/>
    <col min="5148" max="5148" width="13.140625" style="5" bestFit="1" customWidth="1"/>
    <col min="5149" max="5376" width="11.42578125" style="5"/>
    <col min="5377" max="5377" width="4.140625" style="5" customWidth="1"/>
    <col min="5378" max="5378" width="35.5703125" style="5" customWidth="1"/>
    <col min="5379" max="5379" width="18.42578125" style="5" bestFit="1" customWidth="1"/>
    <col min="5380" max="5383" width="10.42578125" style="5" customWidth="1"/>
    <col min="5384" max="5384" width="12.85546875" style="5" bestFit="1" customWidth="1"/>
    <col min="5385" max="5385" width="20.42578125" style="5" bestFit="1" customWidth="1"/>
    <col min="5386" max="5387" width="11.42578125" style="5" customWidth="1"/>
    <col min="5388" max="5388" width="10.42578125" style="5" bestFit="1" customWidth="1"/>
    <col min="5389" max="5389" width="11.42578125" style="5" bestFit="1" customWidth="1"/>
    <col min="5390" max="5390" width="18.85546875" style="5" customWidth="1"/>
    <col min="5391" max="5391" width="18.85546875" style="5" bestFit="1" customWidth="1"/>
    <col min="5392" max="5392" width="20.42578125" style="5" bestFit="1" customWidth="1"/>
    <col min="5393" max="5394" width="0" style="5" hidden="1" customWidth="1"/>
    <col min="5395" max="5395" width="15.42578125" style="5" bestFit="1" customWidth="1"/>
    <col min="5396" max="5396" width="28.42578125" style="5" bestFit="1" customWidth="1"/>
    <col min="5397" max="5397" width="13.5703125" style="5" bestFit="1" customWidth="1"/>
    <col min="5398" max="5398" width="11.42578125" style="5" customWidth="1"/>
    <col min="5399" max="5400" width="0" style="5" hidden="1" customWidth="1"/>
    <col min="5401" max="5403" width="11.42578125" style="5" customWidth="1"/>
    <col min="5404" max="5404" width="13.140625" style="5" bestFit="1" customWidth="1"/>
    <col min="5405" max="5632" width="11.42578125" style="5"/>
    <col min="5633" max="5633" width="4.140625" style="5" customWidth="1"/>
    <col min="5634" max="5634" width="35.5703125" style="5" customWidth="1"/>
    <col min="5635" max="5635" width="18.42578125" style="5" bestFit="1" customWidth="1"/>
    <col min="5636" max="5639" width="10.42578125" style="5" customWidth="1"/>
    <col min="5640" max="5640" width="12.85546875" style="5" bestFit="1" customWidth="1"/>
    <col min="5641" max="5641" width="20.42578125" style="5" bestFit="1" customWidth="1"/>
    <col min="5642" max="5643" width="11.42578125" style="5" customWidth="1"/>
    <col min="5644" max="5644" width="10.42578125" style="5" bestFit="1" customWidth="1"/>
    <col min="5645" max="5645" width="11.42578125" style="5" bestFit="1" customWidth="1"/>
    <col min="5646" max="5646" width="18.85546875" style="5" customWidth="1"/>
    <col min="5647" max="5647" width="18.85546875" style="5" bestFit="1" customWidth="1"/>
    <col min="5648" max="5648" width="20.42578125" style="5" bestFit="1" customWidth="1"/>
    <col min="5649" max="5650" width="0" style="5" hidden="1" customWidth="1"/>
    <col min="5651" max="5651" width="15.42578125" style="5" bestFit="1" customWidth="1"/>
    <col min="5652" max="5652" width="28.42578125" style="5" bestFit="1" customWidth="1"/>
    <col min="5653" max="5653" width="13.5703125" style="5" bestFit="1" customWidth="1"/>
    <col min="5654" max="5654" width="11.42578125" style="5" customWidth="1"/>
    <col min="5655" max="5656" width="0" style="5" hidden="1" customWidth="1"/>
    <col min="5657" max="5659" width="11.42578125" style="5" customWidth="1"/>
    <col min="5660" max="5660" width="13.140625" style="5" bestFit="1" customWidth="1"/>
    <col min="5661" max="5888" width="11.42578125" style="5"/>
    <col min="5889" max="5889" width="4.140625" style="5" customWidth="1"/>
    <col min="5890" max="5890" width="35.5703125" style="5" customWidth="1"/>
    <col min="5891" max="5891" width="18.42578125" style="5" bestFit="1" customWidth="1"/>
    <col min="5892" max="5895" width="10.42578125" style="5" customWidth="1"/>
    <col min="5896" max="5896" width="12.85546875" style="5" bestFit="1" customWidth="1"/>
    <col min="5897" max="5897" width="20.42578125" style="5" bestFit="1" customWidth="1"/>
    <col min="5898" max="5899" width="11.42578125" style="5" customWidth="1"/>
    <col min="5900" max="5900" width="10.42578125" style="5" bestFit="1" customWidth="1"/>
    <col min="5901" max="5901" width="11.42578125" style="5" bestFit="1" customWidth="1"/>
    <col min="5902" max="5902" width="18.85546875" style="5" customWidth="1"/>
    <col min="5903" max="5903" width="18.85546875" style="5" bestFit="1" customWidth="1"/>
    <col min="5904" max="5904" width="20.42578125" style="5" bestFit="1" customWidth="1"/>
    <col min="5905" max="5906" width="0" style="5" hidden="1" customWidth="1"/>
    <col min="5907" max="5907" width="15.42578125" style="5" bestFit="1" customWidth="1"/>
    <col min="5908" max="5908" width="28.42578125" style="5" bestFit="1" customWidth="1"/>
    <col min="5909" max="5909" width="13.5703125" style="5" bestFit="1" customWidth="1"/>
    <col min="5910" max="5910" width="11.42578125" style="5" customWidth="1"/>
    <col min="5911" max="5912" width="0" style="5" hidden="1" customWidth="1"/>
    <col min="5913" max="5915" width="11.42578125" style="5" customWidth="1"/>
    <col min="5916" max="5916" width="13.140625" style="5" bestFit="1" customWidth="1"/>
    <col min="5917" max="6144" width="11.42578125" style="5"/>
    <col min="6145" max="6145" width="4.140625" style="5" customWidth="1"/>
    <col min="6146" max="6146" width="35.5703125" style="5" customWidth="1"/>
    <col min="6147" max="6147" width="18.42578125" style="5" bestFit="1" customWidth="1"/>
    <col min="6148" max="6151" width="10.42578125" style="5" customWidth="1"/>
    <col min="6152" max="6152" width="12.85546875" style="5" bestFit="1" customWidth="1"/>
    <col min="6153" max="6153" width="20.42578125" style="5" bestFit="1" customWidth="1"/>
    <col min="6154" max="6155" width="11.42578125" style="5" customWidth="1"/>
    <col min="6156" max="6156" width="10.42578125" style="5" bestFit="1" customWidth="1"/>
    <col min="6157" max="6157" width="11.42578125" style="5" bestFit="1" customWidth="1"/>
    <col min="6158" max="6158" width="18.85546875" style="5" customWidth="1"/>
    <col min="6159" max="6159" width="18.85546875" style="5" bestFit="1" customWidth="1"/>
    <col min="6160" max="6160" width="20.42578125" style="5" bestFit="1" customWidth="1"/>
    <col min="6161" max="6162" width="0" style="5" hidden="1" customWidth="1"/>
    <col min="6163" max="6163" width="15.42578125" style="5" bestFit="1" customWidth="1"/>
    <col min="6164" max="6164" width="28.42578125" style="5" bestFit="1" customWidth="1"/>
    <col min="6165" max="6165" width="13.5703125" style="5" bestFit="1" customWidth="1"/>
    <col min="6166" max="6166" width="11.42578125" style="5" customWidth="1"/>
    <col min="6167" max="6168" width="0" style="5" hidden="1" customWidth="1"/>
    <col min="6169" max="6171" width="11.42578125" style="5" customWidth="1"/>
    <col min="6172" max="6172" width="13.140625" style="5" bestFit="1" customWidth="1"/>
    <col min="6173" max="6400" width="11.42578125" style="5"/>
    <col min="6401" max="6401" width="4.140625" style="5" customWidth="1"/>
    <col min="6402" max="6402" width="35.5703125" style="5" customWidth="1"/>
    <col min="6403" max="6403" width="18.42578125" style="5" bestFit="1" customWidth="1"/>
    <col min="6404" max="6407" width="10.42578125" style="5" customWidth="1"/>
    <col min="6408" max="6408" width="12.85546875" style="5" bestFit="1" customWidth="1"/>
    <col min="6409" max="6409" width="20.42578125" style="5" bestFit="1" customWidth="1"/>
    <col min="6410" max="6411" width="11.42578125" style="5" customWidth="1"/>
    <col min="6412" max="6412" width="10.42578125" style="5" bestFit="1" customWidth="1"/>
    <col min="6413" max="6413" width="11.42578125" style="5" bestFit="1" customWidth="1"/>
    <col min="6414" max="6414" width="18.85546875" style="5" customWidth="1"/>
    <col min="6415" max="6415" width="18.85546875" style="5" bestFit="1" customWidth="1"/>
    <col min="6416" max="6416" width="20.42578125" style="5" bestFit="1" customWidth="1"/>
    <col min="6417" max="6418" width="0" style="5" hidden="1" customWidth="1"/>
    <col min="6419" max="6419" width="15.42578125" style="5" bestFit="1" customWidth="1"/>
    <col min="6420" max="6420" width="28.42578125" style="5" bestFit="1" customWidth="1"/>
    <col min="6421" max="6421" width="13.5703125" style="5" bestFit="1" customWidth="1"/>
    <col min="6422" max="6422" width="11.42578125" style="5" customWidth="1"/>
    <col min="6423" max="6424" width="0" style="5" hidden="1" customWidth="1"/>
    <col min="6425" max="6427" width="11.42578125" style="5" customWidth="1"/>
    <col min="6428" max="6428" width="13.140625" style="5" bestFit="1" customWidth="1"/>
    <col min="6429" max="6656" width="11.42578125" style="5"/>
    <col min="6657" max="6657" width="4.140625" style="5" customWidth="1"/>
    <col min="6658" max="6658" width="35.5703125" style="5" customWidth="1"/>
    <col min="6659" max="6659" width="18.42578125" style="5" bestFit="1" customWidth="1"/>
    <col min="6660" max="6663" width="10.42578125" style="5" customWidth="1"/>
    <col min="6664" max="6664" width="12.85546875" style="5" bestFit="1" customWidth="1"/>
    <col min="6665" max="6665" width="20.42578125" style="5" bestFit="1" customWidth="1"/>
    <col min="6666" max="6667" width="11.42578125" style="5" customWidth="1"/>
    <col min="6668" max="6668" width="10.42578125" style="5" bestFit="1" customWidth="1"/>
    <col min="6669" max="6669" width="11.42578125" style="5" bestFit="1" customWidth="1"/>
    <col min="6670" max="6670" width="18.85546875" style="5" customWidth="1"/>
    <col min="6671" max="6671" width="18.85546875" style="5" bestFit="1" customWidth="1"/>
    <col min="6672" max="6672" width="20.42578125" style="5" bestFit="1" customWidth="1"/>
    <col min="6673" max="6674" width="0" style="5" hidden="1" customWidth="1"/>
    <col min="6675" max="6675" width="15.42578125" style="5" bestFit="1" customWidth="1"/>
    <col min="6676" max="6676" width="28.42578125" style="5" bestFit="1" customWidth="1"/>
    <col min="6677" max="6677" width="13.5703125" style="5" bestFit="1" customWidth="1"/>
    <col min="6678" max="6678" width="11.42578125" style="5" customWidth="1"/>
    <col min="6679" max="6680" width="0" style="5" hidden="1" customWidth="1"/>
    <col min="6681" max="6683" width="11.42578125" style="5" customWidth="1"/>
    <col min="6684" max="6684" width="13.140625" style="5" bestFit="1" customWidth="1"/>
    <col min="6685" max="6912" width="11.42578125" style="5"/>
    <col min="6913" max="6913" width="4.140625" style="5" customWidth="1"/>
    <col min="6914" max="6914" width="35.5703125" style="5" customWidth="1"/>
    <col min="6915" max="6915" width="18.42578125" style="5" bestFit="1" customWidth="1"/>
    <col min="6916" max="6919" width="10.42578125" style="5" customWidth="1"/>
    <col min="6920" max="6920" width="12.85546875" style="5" bestFit="1" customWidth="1"/>
    <col min="6921" max="6921" width="20.42578125" style="5" bestFit="1" customWidth="1"/>
    <col min="6922" max="6923" width="11.42578125" style="5" customWidth="1"/>
    <col min="6924" max="6924" width="10.42578125" style="5" bestFit="1" customWidth="1"/>
    <col min="6925" max="6925" width="11.42578125" style="5" bestFit="1" customWidth="1"/>
    <col min="6926" max="6926" width="18.85546875" style="5" customWidth="1"/>
    <col min="6927" max="6927" width="18.85546875" style="5" bestFit="1" customWidth="1"/>
    <col min="6928" max="6928" width="20.42578125" style="5" bestFit="1" customWidth="1"/>
    <col min="6929" max="6930" width="0" style="5" hidden="1" customWidth="1"/>
    <col min="6931" max="6931" width="15.42578125" style="5" bestFit="1" customWidth="1"/>
    <col min="6932" max="6932" width="28.42578125" style="5" bestFit="1" customWidth="1"/>
    <col min="6933" max="6933" width="13.5703125" style="5" bestFit="1" customWidth="1"/>
    <col min="6934" max="6934" width="11.42578125" style="5" customWidth="1"/>
    <col min="6935" max="6936" width="0" style="5" hidden="1" customWidth="1"/>
    <col min="6937" max="6939" width="11.42578125" style="5" customWidth="1"/>
    <col min="6940" max="6940" width="13.140625" style="5" bestFit="1" customWidth="1"/>
    <col min="6941" max="7168" width="11.42578125" style="5"/>
    <col min="7169" max="7169" width="4.140625" style="5" customWidth="1"/>
    <col min="7170" max="7170" width="35.5703125" style="5" customWidth="1"/>
    <col min="7171" max="7171" width="18.42578125" style="5" bestFit="1" customWidth="1"/>
    <col min="7172" max="7175" width="10.42578125" style="5" customWidth="1"/>
    <col min="7176" max="7176" width="12.85546875" style="5" bestFit="1" customWidth="1"/>
    <col min="7177" max="7177" width="20.42578125" style="5" bestFit="1" customWidth="1"/>
    <col min="7178" max="7179" width="11.42578125" style="5" customWidth="1"/>
    <col min="7180" max="7180" width="10.42578125" style="5" bestFit="1" customWidth="1"/>
    <col min="7181" max="7181" width="11.42578125" style="5" bestFit="1" customWidth="1"/>
    <col min="7182" max="7182" width="18.85546875" style="5" customWidth="1"/>
    <col min="7183" max="7183" width="18.85546875" style="5" bestFit="1" customWidth="1"/>
    <col min="7184" max="7184" width="20.42578125" style="5" bestFit="1" customWidth="1"/>
    <col min="7185" max="7186" width="0" style="5" hidden="1" customWidth="1"/>
    <col min="7187" max="7187" width="15.42578125" style="5" bestFit="1" customWidth="1"/>
    <col min="7188" max="7188" width="28.42578125" style="5" bestFit="1" customWidth="1"/>
    <col min="7189" max="7189" width="13.5703125" style="5" bestFit="1" customWidth="1"/>
    <col min="7190" max="7190" width="11.42578125" style="5" customWidth="1"/>
    <col min="7191" max="7192" width="0" style="5" hidden="1" customWidth="1"/>
    <col min="7193" max="7195" width="11.42578125" style="5" customWidth="1"/>
    <col min="7196" max="7196" width="13.140625" style="5" bestFit="1" customWidth="1"/>
    <col min="7197" max="7424" width="11.42578125" style="5"/>
    <col min="7425" max="7425" width="4.140625" style="5" customWidth="1"/>
    <col min="7426" max="7426" width="35.5703125" style="5" customWidth="1"/>
    <col min="7427" max="7427" width="18.42578125" style="5" bestFit="1" customWidth="1"/>
    <col min="7428" max="7431" width="10.42578125" style="5" customWidth="1"/>
    <col min="7432" max="7432" width="12.85546875" style="5" bestFit="1" customWidth="1"/>
    <col min="7433" max="7433" width="20.42578125" style="5" bestFit="1" customWidth="1"/>
    <col min="7434" max="7435" width="11.42578125" style="5" customWidth="1"/>
    <col min="7436" max="7436" width="10.42578125" style="5" bestFit="1" customWidth="1"/>
    <col min="7437" max="7437" width="11.42578125" style="5" bestFit="1" customWidth="1"/>
    <col min="7438" max="7438" width="18.85546875" style="5" customWidth="1"/>
    <col min="7439" max="7439" width="18.85546875" style="5" bestFit="1" customWidth="1"/>
    <col min="7440" max="7440" width="20.42578125" style="5" bestFit="1" customWidth="1"/>
    <col min="7441" max="7442" width="0" style="5" hidden="1" customWidth="1"/>
    <col min="7443" max="7443" width="15.42578125" style="5" bestFit="1" customWidth="1"/>
    <col min="7444" max="7444" width="28.42578125" style="5" bestFit="1" customWidth="1"/>
    <col min="7445" max="7445" width="13.5703125" style="5" bestFit="1" customWidth="1"/>
    <col min="7446" max="7446" width="11.42578125" style="5" customWidth="1"/>
    <col min="7447" max="7448" width="0" style="5" hidden="1" customWidth="1"/>
    <col min="7449" max="7451" width="11.42578125" style="5" customWidth="1"/>
    <col min="7452" max="7452" width="13.140625" style="5" bestFit="1" customWidth="1"/>
    <col min="7453" max="7680" width="11.42578125" style="5"/>
    <col min="7681" max="7681" width="4.140625" style="5" customWidth="1"/>
    <col min="7682" max="7682" width="35.5703125" style="5" customWidth="1"/>
    <col min="7683" max="7683" width="18.42578125" style="5" bestFit="1" customWidth="1"/>
    <col min="7684" max="7687" width="10.42578125" style="5" customWidth="1"/>
    <col min="7688" max="7688" width="12.85546875" style="5" bestFit="1" customWidth="1"/>
    <col min="7689" max="7689" width="20.42578125" style="5" bestFit="1" customWidth="1"/>
    <col min="7690" max="7691" width="11.42578125" style="5" customWidth="1"/>
    <col min="7692" max="7692" width="10.42578125" style="5" bestFit="1" customWidth="1"/>
    <col min="7693" max="7693" width="11.42578125" style="5" bestFit="1" customWidth="1"/>
    <col min="7694" max="7694" width="18.85546875" style="5" customWidth="1"/>
    <col min="7695" max="7695" width="18.85546875" style="5" bestFit="1" customWidth="1"/>
    <col min="7696" max="7696" width="20.42578125" style="5" bestFit="1" customWidth="1"/>
    <col min="7697" max="7698" width="0" style="5" hidden="1" customWidth="1"/>
    <col min="7699" max="7699" width="15.42578125" style="5" bestFit="1" customWidth="1"/>
    <col min="7700" max="7700" width="28.42578125" style="5" bestFit="1" customWidth="1"/>
    <col min="7701" max="7701" width="13.5703125" style="5" bestFit="1" customWidth="1"/>
    <col min="7702" max="7702" width="11.42578125" style="5" customWidth="1"/>
    <col min="7703" max="7704" width="0" style="5" hidden="1" customWidth="1"/>
    <col min="7705" max="7707" width="11.42578125" style="5" customWidth="1"/>
    <col min="7708" max="7708" width="13.140625" style="5" bestFit="1" customWidth="1"/>
    <col min="7709" max="7936" width="11.42578125" style="5"/>
    <col min="7937" max="7937" width="4.140625" style="5" customWidth="1"/>
    <col min="7938" max="7938" width="35.5703125" style="5" customWidth="1"/>
    <col min="7939" max="7939" width="18.42578125" style="5" bestFit="1" customWidth="1"/>
    <col min="7940" max="7943" width="10.42578125" style="5" customWidth="1"/>
    <col min="7944" max="7944" width="12.85546875" style="5" bestFit="1" customWidth="1"/>
    <col min="7945" max="7945" width="20.42578125" style="5" bestFit="1" customWidth="1"/>
    <col min="7946" max="7947" width="11.42578125" style="5" customWidth="1"/>
    <col min="7948" max="7948" width="10.42578125" style="5" bestFit="1" customWidth="1"/>
    <col min="7949" max="7949" width="11.42578125" style="5" bestFit="1" customWidth="1"/>
    <col min="7950" max="7950" width="18.85546875" style="5" customWidth="1"/>
    <col min="7951" max="7951" width="18.85546875" style="5" bestFit="1" customWidth="1"/>
    <col min="7952" max="7952" width="20.42578125" style="5" bestFit="1" customWidth="1"/>
    <col min="7953" max="7954" width="0" style="5" hidden="1" customWidth="1"/>
    <col min="7955" max="7955" width="15.42578125" style="5" bestFit="1" customWidth="1"/>
    <col min="7956" max="7956" width="28.42578125" style="5" bestFit="1" customWidth="1"/>
    <col min="7957" max="7957" width="13.5703125" style="5" bestFit="1" customWidth="1"/>
    <col min="7958" max="7958" width="11.42578125" style="5" customWidth="1"/>
    <col min="7959" max="7960" width="0" style="5" hidden="1" customWidth="1"/>
    <col min="7961" max="7963" width="11.42578125" style="5" customWidth="1"/>
    <col min="7964" max="7964" width="13.140625" style="5" bestFit="1" customWidth="1"/>
    <col min="7965" max="8192" width="11.42578125" style="5"/>
    <col min="8193" max="8193" width="4.140625" style="5" customWidth="1"/>
    <col min="8194" max="8194" width="35.5703125" style="5" customWidth="1"/>
    <col min="8195" max="8195" width="18.42578125" style="5" bestFit="1" customWidth="1"/>
    <col min="8196" max="8199" width="10.42578125" style="5" customWidth="1"/>
    <col min="8200" max="8200" width="12.85546875" style="5" bestFit="1" customWidth="1"/>
    <col min="8201" max="8201" width="20.42578125" style="5" bestFit="1" customWidth="1"/>
    <col min="8202" max="8203" width="11.42578125" style="5" customWidth="1"/>
    <col min="8204" max="8204" width="10.42578125" style="5" bestFit="1" customWidth="1"/>
    <col min="8205" max="8205" width="11.42578125" style="5" bestFit="1" customWidth="1"/>
    <col min="8206" max="8206" width="18.85546875" style="5" customWidth="1"/>
    <col min="8207" max="8207" width="18.85546875" style="5" bestFit="1" customWidth="1"/>
    <col min="8208" max="8208" width="20.42578125" style="5" bestFit="1" customWidth="1"/>
    <col min="8209" max="8210" width="0" style="5" hidden="1" customWidth="1"/>
    <col min="8211" max="8211" width="15.42578125" style="5" bestFit="1" customWidth="1"/>
    <col min="8212" max="8212" width="28.42578125" style="5" bestFit="1" customWidth="1"/>
    <col min="8213" max="8213" width="13.5703125" style="5" bestFit="1" customWidth="1"/>
    <col min="8214" max="8214" width="11.42578125" style="5" customWidth="1"/>
    <col min="8215" max="8216" width="0" style="5" hidden="1" customWidth="1"/>
    <col min="8217" max="8219" width="11.42578125" style="5" customWidth="1"/>
    <col min="8220" max="8220" width="13.140625" style="5" bestFit="1" customWidth="1"/>
    <col min="8221" max="8448" width="11.42578125" style="5"/>
    <col min="8449" max="8449" width="4.140625" style="5" customWidth="1"/>
    <col min="8450" max="8450" width="35.5703125" style="5" customWidth="1"/>
    <col min="8451" max="8451" width="18.42578125" style="5" bestFit="1" customWidth="1"/>
    <col min="8452" max="8455" width="10.42578125" style="5" customWidth="1"/>
    <col min="8456" max="8456" width="12.85546875" style="5" bestFit="1" customWidth="1"/>
    <col min="8457" max="8457" width="20.42578125" style="5" bestFit="1" customWidth="1"/>
    <col min="8458" max="8459" width="11.42578125" style="5" customWidth="1"/>
    <col min="8460" max="8460" width="10.42578125" style="5" bestFit="1" customWidth="1"/>
    <col min="8461" max="8461" width="11.42578125" style="5" bestFit="1" customWidth="1"/>
    <col min="8462" max="8462" width="18.85546875" style="5" customWidth="1"/>
    <col min="8463" max="8463" width="18.85546875" style="5" bestFit="1" customWidth="1"/>
    <col min="8464" max="8464" width="20.42578125" style="5" bestFit="1" customWidth="1"/>
    <col min="8465" max="8466" width="0" style="5" hidden="1" customWidth="1"/>
    <col min="8467" max="8467" width="15.42578125" style="5" bestFit="1" customWidth="1"/>
    <col min="8468" max="8468" width="28.42578125" style="5" bestFit="1" customWidth="1"/>
    <col min="8469" max="8469" width="13.5703125" style="5" bestFit="1" customWidth="1"/>
    <col min="8470" max="8470" width="11.42578125" style="5" customWidth="1"/>
    <col min="8471" max="8472" width="0" style="5" hidden="1" customWidth="1"/>
    <col min="8473" max="8475" width="11.42578125" style="5" customWidth="1"/>
    <col min="8476" max="8476" width="13.140625" style="5" bestFit="1" customWidth="1"/>
    <col min="8477" max="8704" width="11.42578125" style="5"/>
    <col min="8705" max="8705" width="4.140625" style="5" customWidth="1"/>
    <col min="8706" max="8706" width="35.5703125" style="5" customWidth="1"/>
    <col min="8707" max="8707" width="18.42578125" style="5" bestFit="1" customWidth="1"/>
    <col min="8708" max="8711" width="10.42578125" style="5" customWidth="1"/>
    <col min="8712" max="8712" width="12.85546875" style="5" bestFit="1" customWidth="1"/>
    <col min="8713" max="8713" width="20.42578125" style="5" bestFit="1" customWidth="1"/>
    <col min="8714" max="8715" width="11.42578125" style="5" customWidth="1"/>
    <col min="8716" max="8716" width="10.42578125" style="5" bestFit="1" customWidth="1"/>
    <col min="8717" max="8717" width="11.42578125" style="5" bestFit="1" customWidth="1"/>
    <col min="8718" max="8718" width="18.85546875" style="5" customWidth="1"/>
    <col min="8719" max="8719" width="18.85546875" style="5" bestFit="1" customWidth="1"/>
    <col min="8720" max="8720" width="20.42578125" style="5" bestFit="1" customWidth="1"/>
    <col min="8721" max="8722" width="0" style="5" hidden="1" customWidth="1"/>
    <col min="8723" max="8723" width="15.42578125" style="5" bestFit="1" customWidth="1"/>
    <col min="8724" max="8724" width="28.42578125" style="5" bestFit="1" customWidth="1"/>
    <col min="8725" max="8725" width="13.5703125" style="5" bestFit="1" customWidth="1"/>
    <col min="8726" max="8726" width="11.42578125" style="5" customWidth="1"/>
    <col min="8727" max="8728" width="0" style="5" hidden="1" customWidth="1"/>
    <col min="8729" max="8731" width="11.42578125" style="5" customWidth="1"/>
    <col min="8732" max="8732" width="13.140625" style="5" bestFit="1" customWidth="1"/>
    <col min="8733" max="8960" width="11.42578125" style="5"/>
    <col min="8961" max="8961" width="4.140625" style="5" customWidth="1"/>
    <col min="8962" max="8962" width="35.5703125" style="5" customWidth="1"/>
    <col min="8963" max="8963" width="18.42578125" style="5" bestFit="1" customWidth="1"/>
    <col min="8964" max="8967" width="10.42578125" style="5" customWidth="1"/>
    <col min="8968" max="8968" width="12.85546875" style="5" bestFit="1" customWidth="1"/>
    <col min="8969" max="8969" width="20.42578125" style="5" bestFit="1" customWidth="1"/>
    <col min="8970" max="8971" width="11.42578125" style="5" customWidth="1"/>
    <col min="8972" max="8972" width="10.42578125" style="5" bestFit="1" customWidth="1"/>
    <col min="8973" max="8973" width="11.42578125" style="5" bestFit="1" customWidth="1"/>
    <col min="8974" max="8974" width="18.85546875" style="5" customWidth="1"/>
    <col min="8975" max="8975" width="18.85546875" style="5" bestFit="1" customWidth="1"/>
    <col min="8976" max="8976" width="20.42578125" style="5" bestFit="1" customWidth="1"/>
    <col min="8977" max="8978" width="0" style="5" hidden="1" customWidth="1"/>
    <col min="8979" max="8979" width="15.42578125" style="5" bestFit="1" customWidth="1"/>
    <col min="8980" max="8980" width="28.42578125" style="5" bestFit="1" customWidth="1"/>
    <col min="8981" max="8981" width="13.5703125" style="5" bestFit="1" customWidth="1"/>
    <col min="8982" max="8982" width="11.42578125" style="5" customWidth="1"/>
    <col min="8983" max="8984" width="0" style="5" hidden="1" customWidth="1"/>
    <col min="8985" max="8987" width="11.42578125" style="5" customWidth="1"/>
    <col min="8988" max="8988" width="13.140625" style="5" bestFit="1" customWidth="1"/>
    <col min="8989" max="9216" width="11.42578125" style="5"/>
    <col min="9217" max="9217" width="4.140625" style="5" customWidth="1"/>
    <col min="9218" max="9218" width="35.5703125" style="5" customWidth="1"/>
    <col min="9219" max="9219" width="18.42578125" style="5" bestFit="1" customWidth="1"/>
    <col min="9220" max="9223" width="10.42578125" style="5" customWidth="1"/>
    <col min="9224" max="9224" width="12.85546875" style="5" bestFit="1" customWidth="1"/>
    <col min="9225" max="9225" width="20.42578125" style="5" bestFit="1" customWidth="1"/>
    <col min="9226" max="9227" width="11.42578125" style="5" customWidth="1"/>
    <col min="9228" max="9228" width="10.42578125" style="5" bestFit="1" customWidth="1"/>
    <col min="9229" max="9229" width="11.42578125" style="5" bestFit="1" customWidth="1"/>
    <col min="9230" max="9230" width="18.85546875" style="5" customWidth="1"/>
    <col min="9231" max="9231" width="18.85546875" style="5" bestFit="1" customWidth="1"/>
    <col min="9232" max="9232" width="20.42578125" style="5" bestFit="1" customWidth="1"/>
    <col min="9233" max="9234" width="0" style="5" hidden="1" customWidth="1"/>
    <col min="9235" max="9235" width="15.42578125" style="5" bestFit="1" customWidth="1"/>
    <col min="9236" max="9236" width="28.42578125" style="5" bestFit="1" customWidth="1"/>
    <col min="9237" max="9237" width="13.5703125" style="5" bestFit="1" customWidth="1"/>
    <col min="9238" max="9238" width="11.42578125" style="5" customWidth="1"/>
    <col min="9239" max="9240" width="0" style="5" hidden="1" customWidth="1"/>
    <col min="9241" max="9243" width="11.42578125" style="5" customWidth="1"/>
    <col min="9244" max="9244" width="13.140625" style="5" bestFit="1" customWidth="1"/>
    <col min="9245" max="9472" width="11.42578125" style="5"/>
    <col min="9473" max="9473" width="4.140625" style="5" customWidth="1"/>
    <col min="9474" max="9474" width="35.5703125" style="5" customWidth="1"/>
    <col min="9475" max="9475" width="18.42578125" style="5" bestFit="1" customWidth="1"/>
    <col min="9476" max="9479" width="10.42578125" style="5" customWidth="1"/>
    <col min="9480" max="9480" width="12.85546875" style="5" bestFit="1" customWidth="1"/>
    <col min="9481" max="9481" width="20.42578125" style="5" bestFit="1" customWidth="1"/>
    <col min="9482" max="9483" width="11.42578125" style="5" customWidth="1"/>
    <col min="9484" max="9484" width="10.42578125" style="5" bestFit="1" customWidth="1"/>
    <col min="9485" max="9485" width="11.42578125" style="5" bestFit="1" customWidth="1"/>
    <col min="9486" max="9486" width="18.85546875" style="5" customWidth="1"/>
    <col min="9487" max="9487" width="18.85546875" style="5" bestFit="1" customWidth="1"/>
    <col min="9488" max="9488" width="20.42578125" style="5" bestFit="1" customWidth="1"/>
    <col min="9489" max="9490" width="0" style="5" hidden="1" customWidth="1"/>
    <col min="9491" max="9491" width="15.42578125" style="5" bestFit="1" customWidth="1"/>
    <col min="9492" max="9492" width="28.42578125" style="5" bestFit="1" customWidth="1"/>
    <col min="9493" max="9493" width="13.5703125" style="5" bestFit="1" customWidth="1"/>
    <col min="9494" max="9494" width="11.42578125" style="5" customWidth="1"/>
    <col min="9495" max="9496" width="0" style="5" hidden="1" customWidth="1"/>
    <col min="9497" max="9499" width="11.42578125" style="5" customWidth="1"/>
    <col min="9500" max="9500" width="13.140625" style="5" bestFit="1" customWidth="1"/>
    <col min="9501" max="9728" width="11.42578125" style="5"/>
    <col min="9729" max="9729" width="4.140625" style="5" customWidth="1"/>
    <col min="9730" max="9730" width="35.5703125" style="5" customWidth="1"/>
    <col min="9731" max="9731" width="18.42578125" style="5" bestFit="1" customWidth="1"/>
    <col min="9732" max="9735" width="10.42578125" style="5" customWidth="1"/>
    <col min="9736" max="9736" width="12.85546875" style="5" bestFit="1" customWidth="1"/>
    <col min="9737" max="9737" width="20.42578125" style="5" bestFit="1" customWidth="1"/>
    <col min="9738" max="9739" width="11.42578125" style="5" customWidth="1"/>
    <col min="9740" max="9740" width="10.42578125" style="5" bestFit="1" customWidth="1"/>
    <col min="9741" max="9741" width="11.42578125" style="5" bestFit="1" customWidth="1"/>
    <col min="9742" max="9742" width="18.85546875" style="5" customWidth="1"/>
    <col min="9743" max="9743" width="18.85546875" style="5" bestFit="1" customWidth="1"/>
    <col min="9744" max="9744" width="20.42578125" style="5" bestFit="1" customWidth="1"/>
    <col min="9745" max="9746" width="0" style="5" hidden="1" customWidth="1"/>
    <col min="9747" max="9747" width="15.42578125" style="5" bestFit="1" customWidth="1"/>
    <col min="9748" max="9748" width="28.42578125" style="5" bestFit="1" customWidth="1"/>
    <col min="9749" max="9749" width="13.5703125" style="5" bestFit="1" customWidth="1"/>
    <col min="9750" max="9750" width="11.42578125" style="5" customWidth="1"/>
    <col min="9751" max="9752" width="0" style="5" hidden="1" customWidth="1"/>
    <col min="9753" max="9755" width="11.42578125" style="5" customWidth="1"/>
    <col min="9756" max="9756" width="13.140625" style="5" bestFit="1" customWidth="1"/>
    <col min="9757" max="9984" width="11.42578125" style="5"/>
    <col min="9985" max="9985" width="4.140625" style="5" customWidth="1"/>
    <col min="9986" max="9986" width="35.5703125" style="5" customWidth="1"/>
    <col min="9987" max="9987" width="18.42578125" style="5" bestFit="1" customWidth="1"/>
    <col min="9988" max="9991" width="10.42578125" style="5" customWidth="1"/>
    <col min="9992" max="9992" width="12.85546875" style="5" bestFit="1" customWidth="1"/>
    <col min="9993" max="9993" width="20.42578125" style="5" bestFit="1" customWidth="1"/>
    <col min="9994" max="9995" width="11.42578125" style="5" customWidth="1"/>
    <col min="9996" max="9996" width="10.42578125" style="5" bestFit="1" customWidth="1"/>
    <col min="9997" max="9997" width="11.42578125" style="5" bestFit="1" customWidth="1"/>
    <col min="9998" max="9998" width="18.85546875" style="5" customWidth="1"/>
    <col min="9999" max="9999" width="18.85546875" style="5" bestFit="1" customWidth="1"/>
    <col min="10000" max="10000" width="20.42578125" style="5" bestFit="1" customWidth="1"/>
    <col min="10001" max="10002" width="0" style="5" hidden="1" customWidth="1"/>
    <col min="10003" max="10003" width="15.42578125" style="5" bestFit="1" customWidth="1"/>
    <col min="10004" max="10004" width="28.42578125" style="5" bestFit="1" customWidth="1"/>
    <col min="10005" max="10005" width="13.5703125" style="5" bestFit="1" customWidth="1"/>
    <col min="10006" max="10006" width="11.42578125" style="5" customWidth="1"/>
    <col min="10007" max="10008" width="0" style="5" hidden="1" customWidth="1"/>
    <col min="10009" max="10011" width="11.42578125" style="5" customWidth="1"/>
    <col min="10012" max="10012" width="13.140625" style="5" bestFit="1" customWidth="1"/>
    <col min="10013" max="10240" width="11.42578125" style="5"/>
    <col min="10241" max="10241" width="4.140625" style="5" customWidth="1"/>
    <col min="10242" max="10242" width="35.5703125" style="5" customWidth="1"/>
    <col min="10243" max="10243" width="18.42578125" style="5" bestFit="1" customWidth="1"/>
    <col min="10244" max="10247" width="10.42578125" style="5" customWidth="1"/>
    <col min="10248" max="10248" width="12.85546875" style="5" bestFit="1" customWidth="1"/>
    <col min="10249" max="10249" width="20.42578125" style="5" bestFit="1" customWidth="1"/>
    <col min="10250" max="10251" width="11.42578125" style="5" customWidth="1"/>
    <col min="10252" max="10252" width="10.42578125" style="5" bestFit="1" customWidth="1"/>
    <col min="10253" max="10253" width="11.42578125" style="5" bestFit="1" customWidth="1"/>
    <col min="10254" max="10254" width="18.85546875" style="5" customWidth="1"/>
    <col min="10255" max="10255" width="18.85546875" style="5" bestFit="1" customWidth="1"/>
    <col min="10256" max="10256" width="20.42578125" style="5" bestFit="1" customWidth="1"/>
    <col min="10257" max="10258" width="0" style="5" hidden="1" customWidth="1"/>
    <col min="10259" max="10259" width="15.42578125" style="5" bestFit="1" customWidth="1"/>
    <col min="10260" max="10260" width="28.42578125" style="5" bestFit="1" customWidth="1"/>
    <col min="10261" max="10261" width="13.5703125" style="5" bestFit="1" customWidth="1"/>
    <col min="10262" max="10262" width="11.42578125" style="5" customWidth="1"/>
    <col min="10263" max="10264" width="0" style="5" hidden="1" customWidth="1"/>
    <col min="10265" max="10267" width="11.42578125" style="5" customWidth="1"/>
    <col min="10268" max="10268" width="13.140625" style="5" bestFit="1" customWidth="1"/>
    <col min="10269" max="10496" width="11.42578125" style="5"/>
    <col min="10497" max="10497" width="4.140625" style="5" customWidth="1"/>
    <col min="10498" max="10498" width="35.5703125" style="5" customWidth="1"/>
    <col min="10499" max="10499" width="18.42578125" style="5" bestFit="1" customWidth="1"/>
    <col min="10500" max="10503" width="10.42578125" style="5" customWidth="1"/>
    <col min="10504" max="10504" width="12.85546875" style="5" bestFit="1" customWidth="1"/>
    <col min="10505" max="10505" width="20.42578125" style="5" bestFit="1" customWidth="1"/>
    <col min="10506" max="10507" width="11.42578125" style="5" customWidth="1"/>
    <col min="10508" max="10508" width="10.42578125" style="5" bestFit="1" customWidth="1"/>
    <col min="10509" max="10509" width="11.42578125" style="5" bestFit="1" customWidth="1"/>
    <col min="10510" max="10510" width="18.85546875" style="5" customWidth="1"/>
    <col min="10511" max="10511" width="18.85546875" style="5" bestFit="1" customWidth="1"/>
    <col min="10512" max="10512" width="20.42578125" style="5" bestFit="1" customWidth="1"/>
    <col min="10513" max="10514" width="0" style="5" hidden="1" customWidth="1"/>
    <col min="10515" max="10515" width="15.42578125" style="5" bestFit="1" customWidth="1"/>
    <col min="10516" max="10516" width="28.42578125" style="5" bestFit="1" customWidth="1"/>
    <col min="10517" max="10517" width="13.5703125" style="5" bestFit="1" customWidth="1"/>
    <col min="10518" max="10518" width="11.42578125" style="5" customWidth="1"/>
    <col min="10519" max="10520" width="0" style="5" hidden="1" customWidth="1"/>
    <col min="10521" max="10523" width="11.42578125" style="5" customWidth="1"/>
    <col min="10524" max="10524" width="13.140625" style="5" bestFit="1" customWidth="1"/>
    <col min="10525" max="10752" width="11.42578125" style="5"/>
    <col min="10753" max="10753" width="4.140625" style="5" customWidth="1"/>
    <col min="10754" max="10754" width="35.5703125" style="5" customWidth="1"/>
    <col min="10755" max="10755" width="18.42578125" style="5" bestFit="1" customWidth="1"/>
    <col min="10756" max="10759" width="10.42578125" style="5" customWidth="1"/>
    <col min="10760" max="10760" width="12.85546875" style="5" bestFit="1" customWidth="1"/>
    <col min="10761" max="10761" width="20.42578125" style="5" bestFit="1" customWidth="1"/>
    <col min="10762" max="10763" width="11.42578125" style="5" customWidth="1"/>
    <col min="10764" max="10764" width="10.42578125" style="5" bestFit="1" customWidth="1"/>
    <col min="10765" max="10765" width="11.42578125" style="5" bestFit="1" customWidth="1"/>
    <col min="10766" max="10766" width="18.85546875" style="5" customWidth="1"/>
    <col min="10767" max="10767" width="18.85546875" style="5" bestFit="1" customWidth="1"/>
    <col min="10768" max="10768" width="20.42578125" style="5" bestFit="1" customWidth="1"/>
    <col min="10769" max="10770" width="0" style="5" hidden="1" customWidth="1"/>
    <col min="10771" max="10771" width="15.42578125" style="5" bestFit="1" customWidth="1"/>
    <col min="10772" max="10772" width="28.42578125" style="5" bestFit="1" customWidth="1"/>
    <col min="10773" max="10773" width="13.5703125" style="5" bestFit="1" customWidth="1"/>
    <col min="10774" max="10774" width="11.42578125" style="5" customWidth="1"/>
    <col min="10775" max="10776" width="0" style="5" hidden="1" customWidth="1"/>
    <col min="10777" max="10779" width="11.42578125" style="5" customWidth="1"/>
    <col min="10780" max="10780" width="13.140625" style="5" bestFit="1" customWidth="1"/>
    <col min="10781" max="11008" width="11.42578125" style="5"/>
    <col min="11009" max="11009" width="4.140625" style="5" customWidth="1"/>
    <col min="11010" max="11010" width="35.5703125" style="5" customWidth="1"/>
    <col min="11011" max="11011" width="18.42578125" style="5" bestFit="1" customWidth="1"/>
    <col min="11012" max="11015" width="10.42578125" style="5" customWidth="1"/>
    <col min="11016" max="11016" width="12.85546875" style="5" bestFit="1" customWidth="1"/>
    <col min="11017" max="11017" width="20.42578125" style="5" bestFit="1" customWidth="1"/>
    <col min="11018" max="11019" width="11.42578125" style="5" customWidth="1"/>
    <col min="11020" max="11020" width="10.42578125" style="5" bestFit="1" customWidth="1"/>
    <col min="11021" max="11021" width="11.42578125" style="5" bestFit="1" customWidth="1"/>
    <col min="11022" max="11022" width="18.85546875" style="5" customWidth="1"/>
    <col min="11023" max="11023" width="18.85546875" style="5" bestFit="1" customWidth="1"/>
    <col min="11024" max="11024" width="20.42578125" style="5" bestFit="1" customWidth="1"/>
    <col min="11025" max="11026" width="0" style="5" hidden="1" customWidth="1"/>
    <col min="11027" max="11027" width="15.42578125" style="5" bestFit="1" customWidth="1"/>
    <col min="11028" max="11028" width="28.42578125" style="5" bestFit="1" customWidth="1"/>
    <col min="11029" max="11029" width="13.5703125" style="5" bestFit="1" customWidth="1"/>
    <col min="11030" max="11030" width="11.42578125" style="5" customWidth="1"/>
    <col min="11031" max="11032" width="0" style="5" hidden="1" customWidth="1"/>
    <col min="11033" max="11035" width="11.42578125" style="5" customWidth="1"/>
    <col min="11036" max="11036" width="13.140625" style="5" bestFit="1" customWidth="1"/>
    <col min="11037" max="11264" width="11.42578125" style="5"/>
    <col min="11265" max="11265" width="4.140625" style="5" customWidth="1"/>
    <col min="11266" max="11266" width="35.5703125" style="5" customWidth="1"/>
    <col min="11267" max="11267" width="18.42578125" style="5" bestFit="1" customWidth="1"/>
    <col min="11268" max="11271" width="10.42578125" style="5" customWidth="1"/>
    <col min="11272" max="11272" width="12.85546875" style="5" bestFit="1" customWidth="1"/>
    <col min="11273" max="11273" width="20.42578125" style="5" bestFit="1" customWidth="1"/>
    <col min="11274" max="11275" width="11.42578125" style="5" customWidth="1"/>
    <col min="11276" max="11276" width="10.42578125" style="5" bestFit="1" customWidth="1"/>
    <col min="11277" max="11277" width="11.42578125" style="5" bestFit="1" customWidth="1"/>
    <col min="11278" max="11278" width="18.85546875" style="5" customWidth="1"/>
    <col min="11279" max="11279" width="18.85546875" style="5" bestFit="1" customWidth="1"/>
    <col min="11280" max="11280" width="20.42578125" style="5" bestFit="1" customWidth="1"/>
    <col min="11281" max="11282" width="0" style="5" hidden="1" customWidth="1"/>
    <col min="11283" max="11283" width="15.42578125" style="5" bestFit="1" customWidth="1"/>
    <col min="11284" max="11284" width="28.42578125" style="5" bestFit="1" customWidth="1"/>
    <col min="11285" max="11285" width="13.5703125" style="5" bestFit="1" customWidth="1"/>
    <col min="11286" max="11286" width="11.42578125" style="5" customWidth="1"/>
    <col min="11287" max="11288" width="0" style="5" hidden="1" customWidth="1"/>
    <col min="11289" max="11291" width="11.42578125" style="5" customWidth="1"/>
    <col min="11292" max="11292" width="13.140625" style="5" bestFit="1" customWidth="1"/>
    <col min="11293" max="11520" width="11.42578125" style="5"/>
    <col min="11521" max="11521" width="4.140625" style="5" customWidth="1"/>
    <col min="11522" max="11522" width="35.5703125" style="5" customWidth="1"/>
    <col min="11523" max="11523" width="18.42578125" style="5" bestFit="1" customWidth="1"/>
    <col min="11524" max="11527" width="10.42578125" style="5" customWidth="1"/>
    <col min="11528" max="11528" width="12.85546875" style="5" bestFit="1" customWidth="1"/>
    <col min="11529" max="11529" width="20.42578125" style="5" bestFit="1" customWidth="1"/>
    <col min="11530" max="11531" width="11.42578125" style="5" customWidth="1"/>
    <col min="11532" max="11532" width="10.42578125" style="5" bestFit="1" customWidth="1"/>
    <col min="11533" max="11533" width="11.42578125" style="5" bestFit="1" customWidth="1"/>
    <col min="11534" max="11534" width="18.85546875" style="5" customWidth="1"/>
    <col min="11535" max="11535" width="18.85546875" style="5" bestFit="1" customWidth="1"/>
    <col min="11536" max="11536" width="20.42578125" style="5" bestFit="1" customWidth="1"/>
    <col min="11537" max="11538" width="0" style="5" hidden="1" customWidth="1"/>
    <col min="11539" max="11539" width="15.42578125" style="5" bestFit="1" customWidth="1"/>
    <col min="11540" max="11540" width="28.42578125" style="5" bestFit="1" customWidth="1"/>
    <col min="11541" max="11541" width="13.5703125" style="5" bestFit="1" customWidth="1"/>
    <col min="11542" max="11542" width="11.42578125" style="5" customWidth="1"/>
    <col min="11543" max="11544" width="0" style="5" hidden="1" customWidth="1"/>
    <col min="11545" max="11547" width="11.42578125" style="5" customWidth="1"/>
    <col min="11548" max="11548" width="13.140625" style="5" bestFit="1" customWidth="1"/>
    <col min="11549" max="11776" width="11.42578125" style="5"/>
    <col min="11777" max="11777" width="4.140625" style="5" customWidth="1"/>
    <col min="11778" max="11778" width="35.5703125" style="5" customWidth="1"/>
    <col min="11779" max="11779" width="18.42578125" style="5" bestFit="1" customWidth="1"/>
    <col min="11780" max="11783" width="10.42578125" style="5" customWidth="1"/>
    <col min="11784" max="11784" width="12.85546875" style="5" bestFit="1" customWidth="1"/>
    <col min="11785" max="11785" width="20.42578125" style="5" bestFit="1" customWidth="1"/>
    <col min="11786" max="11787" width="11.42578125" style="5" customWidth="1"/>
    <col min="11788" max="11788" width="10.42578125" style="5" bestFit="1" customWidth="1"/>
    <col min="11789" max="11789" width="11.42578125" style="5" bestFit="1" customWidth="1"/>
    <col min="11790" max="11790" width="18.85546875" style="5" customWidth="1"/>
    <col min="11791" max="11791" width="18.85546875" style="5" bestFit="1" customWidth="1"/>
    <col min="11792" max="11792" width="20.42578125" style="5" bestFit="1" customWidth="1"/>
    <col min="11793" max="11794" width="0" style="5" hidden="1" customWidth="1"/>
    <col min="11795" max="11795" width="15.42578125" style="5" bestFit="1" customWidth="1"/>
    <col min="11796" max="11796" width="28.42578125" style="5" bestFit="1" customWidth="1"/>
    <col min="11797" max="11797" width="13.5703125" style="5" bestFit="1" customWidth="1"/>
    <col min="11798" max="11798" width="11.42578125" style="5" customWidth="1"/>
    <col min="11799" max="11800" width="0" style="5" hidden="1" customWidth="1"/>
    <col min="11801" max="11803" width="11.42578125" style="5" customWidth="1"/>
    <col min="11804" max="11804" width="13.140625" style="5" bestFit="1" customWidth="1"/>
    <col min="11805" max="12032" width="11.42578125" style="5"/>
    <col min="12033" max="12033" width="4.140625" style="5" customWidth="1"/>
    <col min="12034" max="12034" width="35.5703125" style="5" customWidth="1"/>
    <col min="12035" max="12035" width="18.42578125" style="5" bestFit="1" customWidth="1"/>
    <col min="12036" max="12039" width="10.42578125" style="5" customWidth="1"/>
    <col min="12040" max="12040" width="12.85546875" style="5" bestFit="1" customWidth="1"/>
    <col min="12041" max="12041" width="20.42578125" style="5" bestFit="1" customWidth="1"/>
    <col min="12042" max="12043" width="11.42578125" style="5" customWidth="1"/>
    <col min="12044" max="12044" width="10.42578125" style="5" bestFit="1" customWidth="1"/>
    <col min="12045" max="12045" width="11.42578125" style="5" bestFit="1" customWidth="1"/>
    <col min="12046" max="12046" width="18.85546875" style="5" customWidth="1"/>
    <col min="12047" max="12047" width="18.85546875" style="5" bestFit="1" customWidth="1"/>
    <col min="12048" max="12048" width="20.42578125" style="5" bestFit="1" customWidth="1"/>
    <col min="12049" max="12050" width="0" style="5" hidden="1" customWidth="1"/>
    <col min="12051" max="12051" width="15.42578125" style="5" bestFit="1" customWidth="1"/>
    <col min="12052" max="12052" width="28.42578125" style="5" bestFit="1" customWidth="1"/>
    <col min="12053" max="12053" width="13.5703125" style="5" bestFit="1" customWidth="1"/>
    <col min="12054" max="12054" width="11.42578125" style="5" customWidth="1"/>
    <col min="12055" max="12056" width="0" style="5" hidden="1" customWidth="1"/>
    <col min="12057" max="12059" width="11.42578125" style="5" customWidth="1"/>
    <col min="12060" max="12060" width="13.140625" style="5" bestFit="1" customWidth="1"/>
    <col min="12061" max="12288" width="11.42578125" style="5"/>
    <col min="12289" max="12289" width="4.140625" style="5" customWidth="1"/>
    <col min="12290" max="12290" width="35.5703125" style="5" customWidth="1"/>
    <col min="12291" max="12291" width="18.42578125" style="5" bestFit="1" customWidth="1"/>
    <col min="12292" max="12295" width="10.42578125" style="5" customWidth="1"/>
    <col min="12296" max="12296" width="12.85546875" style="5" bestFit="1" customWidth="1"/>
    <col min="12297" max="12297" width="20.42578125" style="5" bestFit="1" customWidth="1"/>
    <col min="12298" max="12299" width="11.42578125" style="5" customWidth="1"/>
    <col min="12300" max="12300" width="10.42578125" style="5" bestFit="1" customWidth="1"/>
    <col min="12301" max="12301" width="11.42578125" style="5" bestFit="1" customWidth="1"/>
    <col min="12302" max="12302" width="18.85546875" style="5" customWidth="1"/>
    <col min="12303" max="12303" width="18.85546875" style="5" bestFit="1" customWidth="1"/>
    <col min="12304" max="12304" width="20.42578125" style="5" bestFit="1" customWidth="1"/>
    <col min="12305" max="12306" width="0" style="5" hidden="1" customWidth="1"/>
    <col min="12307" max="12307" width="15.42578125" style="5" bestFit="1" customWidth="1"/>
    <col min="12308" max="12308" width="28.42578125" style="5" bestFit="1" customWidth="1"/>
    <col min="12309" max="12309" width="13.5703125" style="5" bestFit="1" customWidth="1"/>
    <col min="12310" max="12310" width="11.42578125" style="5" customWidth="1"/>
    <col min="12311" max="12312" width="0" style="5" hidden="1" customWidth="1"/>
    <col min="12313" max="12315" width="11.42578125" style="5" customWidth="1"/>
    <col min="12316" max="12316" width="13.140625" style="5" bestFit="1" customWidth="1"/>
    <col min="12317" max="12544" width="11.42578125" style="5"/>
    <col min="12545" max="12545" width="4.140625" style="5" customWidth="1"/>
    <col min="12546" max="12546" width="35.5703125" style="5" customWidth="1"/>
    <col min="12547" max="12547" width="18.42578125" style="5" bestFit="1" customWidth="1"/>
    <col min="12548" max="12551" width="10.42578125" style="5" customWidth="1"/>
    <col min="12552" max="12552" width="12.85546875" style="5" bestFit="1" customWidth="1"/>
    <col min="12553" max="12553" width="20.42578125" style="5" bestFit="1" customWidth="1"/>
    <col min="12554" max="12555" width="11.42578125" style="5" customWidth="1"/>
    <col min="12556" max="12556" width="10.42578125" style="5" bestFit="1" customWidth="1"/>
    <col min="12557" max="12557" width="11.42578125" style="5" bestFit="1" customWidth="1"/>
    <col min="12558" max="12558" width="18.85546875" style="5" customWidth="1"/>
    <col min="12559" max="12559" width="18.85546875" style="5" bestFit="1" customWidth="1"/>
    <col min="12560" max="12560" width="20.42578125" style="5" bestFit="1" customWidth="1"/>
    <col min="12561" max="12562" width="0" style="5" hidden="1" customWidth="1"/>
    <col min="12563" max="12563" width="15.42578125" style="5" bestFit="1" customWidth="1"/>
    <col min="12564" max="12564" width="28.42578125" style="5" bestFit="1" customWidth="1"/>
    <col min="12565" max="12565" width="13.5703125" style="5" bestFit="1" customWidth="1"/>
    <col min="12566" max="12566" width="11.42578125" style="5" customWidth="1"/>
    <col min="12567" max="12568" width="0" style="5" hidden="1" customWidth="1"/>
    <col min="12569" max="12571" width="11.42578125" style="5" customWidth="1"/>
    <col min="12572" max="12572" width="13.140625" style="5" bestFit="1" customWidth="1"/>
    <col min="12573" max="12800" width="11.42578125" style="5"/>
    <col min="12801" max="12801" width="4.140625" style="5" customWidth="1"/>
    <col min="12802" max="12802" width="35.5703125" style="5" customWidth="1"/>
    <col min="12803" max="12803" width="18.42578125" style="5" bestFit="1" customWidth="1"/>
    <col min="12804" max="12807" width="10.42578125" style="5" customWidth="1"/>
    <col min="12808" max="12808" width="12.85546875" style="5" bestFit="1" customWidth="1"/>
    <col min="12809" max="12809" width="20.42578125" style="5" bestFit="1" customWidth="1"/>
    <col min="12810" max="12811" width="11.42578125" style="5" customWidth="1"/>
    <col min="12812" max="12812" width="10.42578125" style="5" bestFit="1" customWidth="1"/>
    <col min="12813" max="12813" width="11.42578125" style="5" bestFit="1" customWidth="1"/>
    <col min="12814" max="12814" width="18.85546875" style="5" customWidth="1"/>
    <col min="12815" max="12815" width="18.85546875" style="5" bestFit="1" customWidth="1"/>
    <col min="12816" max="12816" width="20.42578125" style="5" bestFit="1" customWidth="1"/>
    <col min="12817" max="12818" width="0" style="5" hidden="1" customWidth="1"/>
    <col min="12819" max="12819" width="15.42578125" style="5" bestFit="1" customWidth="1"/>
    <col min="12820" max="12820" width="28.42578125" style="5" bestFit="1" customWidth="1"/>
    <col min="12821" max="12821" width="13.5703125" style="5" bestFit="1" customWidth="1"/>
    <col min="12822" max="12822" width="11.42578125" style="5" customWidth="1"/>
    <col min="12823" max="12824" width="0" style="5" hidden="1" customWidth="1"/>
    <col min="12825" max="12827" width="11.42578125" style="5" customWidth="1"/>
    <col min="12828" max="12828" width="13.140625" style="5" bestFit="1" customWidth="1"/>
    <col min="12829" max="13056" width="11.42578125" style="5"/>
    <col min="13057" max="13057" width="4.140625" style="5" customWidth="1"/>
    <col min="13058" max="13058" width="35.5703125" style="5" customWidth="1"/>
    <col min="13059" max="13059" width="18.42578125" style="5" bestFit="1" customWidth="1"/>
    <col min="13060" max="13063" width="10.42578125" style="5" customWidth="1"/>
    <col min="13064" max="13064" width="12.85546875" style="5" bestFit="1" customWidth="1"/>
    <col min="13065" max="13065" width="20.42578125" style="5" bestFit="1" customWidth="1"/>
    <col min="13066" max="13067" width="11.42578125" style="5" customWidth="1"/>
    <col min="13068" max="13068" width="10.42578125" style="5" bestFit="1" customWidth="1"/>
    <col min="13069" max="13069" width="11.42578125" style="5" bestFit="1" customWidth="1"/>
    <col min="13070" max="13070" width="18.85546875" style="5" customWidth="1"/>
    <col min="13071" max="13071" width="18.85546875" style="5" bestFit="1" customWidth="1"/>
    <col min="13072" max="13072" width="20.42578125" style="5" bestFit="1" customWidth="1"/>
    <col min="13073" max="13074" width="0" style="5" hidden="1" customWidth="1"/>
    <col min="13075" max="13075" width="15.42578125" style="5" bestFit="1" customWidth="1"/>
    <col min="13076" max="13076" width="28.42578125" style="5" bestFit="1" customWidth="1"/>
    <col min="13077" max="13077" width="13.5703125" style="5" bestFit="1" customWidth="1"/>
    <col min="13078" max="13078" width="11.42578125" style="5" customWidth="1"/>
    <col min="13079" max="13080" width="0" style="5" hidden="1" customWidth="1"/>
    <col min="13081" max="13083" width="11.42578125" style="5" customWidth="1"/>
    <col min="13084" max="13084" width="13.140625" style="5" bestFit="1" customWidth="1"/>
    <col min="13085" max="13312" width="11.42578125" style="5"/>
    <col min="13313" max="13313" width="4.140625" style="5" customWidth="1"/>
    <col min="13314" max="13314" width="35.5703125" style="5" customWidth="1"/>
    <col min="13315" max="13315" width="18.42578125" style="5" bestFit="1" customWidth="1"/>
    <col min="13316" max="13319" width="10.42578125" style="5" customWidth="1"/>
    <col min="13320" max="13320" width="12.85546875" style="5" bestFit="1" customWidth="1"/>
    <col min="13321" max="13321" width="20.42578125" style="5" bestFit="1" customWidth="1"/>
    <col min="13322" max="13323" width="11.42578125" style="5" customWidth="1"/>
    <col min="13324" max="13324" width="10.42578125" style="5" bestFit="1" customWidth="1"/>
    <col min="13325" max="13325" width="11.42578125" style="5" bestFit="1" customWidth="1"/>
    <col min="13326" max="13326" width="18.85546875" style="5" customWidth="1"/>
    <col min="13327" max="13327" width="18.85546875" style="5" bestFit="1" customWidth="1"/>
    <col min="13328" max="13328" width="20.42578125" style="5" bestFit="1" customWidth="1"/>
    <col min="13329" max="13330" width="0" style="5" hidden="1" customWidth="1"/>
    <col min="13331" max="13331" width="15.42578125" style="5" bestFit="1" customWidth="1"/>
    <col min="13332" max="13332" width="28.42578125" style="5" bestFit="1" customWidth="1"/>
    <col min="13333" max="13333" width="13.5703125" style="5" bestFit="1" customWidth="1"/>
    <col min="13334" max="13334" width="11.42578125" style="5" customWidth="1"/>
    <col min="13335" max="13336" width="0" style="5" hidden="1" customWidth="1"/>
    <col min="13337" max="13339" width="11.42578125" style="5" customWidth="1"/>
    <col min="13340" max="13340" width="13.140625" style="5" bestFit="1" customWidth="1"/>
    <col min="13341" max="13568" width="11.42578125" style="5"/>
    <col min="13569" max="13569" width="4.140625" style="5" customWidth="1"/>
    <col min="13570" max="13570" width="35.5703125" style="5" customWidth="1"/>
    <col min="13571" max="13571" width="18.42578125" style="5" bestFit="1" customWidth="1"/>
    <col min="13572" max="13575" width="10.42578125" style="5" customWidth="1"/>
    <col min="13576" max="13576" width="12.85546875" style="5" bestFit="1" customWidth="1"/>
    <col min="13577" max="13577" width="20.42578125" style="5" bestFit="1" customWidth="1"/>
    <col min="13578" max="13579" width="11.42578125" style="5" customWidth="1"/>
    <col min="13580" max="13580" width="10.42578125" style="5" bestFit="1" customWidth="1"/>
    <col min="13581" max="13581" width="11.42578125" style="5" bestFit="1" customWidth="1"/>
    <col min="13582" max="13582" width="18.85546875" style="5" customWidth="1"/>
    <col min="13583" max="13583" width="18.85546875" style="5" bestFit="1" customWidth="1"/>
    <col min="13584" max="13584" width="20.42578125" style="5" bestFit="1" customWidth="1"/>
    <col min="13585" max="13586" width="0" style="5" hidden="1" customWidth="1"/>
    <col min="13587" max="13587" width="15.42578125" style="5" bestFit="1" customWidth="1"/>
    <col min="13588" max="13588" width="28.42578125" style="5" bestFit="1" customWidth="1"/>
    <col min="13589" max="13589" width="13.5703125" style="5" bestFit="1" customWidth="1"/>
    <col min="13590" max="13590" width="11.42578125" style="5" customWidth="1"/>
    <col min="13591" max="13592" width="0" style="5" hidden="1" customWidth="1"/>
    <col min="13593" max="13595" width="11.42578125" style="5" customWidth="1"/>
    <col min="13596" max="13596" width="13.140625" style="5" bestFit="1" customWidth="1"/>
    <col min="13597" max="13824" width="11.42578125" style="5"/>
    <col min="13825" max="13825" width="4.140625" style="5" customWidth="1"/>
    <col min="13826" max="13826" width="35.5703125" style="5" customWidth="1"/>
    <col min="13827" max="13827" width="18.42578125" style="5" bestFit="1" customWidth="1"/>
    <col min="13828" max="13831" width="10.42578125" style="5" customWidth="1"/>
    <col min="13832" max="13832" width="12.85546875" style="5" bestFit="1" customWidth="1"/>
    <col min="13833" max="13833" width="20.42578125" style="5" bestFit="1" customWidth="1"/>
    <col min="13834" max="13835" width="11.42578125" style="5" customWidth="1"/>
    <col min="13836" max="13836" width="10.42578125" style="5" bestFit="1" customWidth="1"/>
    <col min="13837" max="13837" width="11.42578125" style="5" bestFit="1" customWidth="1"/>
    <col min="13838" max="13838" width="18.85546875" style="5" customWidth="1"/>
    <col min="13839" max="13839" width="18.85546875" style="5" bestFit="1" customWidth="1"/>
    <col min="13840" max="13840" width="20.42578125" style="5" bestFit="1" customWidth="1"/>
    <col min="13841" max="13842" width="0" style="5" hidden="1" customWidth="1"/>
    <col min="13843" max="13843" width="15.42578125" style="5" bestFit="1" customWidth="1"/>
    <col min="13844" max="13844" width="28.42578125" style="5" bestFit="1" customWidth="1"/>
    <col min="13845" max="13845" width="13.5703125" style="5" bestFit="1" customWidth="1"/>
    <col min="13846" max="13846" width="11.42578125" style="5" customWidth="1"/>
    <col min="13847" max="13848" width="0" style="5" hidden="1" customWidth="1"/>
    <col min="13849" max="13851" width="11.42578125" style="5" customWidth="1"/>
    <col min="13852" max="13852" width="13.140625" style="5" bestFit="1" customWidth="1"/>
    <col min="13853" max="14080" width="11.42578125" style="5"/>
    <col min="14081" max="14081" width="4.140625" style="5" customWidth="1"/>
    <col min="14082" max="14082" width="35.5703125" style="5" customWidth="1"/>
    <col min="14083" max="14083" width="18.42578125" style="5" bestFit="1" customWidth="1"/>
    <col min="14084" max="14087" width="10.42578125" style="5" customWidth="1"/>
    <col min="14088" max="14088" width="12.85546875" style="5" bestFit="1" customWidth="1"/>
    <col min="14089" max="14089" width="20.42578125" style="5" bestFit="1" customWidth="1"/>
    <col min="14090" max="14091" width="11.42578125" style="5" customWidth="1"/>
    <col min="14092" max="14092" width="10.42578125" style="5" bestFit="1" customWidth="1"/>
    <col min="14093" max="14093" width="11.42578125" style="5" bestFit="1" customWidth="1"/>
    <col min="14094" max="14094" width="18.85546875" style="5" customWidth="1"/>
    <col min="14095" max="14095" width="18.85546875" style="5" bestFit="1" customWidth="1"/>
    <col min="14096" max="14096" width="20.42578125" style="5" bestFit="1" customWidth="1"/>
    <col min="14097" max="14098" width="0" style="5" hidden="1" customWidth="1"/>
    <col min="14099" max="14099" width="15.42578125" style="5" bestFit="1" customWidth="1"/>
    <col min="14100" max="14100" width="28.42578125" style="5" bestFit="1" customWidth="1"/>
    <col min="14101" max="14101" width="13.5703125" style="5" bestFit="1" customWidth="1"/>
    <col min="14102" max="14102" width="11.42578125" style="5" customWidth="1"/>
    <col min="14103" max="14104" width="0" style="5" hidden="1" customWidth="1"/>
    <col min="14105" max="14107" width="11.42578125" style="5" customWidth="1"/>
    <col min="14108" max="14108" width="13.140625" style="5" bestFit="1" customWidth="1"/>
    <col min="14109" max="14336" width="11.42578125" style="5"/>
    <col min="14337" max="14337" width="4.140625" style="5" customWidth="1"/>
    <col min="14338" max="14338" width="35.5703125" style="5" customWidth="1"/>
    <col min="14339" max="14339" width="18.42578125" style="5" bestFit="1" customWidth="1"/>
    <col min="14340" max="14343" width="10.42578125" style="5" customWidth="1"/>
    <col min="14344" max="14344" width="12.85546875" style="5" bestFit="1" customWidth="1"/>
    <col min="14345" max="14345" width="20.42578125" style="5" bestFit="1" customWidth="1"/>
    <col min="14346" max="14347" width="11.42578125" style="5" customWidth="1"/>
    <col min="14348" max="14348" width="10.42578125" style="5" bestFit="1" customWidth="1"/>
    <col min="14349" max="14349" width="11.42578125" style="5" bestFit="1" customWidth="1"/>
    <col min="14350" max="14350" width="18.85546875" style="5" customWidth="1"/>
    <col min="14351" max="14351" width="18.85546875" style="5" bestFit="1" customWidth="1"/>
    <col min="14352" max="14352" width="20.42578125" style="5" bestFit="1" customWidth="1"/>
    <col min="14353" max="14354" width="0" style="5" hidden="1" customWidth="1"/>
    <col min="14355" max="14355" width="15.42578125" style="5" bestFit="1" customWidth="1"/>
    <col min="14356" max="14356" width="28.42578125" style="5" bestFit="1" customWidth="1"/>
    <col min="14357" max="14357" width="13.5703125" style="5" bestFit="1" customWidth="1"/>
    <col min="14358" max="14358" width="11.42578125" style="5" customWidth="1"/>
    <col min="14359" max="14360" width="0" style="5" hidden="1" customWidth="1"/>
    <col min="14361" max="14363" width="11.42578125" style="5" customWidth="1"/>
    <col min="14364" max="14364" width="13.140625" style="5" bestFit="1" customWidth="1"/>
    <col min="14365" max="14592" width="11.42578125" style="5"/>
    <col min="14593" max="14593" width="4.140625" style="5" customWidth="1"/>
    <col min="14594" max="14594" width="35.5703125" style="5" customWidth="1"/>
    <col min="14595" max="14595" width="18.42578125" style="5" bestFit="1" customWidth="1"/>
    <col min="14596" max="14599" width="10.42578125" style="5" customWidth="1"/>
    <col min="14600" max="14600" width="12.85546875" style="5" bestFit="1" customWidth="1"/>
    <col min="14601" max="14601" width="20.42578125" style="5" bestFit="1" customWidth="1"/>
    <col min="14602" max="14603" width="11.42578125" style="5" customWidth="1"/>
    <col min="14604" max="14604" width="10.42578125" style="5" bestFit="1" customWidth="1"/>
    <col min="14605" max="14605" width="11.42578125" style="5" bestFit="1" customWidth="1"/>
    <col min="14606" max="14606" width="18.85546875" style="5" customWidth="1"/>
    <col min="14607" max="14607" width="18.85546875" style="5" bestFit="1" customWidth="1"/>
    <col min="14608" max="14608" width="20.42578125" style="5" bestFit="1" customWidth="1"/>
    <col min="14609" max="14610" width="0" style="5" hidden="1" customWidth="1"/>
    <col min="14611" max="14611" width="15.42578125" style="5" bestFit="1" customWidth="1"/>
    <col min="14612" max="14612" width="28.42578125" style="5" bestFit="1" customWidth="1"/>
    <col min="14613" max="14613" width="13.5703125" style="5" bestFit="1" customWidth="1"/>
    <col min="14614" max="14614" width="11.42578125" style="5" customWidth="1"/>
    <col min="14615" max="14616" width="0" style="5" hidden="1" customWidth="1"/>
    <col min="14617" max="14619" width="11.42578125" style="5" customWidth="1"/>
    <col min="14620" max="14620" width="13.140625" style="5" bestFit="1" customWidth="1"/>
    <col min="14621" max="14848" width="11.42578125" style="5"/>
    <col min="14849" max="14849" width="4.140625" style="5" customWidth="1"/>
    <col min="14850" max="14850" width="35.5703125" style="5" customWidth="1"/>
    <col min="14851" max="14851" width="18.42578125" style="5" bestFit="1" customWidth="1"/>
    <col min="14852" max="14855" width="10.42578125" style="5" customWidth="1"/>
    <col min="14856" max="14856" width="12.85546875" style="5" bestFit="1" customWidth="1"/>
    <col min="14857" max="14857" width="20.42578125" style="5" bestFit="1" customWidth="1"/>
    <col min="14858" max="14859" width="11.42578125" style="5" customWidth="1"/>
    <col min="14860" max="14860" width="10.42578125" style="5" bestFit="1" customWidth="1"/>
    <col min="14861" max="14861" width="11.42578125" style="5" bestFit="1" customWidth="1"/>
    <col min="14862" max="14862" width="18.85546875" style="5" customWidth="1"/>
    <col min="14863" max="14863" width="18.85546875" style="5" bestFit="1" customWidth="1"/>
    <col min="14864" max="14864" width="20.42578125" style="5" bestFit="1" customWidth="1"/>
    <col min="14865" max="14866" width="0" style="5" hidden="1" customWidth="1"/>
    <col min="14867" max="14867" width="15.42578125" style="5" bestFit="1" customWidth="1"/>
    <col min="14868" max="14868" width="28.42578125" style="5" bestFit="1" customWidth="1"/>
    <col min="14869" max="14869" width="13.5703125" style="5" bestFit="1" customWidth="1"/>
    <col min="14870" max="14870" width="11.42578125" style="5" customWidth="1"/>
    <col min="14871" max="14872" width="0" style="5" hidden="1" customWidth="1"/>
    <col min="14873" max="14875" width="11.42578125" style="5" customWidth="1"/>
    <col min="14876" max="14876" width="13.140625" style="5" bestFit="1" customWidth="1"/>
    <col min="14877" max="15104" width="11.42578125" style="5"/>
    <col min="15105" max="15105" width="4.140625" style="5" customWidth="1"/>
    <col min="15106" max="15106" width="35.5703125" style="5" customWidth="1"/>
    <col min="15107" max="15107" width="18.42578125" style="5" bestFit="1" customWidth="1"/>
    <col min="15108" max="15111" width="10.42578125" style="5" customWidth="1"/>
    <col min="15112" max="15112" width="12.85546875" style="5" bestFit="1" customWidth="1"/>
    <col min="15113" max="15113" width="20.42578125" style="5" bestFit="1" customWidth="1"/>
    <col min="15114" max="15115" width="11.42578125" style="5" customWidth="1"/>
    <col min="15116" max="15116" width="10.42578125" style="5" bestFit="1" customWidth="1"/>
    <col min="15117" max="15117" width="11.42578125" style="5" bestFit="1" customWidth="1"/>
    <col min="15118" max="15118" width="18.85546875" style="5" customWidth="1"/>
    <col min="15119" max="15119" width="18.85546875" style="5" bestFit="1" customWidth="1"/>
    <col min="15120" max="15120" width="20.42578125" style="5" bestFit="1" customWidth="1"/>
    <col min="15121" max="15122" width="0" style="5" hidden="1" customWidth="1"/>
    <col min="15123" max="15123" width="15.42578125" style="5" bestFit="1" customWidth="1"/>
    <col min="15124" max="15124" width="28.42578125" style="5" bestFit="1" customWidth="1"/>
    <col min="15125" max="15125" width="13.5703125" style="5" bestFit="1" customWidth="1"/>
    <col min="15126" max="15126" width="11.42578125" style="5" customWidth="1"/>
    <col min="15127" max="15128" width="0" style="5" hidden="1" customWidth="1"/>
    <col min="15129" max="15131" width="11.42578125" style="5" customWidth="1"/>
    <col min="15132" max="15132" width="13.140625" style="5" bestFit="1" customWidth="1"/>
    <col min="15133" max="15360" width="11.42578125" style="5"/>
    <col min="15361" max="15361" width="4.140625" style="5" customWidth="1"/>
    <col min="15362" max="15362" width="35.5703125" style="5" customWidth="1"/>
    <col min="15363" max="15363" width="18.42578125" style="5" bestFit="1" customWidth="1"/>
    <col min="15364" max="15367" width="10.42578125" style="5" customWidth="1"/>
    <col min="15368" max="15368" width="12.85546875" style="5" bestFit="1" customWidth="1"/>
    <col min="15369" max="15369" width="20.42578125" style="5" bestFit="1" customWidth="1"/>
    <col min="15370" max="15371" width="11.42578125" style="5" customWidth="1"/>
    <col min="15372" max="15372" width="10.42578125" style="5" bestFit="1" customWidth="1"/>
    <col min="15373" max="15373" width="11.42578125" style="5" bestFit="1" customWidth="1"/>
    <col min="15374" max="15374" width="18.85546875" style="5" customWidth="1"/>
    <col min="15375" max="15375" width="18.85546875" style="5" bestFit="1" customWidth="1"/>
    <col min="15376" max="15376" width="20.42578125" style="5" bestFit="1" customWidth="1"/>
    <col min="15377" max="15378" width="0" style="5" hidden="1" customWidth="1"/>
    <col min="15379" max="15379" width="15.42578125" style="5" bestFit="1" customWidth="1"/>
    <col min="15380" max="15380" width="28.42578125" style="5" bestFit="1" customWidth="1"/>
    <col min="15381" max="15381" width="13.5703125" style="5" bestFit="1" customWidth="1"/>
    <col min="15382" max="15382" width="11.42578125" style="5" customWidth="1"/>
    <col min="15383" max="15384" width="0" style="5" hidden="1" customWidth="1"/>
    <col min="15385" max="15387" width="11.42578125" style="5" customWidth="1"/>
    <col min="15388" max="15388" width="13.140625" style="5" bestFit="1" customWidth="1"/>
    <col min="15389" max="15616" width="11.42578125" style="5"/>
    <col min="15617" max="15617" width="4.140625" style="5" customWidth="1"/>
    <col min="15618" max="15618" width="35.5703125" style="5" customWidth="1"/>
    <col min="15619" max="15619" width="18.42578125" style="5" bestFit="1" customWidth="1"/>
    <col min="15620" max="15623" width="10.42578125" style="5" customWidth="1"/>
    <col min="15624" max="15624" width="12.85546875" style="5" bestFit="1" customWidth="1"/>
    <col min="15625" max="15625" width="20.42578125" style="5" bestFit="1" customWidth="1"/>
    <col min="15626" max="15627" width="11.42578125" style="5" customWidth="1"/>
    <col min="15628" max="15628" width="10.42578125" style="5" bestFit="1" customWidth="1"/>
    <col min="15629" max="15629" width="11.42578125" style="5" bestFit="1" customWidth="1"/>
    <col min="15630" max="15630" width="18.85546875" style="5" customWidth="1"/>
    <col min="15631" max="15631" width="18.85546875" style="5" bestFit="1" customWidth="1"/>
    <col min="15632" max="15632" width="20.42578125" style="5" bestFit="1" customWidth="1"/>
    <col min="15633" max="15634" width="0" style="5" hidden="1" customWidth="1"/>
    <col min="15635" max="15635" width="15.42578125" style="5" bestFit="1" customWidth="1"/>
    <col min="15636" max="15636" width="28.42578125" style="5" bestFit="1" customWidth="1"/>
    <col min="15637" max="15637" width="13.5703125" style="5" bestFit="1" customWidth="1"/>
    <col min="15638" max="15638" width="11.42578125" style="5" customWidth="1"/>
    <col min="15639" max="15640" width="0" style="5" hidden="1" customWidth="1"/>
    <col min="15641" max="15643" width="11.42578125" style="5" customWidth="1"/>
    <col min="15644" max="15644" width="13.140625" style="5" bestFit="1" customWidth="1"/>
    <col min="15645" max="15872" width="11.42578125" style="5"/>
    <col min="15873" max="15873" width="4.140625" style="5" customWidth="1"/>
    <col min="15874" max="15874" width="35.5703125" style="5" customWidth="1"/>
    <col min="15875" max="15875" width="18.42578125" style="5" bestFit="1" customWidth="1"/>
    <col min="15876" max="15879" width="10.42578125" style="5" customWidth="1"/>
    <col min="15880" max="15880" width="12.85546875" style="5" bestFit="1" customWidth="1"/>
    <col min="15881" max="15881" width="20.42578125" style="5" bestFit="1" customWidth="1"/>
    <col min="15882" max="15883" width="11.42578125" style="5" customWidth="1"/>
    <col min="15884" max="15884" width="10.42578125" style="5" bestFit="1" customWidth="1"/>
    <col min="15885" max="15885" width="11.42578125" style="5" bestFit="1" customWidth="1"/>
    <col min="15886" max="15886" width="18.85546875" style="5" customWidth="1"/>
    <col min="15887" max="15887" width="18.85546875" style="5" bestFit="1" customWidth="1"/>
    <col min="15888" max="15888" width="20.42578125" style="5" bestFit="1" customWidth="1"/>
    <col min="15889" max="15890" width="0" style="5" hidden="1" customWidth="1"/>
    <col min="15891" max="15891" width="15.42578125" style="5" bestFit="1" customWidth="1"/>
    <col min="15892" max="15892" width="28.42578125" style="5" bestFit="1" customWidth="1"/>
    <col min="15893" max="15893" width="13.5703125" style="5" bestFit="1" customWidth="1"/>
    <col min="15894" max="15894" width="11.42578125" style="5" customWidth="1"/>
    <col min="15895" max="15896" width="0" style="5" hidden="1" customWidth="1"/>
    <col min="15897" max="15899" width="11.42578125" style="5" customWidth="1"/>
    <col min="15900" max="15900" width="13.140625" style="5" bestFit="1" customWidth="1"/>
    <col min="15901" max="16128" width="11.42578125" style="5"/>
    <col min="16129" max="16129" width="4.140625" style="5" customWidth="1"/>
    <col min="16130" max="16130" width="35.5703125" style="5" customWidth="1"/>
    <col min="16131" max="16131" width="18.42578125" style="5" bestFit="1" customWidth="1"/>
    <col min="16132" max="16135" width="10.42578125" style="5" customWidth="1"/>
    <col min="16136" max="16136" width="12.85546875" style="5" bestFit="1" customWidth="1"/>
    <col min="16137" max="16137" width="20.42578125" style="5" bestFit="1" customWidth="1"/>
    <col min="16138" max="16139" width="11.42578125" style="5" customWidth="1"/>
    <col min="16140" max="16140" width="10.42578125" style="5" bestFit="1" customWidth="1"/>
    <col min="16141" max="16141" width="11.42578125" style="5" bestFit="1" customWidth="1"/>
    <col min="16142" max="16142" width="18.85546875" style="5" customWidth="1"/>
    <col min="16143" max="16143" width="18.85546875" style="5" bestFit="1" customWidth="1"/>
    <col min="16144" max="16144" width="20.42578125" style="5" bestFit="1" customWidth="1"/>
    <col min="16145" max="16146" width="0" style="5" hidden="1" customWidth="1"/>
    <col min="16147" max="16147" width="15.42578125" style="5" bestFit="1" customWidth="1"/>
    <col min="16148" max="16148" width="28.42578125" style="5" bestFit="1" customWidth="1"/>
    <col min="16149" max="16149" width="13.5703125" style="5" bestFit="1" customWidth="1"/>
    <col min="16150" max="16150" width="11.42578125" style="5" customWidth="1"/>
    <col min="16151" max="16152" width="0" style="5" hidden="1" customWidth="1"/>
    <col min="16153" max="16155" width="11.42578125" style="5" customWidth="1"/>
    <col min="16156" max="16156" width="13.140625" style="5" bestFit="1" customWidth="1"/>
    <col min="16157" max="16384" width="11.42578125" style="5"/>
  </cols>
  <sheetData>
    <row r="12" spans="2:21" ht="21" x14ac:dyDescent="0.25">
      <c r="B12" s="26" t="s">
        <v>91</v>
      </c>
      <c r="C12" s="27"/>
      <c r="D12" s="27"/>
      <c r="E12" s="27"/>
      <c r="F12" s="27"/>
      <c r="G12" s="27"/>
      <c r="H12" s="28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</row>
    <row r="15" spans="2:21" x14ac:dyDescent="0.25">
      <c r="B15" s="29" t="s">
        <v>92</v>
      </c>
      <c r="C15" s="30"/>
    </row>
    <row r="16" spans="2:21" x14ac:dyDescent="0.25">
      <c r="K16" s="31"/>
    </row>
    <row r="17" spans="2:28" x14ac:dyDescent="0.25">
      <c r="B17" s="32" t="s">
        <v>93</v>
      </c>
      <c r="C17" s="33">
        <f>SETTLEMENT_DATE</f>
        <v>44071</v>
      </c>
    </row>
    <row r="18" spans="2:28" x14ac:dyDescent="0.25">
      <c r="B18" s="34"/>
      <c r="C18" s="35"/>
    </row>
    <row r="19" spans="2:28" ht="15.75" thickBot="1" x14ac:dyDescent="0.3">
      <c r="C19" s="4"/>
    </row>
    <row r="20" spans="2:28" s="38" customFormat="1" ht="18" thickBot="1" x14ac:dyDescent="0.3">
      <c r="B20" s="36" t="s">
        <v>94</v>
      </c>
      <c r="C20" s="37"/>
      <c r="D20" s="37"/>
      <c r="E20" s="37"/>
      <c r="F20" s="37"/>
      <c r="G20" s="37"/>
      <c r="J20" s="5"/>
      <c r="K20" s="39" t="s">
        <v>95</v>
      </c>
      <c r="L20" s="5"/>
      <c r="P20" s="5"/>
      <c r="Q20" s="5"/>
      <c r="R20" s="5"/>
      <c r="S20" s="5"/>
      <c r="T20" s="40" t="s">
        <v>96</v>
      </c>
      <c r="U20" s="41">
        <f ca="1">SUM(U24:U135)</f>
        <v>0</v>
      </c>
      <c r="W20" s="5"/>
      <c r="X20" s="5"/>
      <c r="Y20" s="5"/>
      <c r="Z20" s="5"/>
      <c r="AA20" s="5"/>
    </row>
    <row r="21" spans="2:28" s="38" customFormat="1" ht="15.75" x14ac:dyDescent="0.25">
      <c r="B21" s="42"/>
      <c r="C21" s="129" t="str">
        <f ca="1">IF(ISNA(HLOOKUP(C22,Source_Bonds,1,FALSE)),IF(ISNA(HLOOKUP(C22,Desti_Bonds,1,FALSE)),"NOT FOUND","DESTINATION"),"SOURCE")</f>
        <v>NOT FOUND</v>
      </c>
      <c r="D21" s="43"/>
      <c r="E21" s="43"/>
      <c r="F21" s="43"/>
      <c r="G21" s="43"/>
      <c r="H21" s="44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</row>
    <row r="22" spans="2:28" ht="15.75" x14ac:dyDescent="0.25">
      <c r="B22" s="45" t="s">
        <v>97</v>
      </c>
      <c r="C22" s="130" t="str">
        <f ca="1">MID(CELL("filename",A1),FIND("]",CELL("filename",A1))+1,255)</f>
        <v>LB19DA</v>
      </c>
      <c r="D22" s="34" t="s">
        <v>187</v>
      </c>
      <c r="E22" s="46"/>
      <c r="F22" s="46"/>
      <c r="G22" s="46"/>
      <c r="J22" s="38"/>
      <c r="K22" s="47" t="s">
        <v>98</v>
      </c>
      <c r="L22" s="47" t="s">
        <v>99</v>
      </c>
      <c r="M22" s="47" t="s">
        <v>32</v>
      </c>
      <c r="N22" s="47" t="s">
        <v>100</v>
      </c>
      <c r="O22" s="47" t="s">
        <v>101</v>
      </c>
      <c r="P22" s="47" t="s">
        <v>102</v>
      </c>
      <c r="Q22" s="47" t="s">
        <v>103</v>
      </c>
      <c r="R22" s="47" t="s">
        <v>104</v>
      </c>
      <c r="S22" s="47" t="s">
        <v>95</v>
      </c>
      <c r="T22" s="47" t="s">
        <v>105</v>
      </c>
      <c r="U22" s="47" t="s">
        <v>106</v>
      </c>
      <c r="W22" s="4"/>
      <c r="X22" s="4"/>
      <c r="Y22" s="4"/>
      <c r="Z22" s="4"/>
      <c r="AA22" s="4"/>
      <c r="AB22" s="4"/>
    </row>
    <row r="23" spans="2:28" x14ac:dyDescent="0.25">
      <c r="B23" s="48" t="s">
        <v>30</v>
      </c>
      <c r="C23" s="49" t="e">
        <f ca="1">+VLOOKUP($C$22,SBDB_Data,2,FALSE)</f>
        <v>#N/A</v>
      </c>
      <c r="D23" s="34"/>
      <c r="E23" s="50"/>
      <c r="F23" s="50"/>
      <c r="G23" s="50"/>
      <c r="K23" s="51">
        <v>0</v>
      </c>
      <c r="L23" s="93">
        <f>+C17</f>
        <v>44071</v>
      </c>
      <c r="M23" s="23"/>
      <c r="N23" s="23"/>
      <c r="O23" s="23"/>
      <c r="P23" s="53"/>
      <c r="Q23" s="53"/>
      <c r="R23" s="53">
        <v>1</v>
      </c>
      <c r="S23" s="53"/>
      <c r="T23" s="54"/>
      <c r="U23" s="53"/>
      <c r="W23" s="4"/>
      <c r="X23" s="53"/>
      <c r="Y23" s="53"/>
      <c r="Z23" s="53"/>
      <c r="AA23" s="54"/>
      <c r="AB23" s="53"/>
    </row>
    <row r="24" spans="2:28" x14ac:dyDescent="0.25">
      <c r="B24" s="48" t="s">
        <v>32</v>
      </c>
      <c r="C24" s="55" t="e">
        <f ca="1">+VLOOKUP($C$22,SBDB_Data,4,FALSE)</f>
        <v>#N/A</v>
      </c>
      <c r="D24" s="34"/>
      <c r="E24" s="56"/>
      <c r="F24" s="56"/>
      <c r="G24" s="56"/>
      <c r="K24" s="51">
        <f>+K23+1</f>
        <v>1</v>
      </c>
      <c r="L24" s="93" t="e">
        <f ca="1">+COUPNCD(C17,C23,C25)</f>
        <v>#N/A</v>
      </c>
      <c r="M24" s="57" t="e">
        <f ca="1">IF(L24="--","--",IF(AND($C$27="--",K24=1),(L24-$C$26)*$C$24/365,$C$24/$C$25))</f>
        <v>#N/A</v>
      </c>
      <c r="N24" s="53" t="e">
        <f ca="1">+IF(L24=$C$23, 100%, "--")</f>
        <v>#N/A</v>
      </c>
      <c r="O24" s="57" t="str">
        <f ca="1">IFERROR(IF(K24=1,(L24-$C$27)*(Q24/100%)*$C$24/365,(L24-L23)*(Q24/100%)*$C$24/365),"--")</f>
        <v>--</v>
      </c>
      <c r="P24" s="53" t="e">
        <f t="shared" ref="P24:P87" ca="1" si="0">+IF(L24="--","--",IFERROR(VLOOKUP(L24,$W$41:$X$45,2,FALSE),0))</f>
        <v>#N/A</v>
      </c>
      <c r="Q24" s="53" t="e">
        <f ca="1">R24+P24</f>
        <v>#N/A</v>
      </c>
      <c r="R24" s="53" t="e">
        <f ca="1">IF(P24="--",R23-0,R23-P24)</f>
        <v>#N/A</v>
      </c>
      <c r="S24" s="58" t="e">
        <f ca="1">IF(L24="--","--",ROUND(IF($C$22="LBA37DA",SUM(O24:P24),SUM(M24:N24)),9))</f>
        <v>#N/A</v>
      </c>
      <c r="T24" s="59" t="e">
        <f ca="1">IF(L24="--","--",1/(1+$C$31/$C$25)^($C$28*$C$25/365+K23))</f>
        <v>#N/A</v>
      </c>
      <c r="U24" s="53" t="str">
        <f ca="1">IFERROR(T24*S24,"--")</f>
        <v>--</v>
      </c>
      <c r="W24" s="4"/>
      <c r="X24" s="53"/>
      <c r="Y24" s="53"/>
      <c r="Z24" s="53"/>
      <c r="AA24" s="54"/>
      <c r="AB24" s="53"/>
    </row>
    <row r="25" spans="2:28" x14ac:dyDescent="0.25">
      <c r="B25" s="48" t="s">
        <v>107</v>
      </c>
      <c r="C25" s="60">
        <v>2</v>
      </c>
      <c r="D25" s="46"/>
      <c r="E25" s="61"/>
      <c r="F25" s="61"/>
      <c r="G25" s="61"/>
      <c r="K25" s="51">
        <f>+K24+1</f>
        <v>2</v>
      </c>
      <c r="L25" s="93" t="e">
        <f ca="1">+IF(L24&lt;$C$23, EDATE(L24,12/$C$25), IF(L24=$C$23, "--", IF(L24="--", "--")))</f>
        <v>#N/A</v>
      </c>
      <c r="M25" s="57" t="e">
        <f t="shared" ref="M25:M88" ca="1" si="1">IF(L25="--","--",IF(AND($C$27="--",K25=1),(L25-$C$26)*$C$24/365,$C$24/$C$25))</f>
        <v>#N/A</v>
      </c>
      <c r="N25" s="53" t="e">
        <f t="shared" ref="N25:N88" ca="1" si="2">+IF(L25=$C$23, 100%, "--")</f>
        <v>#N/A</v>
      </c>
      <c r="O25" s="57" t="str">
        <f ca="1">IFERROR(IF(K25=1,(L25-$C$27)*(Q25/100%)*$C$24/365,(L25-L24)*(Q25/100%)*$C$24/365),"--")</f>
        <v>--</v>
      </c>
      <c r="P25" s="53" t="e">
        <f t="shared" ca="1" si="0"/>
        <v>#N/A</v>
      </c>
      <c r="Q25" s="53" t="e">
        <f t="shared" ref="Q25:Q66" ca="1" si="3">R25+P25</f>
        <v>#N/A</v>
      </c>
      <c r="R25" s="53" t="e">
        <f ca="1">IF(P25="--",R24-0,R24-P25)</f>
        <v>#N/A</v>
      </c>
      <c r="S25" s="58" t="e">
        <f t="shared" ref="S25:S88" ca="1" si="4">IF(L25="--","--",ROUND(IF($C$22="LBA37DA",SUM(O25:P25),SUM(M25:N25)),9))</f>
        <v>#N/A</v>
      </c>
      <c r="T25" s="59" t="e">
        <f ca="1">IF(L25="--","--",1/(1+$C$31/$C$25)^($C$28*$C$25/365+K24))</f>
        <v>#N/A</v>
      </c>
      <c r="U25" s="53" t="str">
        <f t="shared" ref="U25:U88" ca="1" si="5">IFERROR(T25*S25,"--")</f>
        <v>--</v>
      </c>
      <c r="W25" s="4"/>
      <c r="X25" s="53"/>
      <c r="Y25" s="53"/>
      <c r="Z25" s="53"/>
      <c r="AA25" s="54"/>
      <c r="AB25" s="53"/>
    </row>
    <row r="26" spans="2:28" x14ac:dyDescent="0.25">
      <c r="B26" s="48" t="s">
        <v>31</v>
      </c>
      <c r="C26" s="49" t="e">
        <f ca="1">+VLOOKUP($C$22,SBDB_Data,3,FALSE)</f>
        <v>#N/A</v>
      </c>
      <c r="D26" s="34"/>
      <c r="E26" s="61"/>
      <c r="F26" s="61"/>
      <c r="G26" s="61"/>
      <c r="K26" s="51">
        <f>+K25+1</f>
        <v>3</v>
      </c>
      <c r="L26" s="93" t="e">
        <f t="shared" ref="L26:L89" ca="1" si="6">+IF(L25&lt;$C$23, EDATE(L25,12/$C$25), IF(L25=$C$23, "--", IF(L25="--", "--")))</f>
        <v>#N/A</v>
      </c>
      <c r="M26" s="57" t="e">
        <f t="shared" ca="1" si="1"/>
        <v>#N/A</v>
      </c>
      <c r="N26" s="53" t="e">
        <f t="shared" ca="1" si="2"/>
        <v>#N/A</v>
      </c>
      <c r="O26" s="57" t="str">
        <f t="shared" ref="O26:O89" ca="1" si="7">IFERROR(IF(K26=1,(L26-$C$27)*(Q26/100%)*$C$24/365,(L26-L25)*(Q26/100%)*$C$24/365),"--")</f>
        <v>--</v>
      </c>
      <c r="P26" s="53" t="e">
        <f t="shared" ca="1" si="0"/>
        <v>#N/A</v>
      </c>
      <c r="Q26" s="53" t="e">
        <f t="shared" ca="1" si="3"/>
        <v>#N/A</v>
      </c>
      <c r="R26" s="53" t="e">
        <f t="shared" ref="R26:R66" ca="1" si="8">IF(P26="--",R25-0,R25-P26)</f>
        <v>#N/A</v>
      </c>
      <c r="S26" s="58" t="e">
        <f t="shared" ca="1" si="4"/>
        <v>#N/A</v>
      </c>
      <c r="T26" s="59" t="e">
        <f t="shared" ref="T26:T89" ca="1" si="9">IF(L26="--","--",1/(1+$C$31/$C$25)^($C$28*$C$25/365+K25))</f>
        <v>#N/A</v>
      </c>
      <c r="U26" s="53" t="str">
        <f t="shared" ca="1" si="5"/>
        <v>--</v>
      </c>
      <c r="W26" s="4"/>
      <c r="X26" s="53"/>
      <c r="Y26" s="53"/>
      <c r="Z26" s="53"/>
      <c r="AA26" s="54"/>
      <c r="AB26" s="53"/>
    </row>
    <row r="27" spans="2:28" x14ac:dyDescent="0.25">
      <c r="B27" s="48" t="s">
        <v>108</v>
      </c>
      <c r="C27" s="62" t="e">
        <f ca="1">IF(COUPPCD(C17,C23,C25)&lt;C26,"--",COUPPCD(C17,C23,C25))</f>
        <v>#N/A</v>
      </c>
      <c r="E27" s="61"/>
      <c r="F27" s="61"/>
      <c r="G27" s="61"/>
      <c r="K27" s="51">
        <f>+K26+1</f>
        <v>4</v>
      </c>
      <c r="L27" s="93" t="e">
        <f t="shared" ca="1" si="6"/>
        <v>#N/A</v>
      </c>
      <c r="M27" s="57" t="e">
        <f t="shared" ca="1" si="1"/>
        <v>#N/A</v>
      </c>
      <c r="N27" s="53" t="e">
        <f t="shared" ca="1" si="2"/>
        <v>#N/A</v>
      </c>
      <c r="O27" s="57" t="str">
        <f t="shared" ca="1" si="7"/>
        <v>--</v>
      </c>
      <c r="P27" s="53" t="e">
        <f t="shared" ca="1" si="0"/>
        <v>#N/A</v>
      </c>
      <c r="Q27" s="53" t="e">
        <f t="shared" ca="1" si="3"/>
        <v>#N/A</v>
      </c>
      <c r="R27" s="53" t="e">
        <f t="shared" ca="1" si="8"/>
        <v>#N/A</v>
      </c>
      <c r="S27" s="58" t="e">
        <f t="shared" ca="1" si="4"/>
        <v>#N/A</v>
      </c>
      <c r="T27" s="59" t="e">
        <f t="shared" ca="1" si="9"/>
        <v>#N/A</v>
      </c>
      <c r="U27" s="53" t="str">
        <f t="shared" ca="1" si="5"/>
        <v>--</v>
      </c>
      <c r="W27" s="4"/>
      <c r="X27" s="53"/>
      <c r="Y27" s="53"/>
      <c r="Z27" s="53"/>
      <c r="AA27" s="54"/>
      <c r="AB27" s="53"/>
    </row>
    <row r="28" spans="2:28" x14ac:dyDescent="0.25">
      <c r="B28" s="48" t="s">
        <v>24</v>
      </c>
      <c r="C28" s="131" t="e">
        <f ca="1">L24-L23</f>
        <v>#N/A</v>
      </c>
      <c r="D28" s="46"/>
      <c r="E28" s="61"/>
      <c r="F28" s="61"/>
      <c r="G28" s="61"/>
      <c r="K28" s="51">
        <f t="shared" ref="K28:K91" si="10">+K27+1</f>
        <v>5</v>
      </c>
      <c r="L28" s="93" t="e">
        <f t="shared" ca="1" si="6"/>
        <v>#N/A</v>
      </c>
      <c r="M28" s="57" t="e">
        <f t="shared" ca="1" si="1"/>
        <v>#N/A</v>
      </c>
      <c r="N28" s="53" t="e">
        <f t="shared" ca="1" si="2"/>
        <v>#N/A</v>
      </c>
      <c r="O28" s="57" t="str">
        <f t="shared" ca="1" si="7"/>
        <v>--</v>
      </c>
      <c r="P28" s="53" t="e">
        <f t="shared" ca="1" si="0"/>
        <v>#N/A</v>
      </c>
      <c r="Q28" s="53" t="e">
        <f t="shared" ca="1" si="3"/>
        <v>#N/A</v>
      </c>
      <c r="R28" s="53" t="e">
        <f t="shared" ca="1" si="8"/>
        <v>#N/A</v>
      </c>
      <c r="S28" s="58" t="e">
        <f t="shared" ca="1" si="4"/>
        <v>#N/A</v>
      </c>
      <c r="T28" s="59" t="e">
        <f t="shared" ca="1" si="9"/>
        <v>#N/A</v>
      </c>
      <c r="U28" s="53" t="str">
        <f t="shared" ca="1" si="5"/>
        <v>--</v>
      </c>
      <c r="W28" s="4"/>
      <c r="X28" s="53"/>
      <c r="Y28" s="53"/>
      <c r="Z28" s="53"/>
      <c r="AA28" s="54"/>
      <c r="AB28" s="53"/>
    </row>
    <row r="29" spans="2:28" x14ac:dyDescent="0.25">
      <c r="B29" s="48" t="s">
        <v>23</v>
      </c>
      <c r="C29" s="131" t="e">
        <f ca="1">IF(C27="--",L23-C26,L23-C27)</f>
        <v>#N/A</v>
      </c>
      <c r="D29" s="46"/>
      <c r="E29" s="63"/>
      <c r="F29" s="63"/>
      <c r="G29" s="63"/>
      <c r="K29" s="51">
        <f t="shared" si="10"/>
        <v>6</v>
      </c>
      <c r="L29" s="93" t="e">
        <f t="shared" ca="1" si="6"/>
        <v>#N/A</v>
      </c>
      <c r="M29" s="57" t="e">
        <f t="shared" ca="1" si="1"/>
        <v>#N/A</v>
      </c>
      <c r="N29" s="53" t="e">
        <f t="shared" ca="1" si="2"/>
        <v>#N/A</v>
      </c>
      <c r="O29" s="57" t="str">
        <f t="shared" ca="1" si="7"/>
        <v>--</v>
      </c>
      <c r="P29" s="53" t="e">
        <f t="shared" ca="1" si="0"/>
        <v>#N/A</v>
      </c>
      <c r="Q29" s="53" t="e">
        <f t="shared" ca="1" si="3"/>
        <v>#N/A</v>
      </c>
      <c r="R29" s="53" t="e">
        <f t="shared" ca="1" si="8"/>
        <v>#N/A</v>
      </c>
      <c r="S29" s="58" t="e">
        <f t="shared" ca="1" si="4"/>
        <v>#N/A</v>
      </c>
      <c r="T29" s="59" t="e">
        <f t="shared" ca="1" si="9"/>
        <v>#N/A</v>
      </c>
      <c r="U29" s="53" t="str">
        <f t="shared" ca="1" si="5"/>
        <v>--</v>
      </c>
      <c r="W29" s="4"/>
      <c r="X29" s="53"/>
      <c r="Y29" s="53"/>
      <c r="Z29" s="53"/>
      <c r="AA29" s="54"/>
      <c r="AB29" s="53"/>
    </row>
    <row r="30" spans="2:28" x14ac:dyDescent="0.25">
      <c r="B30" s="48" t="s">
        <v>109</v>
      </c>
      <c r="C30" s="64" t="e">
        <f ca="1">ROUND(C29/365*C24,8)</f>
        <v>#N/A</v>
      </c>
      <c r="E30" s="65"/>
      <c r="F30" s="65"/>
      <c r="G30" s="65"/>
      <c r="K30" s="51">
        <f t="shared" si="10"/>
        <v>7</v>
      </c>
      <c r="L30" s="93" t="e">
        <f t="shared" ca="1" si="6"/>
        <v>#N/A</v>
      </c>
      <c r="M30" s="57" t="e">
        <f t="shared" ca="1" si="1"/>
        <v>#N/A</v>
      </c>
      <c r="N30" s="53" t="e">
        <f t="shared" ca="1" si="2"/>
        <v>#N/A</v>
      </c>
      <c r="O30" s="57" t="str">
        <f t="shared" ca="1" si="7"/>
        <v>--</v>
      </c>
      <c r="P30" s="53" t="e">
        <f t="shared" ca="1" si="0"/>
        <v>#N/A</v>
      </c>
      <c r="Q30" s="53" t="e">
        <f t="shared" ca="1" si="3"/>
        <v>#N/A</v>
      </c>
      <c r="R30" s="53" t="e">
        <f t="shared" ca="1" si="8"/>
        <v>#N/A</v>
      </c>
      <c r="S30" s="58" t="e">
        <f t="shared" ca="1" si="4"/>
        <v>#N/A</v>
      </c>
      <c r="T30" s="59" t="e">
        <f t="shared" ca="1" si="9"/>
        <v>#N/A</v>
      </c>
      <c r="U30" s="53" t="str">
        <f t="shared" ca="1" si="5"/>
        <v>--</v>
      </c>
      <c r="W30" s="4"/>
      <c r="X30" s="53"/>
      <c r="Y30" s="53"/>
      <c r="Z30" s="53"/>
      <c r="AA30" s="54"/>
      <c r="AB30" s="53"/>
    </row>
    <row r="31" spans="2:28" x14ac:dyDescent="0.25">
      <c r="B31" s="66" t="s">
        <v>110</v>
      </c>
      <c r="C31" s="132" t="str">
        <f ca="1">IF(C21="SOURCE", HLOOKUP(C22, Source_Bonds, 7, FALSE), IF(C21="DESTINATION", HLOOKUP(C22,Desti_Bonds,6,FALSE),  C21) )</f>
        <v>NOT FOUND</v>
      </c>
      <c r="D31" s="34" t="s">
        <v>186</v>
      </c>
      <c r="E31" s="65"/>
      <c r="G31" s="61"/>
      <c r="K31" s="51">
        <f t="shared" si="10"/>
        <v>8</v>
      </c>
      <c r="L31" s="93" t="e">
        <f t="shared" ca="1" si="6"/>
        <v>#N/A</v>
      </c>
      <c r="M31" s="57" t="e">
        <f t="shared" ca="1" si="1"/>
        <v>#N/A</v>
      </c>
      <c r="N31" s="53" t="e">
        <f t="shared" ca="1" si="2"/>
        <v>#N/A</v>
      </c>
      <c r="O31" s="57" t="str">
        <f t="shared" ca="1" si="7"/>
        <v>--</v>
      </c>
      <c r="P31" s="53" t="e">
        <f t="shared" ca="1" si="0"/>
        <v>#N/A</v>
      </c>
      <c r="Q31" s="53" t="e">
        <f t="shared" ca="1" si="3"/>
        <v>#N/A</v>
      </c>
      <c r="R31" s="53" t="e">
        <f t="shared" ca="1" si="8"/>
        <v>#N/A</v>
      </c>
      <c r="S31" s="58" t="e">
        <f t="shared" ca="1" si="4"/>
        <v>#N/A</v>
      </c>
      <c r="T31" s="59" t="e">
        <f t="shared" ca="1" si="9"/>
        <v>#N/A</v>
      </c>
      <c r="U31" s="53" t="str">
        <f t="shared" ca="1" si="5"/>
        <v>--</v>
      </c>
      <c r="W31" s="4"/>
      <c r="X31" s="53"/>
      <c r="Y31" s="53"/>
      <c r="Z31" s="53"/>
      <c r="AA31" s="54"/>
      <c r="AB31" s="53"/>
    </row>
    <row r="32" spans="2:28" s="38" customFormat="1" ht="15.75" x14ac:dyDescent="0.25">
      <c r="B32" s="5"/>
      <c r="C32" s="5"/>
      <c r="D32" s="34"/>
      <c r="E32" s="34"/>
      <c r="F32" s="5"/>
      <c r="G32" s="61"/>
      <c r="H32" s="4"/>
      <c r="I32" s="5"/>
      <c r="J32" s="5"/>
      <c r="K32" s="51">
        <f t="shared" si="10"/>
        <v>9</v>
      </c>
      <c r="L32" s="93" t="e">
        <f t="shared" ca="1" si="6"/>
        <v>#N/A</v>
      </c>
      <c r="M32" s="57" t="e">
        <f t="shared" ca="1" si="1"/>
        <v>#N/A</v>
      </c>
      <c r="N32" s="53" t="e">
        <f t="shared" ca="1" si="2"/>
        <v>#N/A</v>
      </c>
      <c r="O32" s="57" t="str">
        <f t="shared" ca="1" si="7"/>
        <v>--</v>
      </c>
      <c r="P32" s="53" t="e">
        <f t="shared" ca="1" si="0"/>
        <v>#N/A</v>
      </c>
      <c r="Q32" s="53" t="e">
        <f t="shared" ca="1" si="3"/>
        <v>#N/A</v>
      </c>
      <c r="R32" s="53" t="e">
        <f t="shared" ca="1" si="8"/>
        <v>#N/A</v>
      </c>
      <c r="S32" s="58" t="e">
        <f t="shared" ca="1" si="4"/>
        <v>#N/A</v>
      </c>
      <c r="T32" s="59" t="e">
        <f t="shared" ca="1" si="9"/>
        <v>#N/A</v>
      </c>
      <c r="U32" s="53" t="str">
        <f t="shared" ca="1" si="5"/>
        <v>--</v>
      </c>
      <c r="V32" s="5"/>
      <c r="W32" s="4"/>
      <c r="X32" s="53"/>
      <c r="Y32" s="53"/>
      <c r="Z32" s="53"/>
      <c r="AA32" s="54"/>
      <c r="AB32" s="53"/>
    </row>
    <row r="33" spans="2:28" s="38" customFormat="1" ht="15.75" x14ac:dyDescent="0.25">
      <c r="B33" s="45" t="s">
        <v>111</v>
      </c>
      <c r="C33" s="67" t="e">
        <f ca="1">ROUND(U20-C30,8)</f>
        <v>#N/A</v>
      </c>
      <c r="D33" s="46"/>
      <c r="E33" s="34"/>
      <c r="F33" s="5"/>
      <c r="G33" s="5"/>
      <c r="H33" s="4"/>
      <c r="I33" s="5"/>
      <c r="J33" s="5"/>
      <c r="K33" s="51">
        <f t="shared" si="10"/>
        <v>10</v>
      </c>
      <c r="L33" s="93" t="e">
        <f t="shared" ca="1" si="6"/>
        <v>#N/A</v>
      </c>
      <c r="M33" s="57" t="e">
        <f t="shared" ca="1" si="1"/>
        <v>#N/A</v>
      </c>
      <c r="N33" s="53" t="e">
        <f t="shared" ca="1" si="2"/>
        <v>#N/A</v>
      </c>
      <c r="O33" s="57" t="str">
        <f t="shared" ca="1" si="7"/>
        <v>--</v>
      </c>
      <c r="P33" s="53" t="e">
        <f t="shared" ca="1" si="0"/>
        <v>#N/A</v>
      </c>
      <c r="Q33" s="53" t="e">
        <f t="shared" ca="1" si="3"/>
        <v>#N/A</v>
      </c>
      <c r="R33" s="53" t="e">
        <f t="shared" ca="1" si="8"/>
        <v>#N/A</v>
      </c>
      <c r="S33" s="58" t="e">
        <f t="shared" ca="1" si="4"/>
        <v>#N/A</v>
      </c>
      <c r="T33" s="59" t="e">
        <f t="shared" ca="1" si="9"/>
        <v>#N/A</v>
      </c>
      <c r="U33" s="53" t="str">
        <f t="shared" ca="1" si="5"/>
        <v>--</v>
      </c>
      <c r="V33" s="5"/>
      <c r="W33" s="4"/>
      <c r="X33" s="53"/>
      <c r="Y33" s="53"/>
      <c r="Z33" s="53"/>
      <c r="AA33" s="54"/>
      <c r="AB33" s="53"/>
    </row>
    <row r="34" spans="2:28" ht="15.75" customHeight="1" x14ac:dyDescent="0.25">
      <c r="B34" s="66" t="s">
        <v>112</v>
      </c>
      <c r="C34" s="68" t="e">
        <f ca="1">C33+C30</f>
        <v>#N/A</v>
      </c>
      <c r="D34" s="46"/>
      <c r="E34" s="34"/>
      <c r="F34" s="65"/>
      <c r="G34" s="69"/>
      <c r="K34" s="51">
        <f t="shared" si="10"/>
        <v>11</v>
      </c>
      <c r="L34" s="93" t="e">
        <f t="shared" ca="1" si="6"/>
        <v>#N/A</v>
      </c>
      <c r="M34" s="57" t="e">
        <f t="shared" ca="1" si="1"/>
        <v>#N/A</v>
      </c>
      <c r="N34" s="53" t="e">
        <f t="shared" ca="1" si="2"/>
        <v>#N/A</v>
      </c>
      <c r="O34" s="57" t="str">
        <f t="shared" ca="1" si="7"/>
        <v>--</v>
      </c>
      <c r="P34" s="53" t="e">
        <f t="shared" ca="1" si="0"/>
        <v>#N/A</v>
      </c>
      <c r="Q34" s="53" t="e">
        <f t="shared" ca="1" si="3"/>
        <v>#N/A</v>
      </c>
      <c r="R34" s="53" t="e">
        <f t="shared" ca="1" si="8"/>
        <v>#N/A</v>
      </c>
      <c r="S34" s="58" t="e">
        <f t="shared" ca="1" si="4"/>
        <v>#N/A</v>
      </c>
      <c r="T34" s="59" t="e">
        <f t="shared" ca="1" si="9"/>
        <v>#N/A</v>
      </c>
      <c r="U34" s="53" t="str">
        <f t="shared" ca="1" si="5"/>
        <v>--</v>
      </c>
      <c r="W34" s="4"/>
      <c r="X34" s="53"/>
      <c r="Y34" s="53"/>
      <c r="Z34" s="53"/>
      <c r="AA34" s="54"/>
      <c r="AB34" s="53"/>
    </row>
    <row r="35" spans="2:28" x14ac:dyDescent="0.25">
      <c r="C35" s="70"/>
      <c r="D35" s="46"/>
      <c r="E35" s="34"/>
      <c r="F35" s="34"/>
      <c r="G35" s="71"/>
      <c r="K35" s="51">
        <f>+K34+1</f>
        <v>12</v>
      </c>
      <c r="L35" s="93" t="e">
        <f t="shared" ca="1" si="6"/>
        <v>#N/A</v>
      </c>
      <c r="M35" s="57" t="e">
        <f t="shared" ca="1" si="1"/>
        <v>#N/A</v>
      </c>
      <c r="N35" s="53" t="e">
        <f t="shared" ca="1" si="2"/>
        <v>#N/A</v>
      </c>
      <c r="O35" s="57" t="str">
        <f t="shared" ca="1" si="7"/>
        <v>--</v>
      </c>
      <c r="P35" s="53" t="e">
        <f t="shared" ca="1" si="0"/>
        <v>#N/A</v>
      </c>
      <c r="Q35" s="53" t="e">
        <f t="shared" ca="1" si="3"/>
        <v>#N/A</v>
      </c>
      <c r="R35" s="53" t="e">
        <f t="shared" ca="1" si="8"/>
        <v>#N/A</v>
      </c>
      <c r="S35" s="58" t="e">
        <f t="shared" ca="1" si="4"/>
        <v>#N/A</v>
      </c>
      <c r="T35" s="59" t="e">
        <f t="shared" ca="1" si="9"/>
        <v>#N/A</v>
      </c>
      <c r="U35" s="53" t="str">
        <f t="shared" ca="1" si="5"/>
        <v>--</v>
      </c>
      <c r="W35" s="4"/>
      <c r="X35" s="53"/>
      <c r="Y35" s="53"/>
      <c r="Z35" s="53"/>
      <c r="AA35" s="54"/>
      <c r="AB35" s="53"/>
    </row>
    <row r="36" spans="2:28" x14ac:dyDescent="0.25">
      <c r="C36" s="63"/>
      <c r="D36" s="72"/>
      <c r="E36" s="73"/>
      <c r="F36" s="34"/>
      <c r="G36" s="74"/>
      <c r="K36" s="51">
        <f t="shared" si="10"/>
        <v>13</v>
      </c>
      <c r="L36" s="93" t="e">
        <f t="shared" ca="1" si="6"/>
        <v>#N/A</v>
      </c>
      <c r="M36" s="57" t="e">
        <f t="shared" ca="1" si="1"/>
        <v>#N/A</v>
      </c>
      <c r="N36" s="53" t="e">
        <f t="shared" ca="1" si="2"/>
        <v>#N/A</v>
      </c>
      <c r="O36" s="57" t="str">
        <f t="shared" ca="1" si="7"/>
        <v>--</v>
      </c>
      <c r="P36" s="53" t="e">
        <f t="shared" ca="1" si="0"/>
        <v>#N/A</v>
      </c>
      <c r="Q36" s="53" t="e">
        <f t="shared" ca="1" si="3"/>
        <v>#N/A</v>
      </c>
      <c r="R36" s="53" t="e">
        <f t="shared" ca="1" si="8"/>
        <v>#N/A</v>
      </c>
      <c r="S36" s="58" t="e">
        <f t="shared" ca="1" si="4"/>
        <v>#N/A</v>
      </c>
      <c r="T36" s="59" t="e">
        <f t="shared" ca="1" si="9"/>
        <v>#N/A</v>
      </c>
      <c r="U36" s="53" t="str">
        <f t="shared" ca="1" si="5"/>
        <v>--</v>
      </c>
      <c r="W36" s="4"/>
      <c r="X36" s="53"/>
      <c r="Y36" s="53"/>
      <c r="Z36" s="53"/>
      <c r="AA36" s="54"/>
      <c r="AB36" s="53"/>
    </row>
    <row r="37" spans="2:28" x14ac:dyDescent="0.25">
      <c r="C37" s="63"/>
      <c r="D37" s="72"/>
      <c r="E37" s="73"/>
      <c r="F37" s="34"/>
      <c r="G37" s="74"/>
      <c r="K37" s="51">
        <f t="shared" si="10"/>
        <v>14</v>
      </c>
      <c r="L37" s="93" t="e">
        <f t="shared" ca="1" si="6"/>
        <v>#N/A</v>
      </c>
      <c r="M37" s="57" t="e">
        <f t="shared" ca="1" si="1"/>
        <v>#N/A</v>
      </c>
      <c r="N37" s="53" t="e">
        <f t="shared" ca="1" si="2"/>
        <v>#N/A</v>
      </c>
      <c r="O37" s="57" t="str">
        <f t="shared" ca="1" si="7"/>
        <v>--</v>
      </c>
      <c r="P37" s="53" t="e">
        <f t="shared" ca="1" si="0"/>
        <v>#N/A</v>
      </c>
      <c r="Q37" s="53" t="e">
        <f t="shared" ca="1" si="3"/>
        <v>#N/A</v>
      </c>
      <c r="R37" s="53" t="e">
        <f t="shared" ca="1" si="8"/>
        <v>#N/A</v>
      </c>
      <c r="S37" s="58" t="e">
        <f t="shared" ca="1" si="4"/>
        <v>#N/A</v>
      </c>
      <c r="T37" s="59" t="e">
        <f t="shared" ca="1" si="9"/>
        <v>#N/A</v>
      </c>
      <c r="U37" s="53" t="str">
        <f t="shared" ca="1" si="5"/>
        <v>--</v>
      </c>
      <c r="W37" s="4"/>
      <c r="X37" s="53"/>
      <c r="Y37" s="53"/>
      <c r="Z37" s="53"/>
      <c r="AA37" s="54"/>
      <c r="AB37" s="53"/>
    </row>
    <row r="38" spans="2:28" x14ac:dyDescent="0.25">
      <c r="H38" s="75"/>
      <c r="K38" s="51">
        <f t="shared" si="10"/>
        <v>15</v>
      </c>
      <c r="L38" s="93" t="e">
        <f t="shared" ca="1" si="6"/>
        <v>#N/A</v>
      </c>
      <c r="M38" s="57" t="e">
        <f t="shared" ca="1" si="1"/>
        <v>#N/A</v>
      </c>
      <c r="N38" s="53" t="e">
        <f t="shared" ca="1" si="2"/>
        <v>#N/A</v>
      </c>
      <c r="O38" s="57" t="str">
        <f t="shared" ca="1" si="7"/>
        <v>--</v>
      </c>
      <c r="P38" s="53" t="e">
        <f t="shared" ca="1" si="0"/>
        <v>#N/A</v>
      </c>
      <c r="Q38" s="53" t="e">
        <f t="shared" ca="1" si="3"/>
        <v>#N/A</v>
      </c>
      <c r="R38" s="53" t="e">
        <f t="shared" ca="1" si="8"/>
        <v>#N/A</v>
      </c>
      <c r="S38" s="58" t="e">
        <f t="shared" ca="1" si="4"/>
        <v>#N/A</v>
      </c>
      <c r="T38" s="59" t="e">
        <f t="shared" ca="1" si="9"/>
        <v>#N/A</v>
      </c>
      <c r="U38" s="53" t="str">
        <f t="shared" ca="1" si="5"/>
        <v>--</v>
      </c>
      <c r="W38" s="4"/>
      <c r="X38" s="53"/>
      <c r="Y38" s="53"/>
      <c r="Z38" s="53"/>
      <c r="AA38" s="54"/>
      <c r="AB38" s="53"/>
    </row>
    <row r="39" spans="2:28" ht="15.75" thickBot="1" x14ac:dyDescent="0.3">
      <c r="D39" s="46"/>
      <c r="E39" s="34"/>
      <c r="F39" s="34"/>
      <c r="G39" s="76"/>
      <c r="K39" s="51">
        <f t="shared" si="10"/>
        <v>16</v>
      </c>
      <c r="L39" s="93" t="e">
        <f t="shared" ca="1" si="6"/>
        <v>#N/A</v>
      </c>
      <c r="M39" s="57" t="e">
        <f t="shared" ca="1" si="1"/>
        <v>#N/A</v>
      </c>
      <c r="N39" s="53" t="e">
        <f t="shared" ca="1" si="2"/>
        <v>#N/A</v>
      </c>
      <c r="O39" s="57" t="str">
        <f t="shared" ca="1" si="7"/>
        <v>--</v>
      </c>
      <c r="P39" s="53" t="e">
        <f t="shared" ca="1" si="0"/>
        <v>#N/A</v>
      </c>
      <c r="Q39" s="53" t="e">
        <f t="shared" ca="1" si="3"/>
        <v>#N/A</v>
      </c>
      <c r="R39" s="53" t="e">
        <f t="shared" ca="1" si="8"/>
        <v>#N/A</v>
      </c>
      <c r="S39" s="58" t="e">
        <f t="shared" ca="1" si="4"/>
        <v>#N/A</v>
      </c>
      <c r="T39" s="59" t="e">
        <f t="shared" ca="1" si="9"/>
        <v>#N/A</v>
      </c>
      <c r="U39" s="53" t="str">
        <f t="shared" ca="1" si="5"/>
        <v>--</v>
      </c>
      <c r="W39" s="4"/>
      <c r="X39" s="53"/>
      <c r="Y39" s="53"/>
      <c r="Z39" s="53"/>
      <c r="AA39" s="54"/>
      <c r="AB39" s="53"/>
    </row>
    <row r="40" spans="2:28" ht="16.5" thickBot="1" x14ac:dyDescent="0.3">
      <c r="D40" s="46"/>
      <c r="E40" s="34"/>
      <c r="F40" s="34"/>
      <c r="G40" s="34"/>
      <c r="K40" s="51">
        <f t="shared" si="10"/>
        <v>17</v>
      </c>
      <c r="L40" s="93" t="e">
        <f t="shared" ca="1" si="6"/>
        <v>#N/A</v>
      </c>
      <c r="M40" s="57" t="e">
        <f t="shared" ca="1" si="1"/>
        <v>#N/A</v>
      </c>
      <c r="N40" s="53" t="e">
        <f t="shared" ca="1" si="2"/>
        <v>#N/A</v>
      </c>
      <c r="O40" s="57" t="str">
        <f t="shared" ca="1" si="7"/>
        <v>--</v>
      </c>
      <c r="P40" s="53" t="e">
        <f t="shared" ca="1" si="0"/>
        <v>#N/A</v>
      </c>
      <c r="Q40" s="53" t="e">
        <f t="shared" ca="1" si="3"/>
        <v>#N/A</v>
      </c>
      <c r="R40" s="53" t="e">
        <f t="shared" ca="1" si="8"/>
        <v>#N/A</v>
      </c>
      <c r="S40" s="58" t="e">
        <f t="shared" ca="1" si="4"/>
        <v>#N/A</v>
      </c>
      <c r="T40" s="59" t="e">
        <f t="shared" ca="1" si="9"/>
        <v>#N/A</v>
      </c>
      <c r="U40" s="53" t="str">
        <f t="shared" ca="1" si="5"/>
        <v>--</v>
      </c>
      <c r="W40" s="77" t="s">
        <v>113</v>
      </c>
      <c r="X40" s="78" t="s">
        <v>114</v>
      </c>
      <c r="Y40" s="53"/>
      <c r="Z40" s="53"/>
      <c r="AA40" s="54"/>
      <c r="AB40" s="53"/>
    </row>
    <row r="41" spans="2:28" x14ac:dyDescent="0.25">
      <c r="G41" s="34"/>
      <c r="K41" s="51">
        <f t="shared" si="10"/>
        <v>18</v>
      </c>
      <c r="L41" s="93" t="e">
        <f t="shared" ca="1" si="6"/>
        <v>#N/A</v>
      </c>
      <c r="M41" s="57" t="e">
        <f t="shared" ca="1" si="1"/>
        <v>#N/A</v>
      </c>
      <c r="N41" s="53" t="e">
        <f t="shared" ca="1" si="2"/>
        <v>#N/A</v>
      </c>
      <c r="O41" s="57" t="str">
        <f t="shared" ca="1" si="7"/>
        <v>--</v>
      </c>
      <c r="P41" s="53" t="e">
        <f t="shared" ca="1" si="0"/>
        <v>#N/A</v>
      </c>
      <c r="Q41" s="53" t="e">
        <f t="shared" ca="1" si="3"/>
        <v>#N/A</v>
      </c>
      <c r="R41" s="53" t="e">
        <f t="shared" ca="1" si="8"/>
        <v>#N/A</v>
      </c>
      <c r="S41" s="58" t="e">
        <f t="shared" ca="1" si="4"/>
        <v>#N/A</v>
      </c>
      <c r="T41" s="59" t="e">
        <f t="shared" ca="1" si="9"/>
        <v>#N/A</v>
      </c>
      <c r="U41" s="53" t="str">
        <f t="shared" ca="1" si="5"/>
        <v>--</v>
      </c>
      <c r="W41" s="79">
        <v>48925</v>
      </c>
      <c r="X41" s="80">
        <v>0.2</v>
      </c>
      <c r="Y41" s="53"/>
      <c r="Z41" s="53"/>
      <c r="AA41" s="54"/>
      <c r="AB41" s="53"/>
    </row>
    <row r="42" spans="2:28" x14ac:dyDescent="0.25">
      <c r="G42" s="34"/>
      <c r="K42" s="51">
        <f t="shared" si="10"/>
        <v>19</v>
      </c>
      <c r="L42" s="93" t="e">
        <f t="shared" ca="1" si="6"/>
        <v>#N/A</v>
      </c>
      <c r="M42" s="57" t="e">
        <f t="shared" ca="1" si="1"/>
        <v>#N/A</v>
      </c>
      <c r="N42" s="53" t="e">
        <f t="shared" ca="1" si="2"/>
        <v>#N/A</v>
      </c>
      <c r="O42" s="57" t="str">
        <f t="shared" ca="1" si="7"/>
        <v>--</v>
      </c>
      <c r="P42" s="53" t="e">
        <f t="shared" ca="1" si="0"/>
        <v>#N/A</v>
      </c>
      <c r="Q42" s="53" t="e">
        <f t="shared" ca="1" si="3"/>
        <v>#N/A</v>
      </c>
      <c r="R42" s="53" t="e">
        <f t="shared" ca="1" si="8"/>
        <v>#N/A</v>
      </c>
      <c r="S42" s="58" t="e">
        <f t="shared" ca="1" si="4"/>
        <v>#N/A</v>
      </c>
      <c r="T42" s="59" t="e">
        <f t="shared" ca="1" si="9"/>
        <v>#N/A</v>
      </c>
      <c r="U42" s="53" t="str">
        <f t="shared" ca="1" si="5"/>
        <v>--</v>
      </c>
      <c r="W42" s="79">
        <v>49290</v>
      </c>
      <c r="X42" s="80">
        <v>0.2</v>
      </c>
      <c r="Y42" s="53"/>
      <c r="Z42" s="53"/>
      <c r="AA42" s="54"/>
      <c r="AB42" s="53"/>
    </row>
    <row r="43" spans="2:28" x14ac:dyDescent="0.25">
      <c r="G43" s="73"/>
      <c r="K43" s="51">
        <f t="shared" si="10"/>
        <v>20</v>
      </c>
      <c r="L43" s="93" t="e">
        <f t="shared" ca="1" si="6"/>
        <v>#N/A</v>
      </c>
      <c r="M43" s="57" t="e">
        <f t="shared" ca="1" si="1"/>
        <v>#N/A</v>
      </c>
      <c r="N43" s="53" t="e">
        <f t="shared" ca="1" si="2"/>
        <v>#N/A</v>
      </c>
      <c r="O43" s="57" t="str">
        <f t="shared" ca="1" si="7"/>
        <v>--</v>
      </c>
      <c r="P43" s="53" t="e">
        <f t="shared" ca="1" si="0"/>
        <v>#N/A</v>
      </c>
      <c r="Q43" s="53" t="e">
        <f t="shared" ca="1" si="3"/>
        <v>#N/A</v>
      </c>
      <c r="R43" s="53" t="e">
        <f t="shared" ca="1" si="8"/>
        <v>#N/A</v>
      </c>
      <c r="S43" s="58" t="e">
        <f t="shared" ca="1" si="4"/>
        <v>#N/A</v>
      </c>
      <c r="T43" s="59" t="e">
        <f t="shared" ca="1" si="9"/>
        <v>#N/A</v>
      </c>
      <c r="U43" s="53" t="str">
        <f t="shared" ca="1" si="5"/>
        <v>--</v>
      </c>
      <c r="W43" s="79">
        <v>49655</v>
      </c>
      <c r="X43" s="80">
        <v>0.2</v>
      </c>
      <c r="Y43" s="53"/>
      <c r="Z43" s="53"/>
      <c r="AA43" s="54"/>
      <c r="AB43" s="53"/>
    </row>
    <row r="44" spans="2:28" x14ac:dyDescent="0.25">
      <c r="G44" s="73"/>
      <c r="K44" s="51">
        <f t="shared" si="10"/>
        <v>21</v>
      </c>
      <c r="L44" s="93" t="e">
        <f t="shared" ca="1" si="6"/>
        <v>#N/A</v>
      </c>
      <c r="M44" s="57" t="e">
        <f t="shared" ca="1" si="1"/>
        <v>#N/A</v>
      </c>
      <c r="N44" s="53" t="e">
        <f t="shared" ca="1" si="2"/>
        <v>#N/A</v>
      </c>
      <c r="O44" s="57" t="str">
        <f t="shared" ca="1" si="7"/>
        <v>--</v>
      </c>
      <c r="P44" s="53" t="e">
        <f t="shared" ca="1" si="0"/>
        <v>#N/A</v>
      </c>
      <c r="Q44" s="53" t="e">
        <f t="shared" ca="1" si="3"/>
        <v>#N/A</v>
      </c>
      <c r="R44" s="53" t="e">
        <f t="shared" ca="1" si="8"/>
        <v>#N/A</v>
      </c>
      <c r="S44" s="58" t="e">
        <f t="shared" ca="1" si="4"/>
        <v>#N/A</v>
      </c>
      <c r="T44" s="59" t="e">
        <f t="shared" ca="1" si="9"/>
        <v>#N/A</v>
      </c>
      <c r="U44" s="53" t="str">
        <f t="shared" ca="1" si="5"/>
        <v>--</v>
      </c>
      <c r="W44" s="79">
        <v>50021</v>
      </c>
      <c r="X44" s="80">
        <v>0.2</v>
      </c>
      <c r="Y44" s="53"/>
      <c r="Z44" s="53"/>
      <c r="AA44" s="54"/>
      <c r="AB44" s="53"/>
    </row>
    <row r="45" spans="2:28" x14ac:dyDescent="0.25">
      <c r="C45" s="34"/>
      <c r="G45" s="34"/>
      <c r="K45" s="51">
        <f t="shared" si="10"/>
        <v>22</v>
      </c>
      <c r="L45" s="93" t="e">
        <f t="shared" ca="1" si="6"/>
        <v>#N/A</v>
      </c>
      <c r="M45" s="57" t="e">
        <f t="shared" ca="1" si="1"/>
        <v>#N/A</v>
      </c>
      <c r="N45" s="53" t="e">
        <f t="shared" ca="1" si="2"/>
        <v>#N/A</v>
      </c>
      <c r="O45" s="57" t="str">
        <f t="shared" ca="1" si="7"/>
        <v>--</v>
      </c>
      <c r="P45" s="53" t="e">
        <f t="shared" ca="1" si="0"/>
        <v>#N/A</v>
      </c>
      <c r="Q45" s="53" t="e">
        <f t="shared" ca="1" si="3"/>
        <v>#N/A</v>
      </c>
      <c r="R45" s="53" t="e">
        <f t="shared" ca="1" si="8"/>
        <v>#N/A</v>
      </c>
      <c r="S45" s="58" t="e">
        <f t="shared" ca="1" si="4"/>
        <v>#N/A</v>
      </c>
      <c r="T45" s="59" t="e">
        <f t="shared" ca="1" si="9"/>
        <v>#N/A</v>
      </c>
      <c r="U45" s="53" t="str">
        <f t="shared" ca="1" si="5"/>
        <v>--</v>
      </c>
      <c r="W45" s="81">
        <v>50386</v>
      </c>
      <c r="X45" s="82">
        <v>0.2</v>
      </c>
      <c r="Y45" s="53"/>
      <c r="Z45" s="53"/>
      <c r="AA45" s="54"/>
      <c r="AB45" s="53"/>
    </row>
    <row r="46" spans="2:28" x14ac:dyDescent="0.25">
      <c r="C46" s="34"/>
      <c r="D46" s="46"/>
      <c r="E46" s="34"/>
      <c r="F46" s="34"/>
      <c r="G46" s="34"/>
      <c r="K46" s="51">
        <f t="shared" si="10"/>
        <v>23</v>
      </c>
      <c r="L46" s="93" t="e">
        <f t="shared" ca="1" si="6"/>
        <v>#N/A</v>
      </c>
      <c r="M46" s="57" t="e">
        <f t="shared" ca="1" si="1"/>
        <v>#N/A</v>
      </c>
      <c r="N46" s="53" t="e">
        <f t="shared" ca="1" si="2"/>
        <v>#N/A</v>
      </c>
      <c r="O46" s="57" t="str">
        <f t="shared" ca="1" si="7"/>
        <v>--</v>
      </c>
      <c r="P46" s="53" t="e">
        <f t="shared" ca="1" si="0"/>
        <v>#N/A</v>
      </c>
      <c r="Q46" s="53" t="e">
        <f t="shared" ca="1" si="3"/>
        <v>#N/A</v>
      </c>
      <c r="R46" s="53" t="e">
        <f t="shared" ca="1" si="8"/>
        <v>#N/A</v>
      </c>
      <c r="S46" s="58" t="e">
        <f t="shared" ca="1" si="4"/>
        <v>#N/A</v>
      </c>
      <c r="T46" s="59" t="e">
        <f t="shared" ca="1" si="9"/>
        <v>#N/A</v>
      </c>
      <c r="U46" s="53" t="str">
        <f t="shared" ca="1" si="5"/>
        <v>--</v>
      </c>
      <c r="W46" s="4"/>
      <c r="X46" s="53"/>
      <c r="Y46" s="53"/>
      <c r="Z46" s="53"/>
      <c r="AA46" s="54"/>
      <c r="AB46" s="53"/>
    </row>
    <row r="47" spans="2:28" ht="15.75" x14ac:dyDescent="0.25">
      <c r="C47" s="83"/>
      <c r="D47" s="84"/>
      <c r="E47" s="34"/>
      <c r="F47" s="34"/>
      <c r="K47" s="51">
        <f t="shared" si="10"/>
        <v>24</v>
      </c>
      <c r="L47" s="93" t="e">
        <f t="shared" ca="1" si="6"/>
        <v>#N/A</v>
      </c>
      <c r="M47" s="57" t="e">
        <f t="shared" ca="1" si="1"/>
        <v>#N/A</v>
      </c>
      <c r="N47" s="53" t="e">
        <f t="shared" ca="1" si="2"/>
        <v>#N/A</v>
      </c>
      <c r="O47" s="57" t="str">
        <f t="shared" ca="1" si="7"/>
        <v>--</v>
      </c>
      <c r="P47" s="53" t="e">
        <f t="shared" ca="1" si="0"/>
        <v>#N/A</v>
      </c>
      <c r="Q47" s="53" t="e">
        <f t="shared" ca="1" si="3"/>
        <v>#N/A</v>
      </c>
      <c r="R47" s="53" t="e">
        <f t="shared" ca="1" si="8"/>
        <v>#N/A</v>
      </c>
      <c r="S47" s="58" t="e">
        <f t="shared" ca="1" si="4"/>
        <v>#N/A</v>
      </c>
      <c r="T47" s="59" t="e">
        <f t="shared" ca="1" si="9"/>
        <v>#N/A</v>
      </c>
      <c r="U47" s="53" t="str">
        <f t="shared" ca="1" si="5"/>
        <v>--</v>
      </c>
      <c r="AB47" s="85"/>
    </row>
    <row r="48" spans="2:28" x14ac:dyDescent="0.25">
      <c r="C48" s="86"/>
      <c r="D48" s="46"/>
      <c r="E48" s="87"/>
      <c r="F48" s="87"/>
      <c r="K48" s="51">
        <f t="shared" si="10"/>
        <v>25</v>
      </c>
      <c r="L48" s="93" t="e">
        <f t="shared" ca="1" si="6"/>
        <v>#N/A</v>
      </c>
      <c r="M48" s="57" t="e">
        <f t="shared" ca="1" si="1"/>
        <v>#N/A</v>
      </c>
      <c r="N48" s="53" t="e">
        <f t="shared" ca="1" si="2"/>
        <v>#N/A</v>
      </c>
      <c r="O48" s="57" t="str">
        <f t="shared" ca="1" si="7"/>
        <v>--</v>
      </c>
      <c r="P48" s="53" t="e">
        <f t="shared" ca="1" si="0"/>
        <v>#N/A</v>
      </c>
      <c r="Q48" s="53" t="e">
        <f t="shared" ca="1" si="3"/>
        <v>#N/A</v>
      </c>
      <c r="R48" s="53" t="e">
        <f t="shared" ca="1" si="8"/>
        <v>#N/A</v>
      </c>
      <c r="S48" s="58" t="e">
        <f t="shared" ca="1" si="4"/>
        <v>#N/A</v>
      </c>
      <c r="T48" s="59" t="e">
        <f t="shared" ca="1" si="9"/>
        <v>#N/A</v>
      </c>
      <c r="U48" s="53" t="str">
        <f t="shared" ca="1" si="5"/>
        <v>--</v>
      </c>
    </row>
    <row r="49" spans="3:28" x14ac:dyDescent="0.25">
      <c r="C49" s="73"/>
      <c r="D49" s="46"/>
      <c r="E49" s="87"/>
      <c r="F49" s="87"/>
      <c r="K49" s="51">
        <f t="shared" si="10"/>
        <v>26</v>
      </c>
      <c r="L49" s="93" t="e">
        <f t="shared" ca="1" si="6"/>
        <v>#N/A</v>
      </c>
      <c r="M49" s="57" t="e">
        <f t="shared" ca="1" si="1"/>
        <v>#N/A</v>
      </c>
      <c r="N49" s="53" t="e">
        <f t="shared" ca="1" si="2"/>
        <v>#N/A</v>
      </c>
      <c r="O49" s="57" t="str">
        <f t="shared" ca="1" si="7"/>
        <v>--</v>
      </c>
      <c r="P49" s="53" t="e">
        <f t="shared" ca="1" si="0"/>
        <v>#N/A</v>
      </c>
      <c r="Q49" s="53" t="e">
        <f t="shared" ca="1" si="3"/>
        <v>#N/A</v>
      </c>
      <c r="R49" s="53" t="e">
        <f t="shared" ca="1" si="8"/>
        <v>#N/A</v>
      </c>
      <c r="S49" s="58" t="e">
        <f t="shared" ca="1" si="4"/>
        <v>#N/A</v>
      </c>
      <c r="T49" s="59" t="e">
        <f t="shared" ca="1" si="9"/>
        <v>#N/A</v>
      </c>
      <c r="U49" s="53" t="str">
        <f t="shared" ca="1" si="5"/>
        <v>--</v>
      </c>
      <c r="AB49" s="88"/>
    </row>
    <row r="50" spans="3:28" x14ac:dyDescent="0.25">
      <c r="C50" s="63"/>
      <c r="D50" s="72"/>
      <c r="E50" s="73"/>
      <c r="F50" s="73"/>
      <c r="K50" s="51">
        <f t="shared" si="10"/>
        <v>27</v>
      </c>
      <c r="L50" s="93" t="e">
        <f t="shared" ca="1" si="6"/>
        <v>#N/A</v>
      </c>
      <c r="M50" s="57" t="e">
        <f t="shared" ca="1" si="1"/>
        <v>#N/A</v>
      </c>
      <c r="N50" s="53" t="e">
        <f t="shared" ca="1" si="2"/>
        <v>#N/A</v>
      </c>
      <c r="O50" s="57" t="str">
        <f t="shared" ca="1" si="7"/>
        <v>--</v>
      </c>
      <c r="P50" s="53" t="e">
        <f t="shared" ca="1" si="0"/>
        <v>#N/A</v>
      </c>
      <c r="Q50" s="53" t="e">
        <f t="shared" ca="1" si="3"/>
        <v>#N/A</v>
      </c>
      <c r="R50" s="53" t="e">
        <f t="shared" ca="1" si="8"/>
        <v>#N/A</v>
      </c>
      <c r="S50" s="58" t="e">
        <f t="shared" ca="1" si="4"/>
        <v>#N/A</v>
      </c>
      <c r="T50" s="59" t="e">
        <f t="shared" ca="1" si="9"/>
        <v>#N/A</v>
      </c>
      <c r="U50" s="53" t="str">
        <f t="shared" ca="1" si="5"/>
        <v>--</v>
      </c>
      <c r="AB50" s="89"/>
    </row>
    <row r="51" spans="3:28" x14ac:dyDescent="0.25">
      <c r="C51" s="90"/>
      <c r="D51" s="46"/>
      <c r="E51" s="76"/>
      <c r="F51" s="76"/>
      <c r="K51" s="51">
        <f t="shared" si="10"/>
        <v>28</v>
      </c>
      <c r="L51" s="93" t="e">
        <f t="shared" ca="1" si="6"/>
        <v>#N/A</v>
      </c>
      <c r="M51" s="57" t="e">
        <f t="shared" ca="1" si="1"/>
        <v>#N/A</v>
      </c>
      <c r="N51" s="53" t="e">
        <f t="shared" ca="1" si="2"/>
        <v>#N/A</v>
      </c>
      <c r="O51" s="57" t="str">
        <f t="shared" ca="1" si="7"/>
        <v>--</v>
      </c>
      <c r="P51" s="53" t="e">
        <f t="shared" ca="1" si="0"/>
        <v>#N/A</v>
      </c>
      <c r="Q51" s="53" t="e">
        <f t="shared" ca="1" si="3"/>
        <v>#N/A</v>
      </c>
      <c r="R51" s="53" t="e">
        <f t="shared" ca="1" si="8"/>
        <v>#N/A</v>
      </c>
      <c r="S51" s="58" t="e">
        <f t="shared" ca="1" si="4"/>
        <v>#N/A</v>
      </c>
      <c r="T51" s="59" t="e">
        <f t="shared" ca="1" si="9"/>
        <v>#N/A</v>
      </c>
      <c r="U51" s="53" t="str">
        <f t="shared" ca="1" si="5"/>
        <v>--</v>
      </c>
    </row>
    <row r="52" spans="3:28" x14ac:dyDescent="0.25">
      <c r="C52" s="90"/>
      <c r="K52" s="51">
        <f t="shared" si="10"/>
        <v>29</v>
      </c>
      <c r="L52" s="93" t="e">
        <f t="shared" ca="1" si="6"/>
        <v>#N/A</v>
      </c>
      <c r="M52" s="57" t="e">
        <f t="shared" ca="1" si="1"/>
        <v>#N/A</v>
      </c>
      <c r="N52" s="53" t="e">
        <f t="shared" ca="1" si="2"/>
        <v>#N/A</v>
      </c>
      <c r="O52" s="57" t="str">
        <f t="shared" ca="1" si="7"/>
        <v>--</v>
      </c>
      <c r="P52" s="53" t="e">
        <f t="shared" ca="1" si="0"/>
        <v>#N/A</v>
      </c>
      <c r="Q52" s="53" t="e">
        <f t="shared" ca="1" si="3"/>
        <v>#N/A</v>
      </c>
      <c r="R52" s="53" t="e">
        <f t="shared" ca="1" si="8"/>
        <v>#N/A</v>
      </c>
      <c r="S52" s="58" t="e">
        <f t="shared" ca="1" si="4"/>
        <v>#N/A</v>
      </c>
      <c r="T52" s="59" t="e">
        <f t="shared" ca="1" si="9"/>
        <v>#N/A</v>
      </c>
      <c r="U52" s="53" t="str">
        <f t="shared" ca="1" si="5"/>
        <v>--</v>
      </c>
    </row>
    <row r="53" spans="3:28" x14ac:dyDescent="0.25">
      <c r="C53" s="90"/>
      <c r="K53" s="51">
        <f t="shared" si="10"/>
        <v>30</v>
      </c>
      <c r="L53" s="93" t="e">
        <f t="shared" ca="1" si="6"/>
        <v>#N/A</v>
      </c>
      <c r="M53" s="57" t="e">
        <f t="shared" ca="1" si="1"/>
        <v>#N/A</v>
      </c>
      <c r="N53" s="53" t="e">
        <f t="shared" ca="1" si="2"/>
        <v>#N/A</v>
      </c>
      <c r="O53" s="57" t="str">
        <f t="shared" ca="1" si="7"/>
        <v>--</v>
      </c>
      <c r="P53" s="53" t="e">
        <f t="shared" ca="1" si="0"/>
        <v>#N/A</v>
      </c>
      <c r="Q53" s="53" t="e">
        <f t="shared" ca="1" si="3"/>
        <v>#N/A</v>
      </c>
      <c r="R53" s="53" t="e">
        <f t="shared" ca="1" si="8"/>
        <v>#N/A</v>
      </c>
      <c r="S53" s="58" t="e">
        <f t="shared" ca="1" si="4"/>
        <v>#N/A</v>
      </c>
      <c r="T53" s="59" t="e">
        <f t="shared" ca="1" si="9"/>
        <v>#N/A</v>
      </c>
      <c r="U53" s="53" t="str">
        <f t="shared" ca="1" si="5"/>
        <v>--</v>
      </c>
    </row>
    <row r="54" spans="3:28" x14ac:dyDescent="0.25">
      <c r="K54" s="51">
        <f>+K53+1</f>
        <v>31</v>
      </c>
      <c r="L54" s="93" t="e">
        <f t="shared" ca="1" si="6"/>
        <v>#N/A</v>
      </c>
      <c r="M54" s="57" t="e">
        <f t="shared" ca="1" si="1"/>
        <v>#N/A</v>
      </c>
      <c r="N54" s="53" t="e">
        <f t="shared" ca="1" si="2"/>
        <v>#N/A</v>
      </c>
      <c r="O54" s="57" t="str">
        <f t="shared" ca="1" si="7"/>
        <v>--</v>
      </c>
      <c r="P54" s="53" t="e">
        <f t="shared" ca="1" si="0"/>
        <v>#N/A</v>
      </c>
      <c r="Q54" s="53" t="e">
        <f t="shared" ca="1" si="3"/>
        <v>#N/A</v>
      </c>
      <c r="R54" s="53" t="e">
        <f t="shared" ca="1" si="8"/>
        <v>#N/A</v>
      </c>
      <c r="S54" s="58" t="e">
        <f t="shared" ca="1" si="4"/>
        <v>#N/A</v>
      </c>
      <c r="T54" s="59" t="e">
        <f t="shared" ca="1" si="9"/>
        <v>#N/A</v>
      </c>
      <c r="U54" s="53" t="str">
        <f t="shared" ca="1" si="5"/>
        <v>--</v>
      </c>
    </row>
    <row r="55" spans="3:28" x14ac:dyDescent="0.25">
      <c r="K55" s="51">
        <f t="shared" si="10"/>
        <v>32</v>
      </c>
      <c r="L55" s="93" t="e">
        <f t="shared" ca="1" si="6"/>
        <v>#N/A</v>
      </c>
      <c r="M55" s="57" t="e">
        <f t="shared" ca="1" si="1"/>
        <v>#N/A</v>
      </c>
      <c r="N55" s="53" t="e">
        <f t="shared" ca="1" si="2"/>
        <v>#N/A</v>
      </c>
      <c r="O55" s="57" t="str">
        <f t="shared" ca="1" si="7"/>
        <v>--</v>
      </c>
      <c r="P55" s="53" t="e">
        <f t="shared" ca="1" si="0"/>
        <v>#N/A</v>
      </c>
      <c r="Q55" s="53" t="e">
        <f t="shared" ca="1" si="3"/>
        <v>#N/A</v>
      </c>
      <c r="R55" s="53" t="e">
        <f t="shared" ca="1" si="8"/>
        <v>#N/A</v>
      </c>
      <c r="S55" s="58" t="e">
        <f t="shared" ca="1" si="4"/>
        <v>#N/A</v>
      </c>
      <c r="T55" s="59" t="e">
        <f t="shared" ca="1" si="9"/>
        <v>#N/A</v>
      </c>
      <c r="U55" s="53" t="str">
        <f t="shared" ca="1" si="5"/>
        <v>--</v>
      </c>
    </row>
    <row r="56" spans="3:28" x14ac:dyDescent="0.25">
      <c r="K56" s="51">
        <f t="shared" si="10"/>
        <v>33</v>
      </c>
      <c r="L56" s="93" t="e">
        <f t="shared" ca="1" si="6"/>
        <v>#N/A</v>
      </c>
      <c r="M56" s="57" t="e">
        <f t="shared" ca="1" si="1"/>
        <v>#N/A</v>
      </c>
      <c r="N56" s="53" t="e">
        <f t="shared" ca="1" si="2"/>
        <v>#N/A</v>
      </c>
      <c r="O56" s="57" t="str">
        <f t="shared" ca="1" si="7"/>
        <v>--</v>
      </c>
      <c r="P56" s="53" t="e">
        <f t="shared" ca="1" si="0"/>
        <v>#N/A</v>
      </c>
      <c r="Q56" s="53" t="e">
        <f t="shared" ca="1" si="3"/>
        <v>#N/A</v>
      </c>
      <c r="R56" s="53" t="e">
        <f t="shared" ca="1" si="8"/>
        <v>#N/A</v>
      </c>
      <c r="S56" s="58" t="e">
        <f t="shared" ca="1" si="4"/>
        <v>#N/A</v>
      </c>
      <c r="T56" s="59" t="e">
        <f t="shared" ca="1" si="9"/>
        <v>#N/A</v>
      </c>
      <c r="U56" s="53" t="str">
        <f t="shared" ca="1" si="5"/>
        <v>--</v>
      </c>
    </row>
    <row r="57" spans="3:28" x14ac:dyDescent="0.25">
      <c r="K57" s="51">
        <f t="shared" si="10"/>
        <v>34</v>
      </c>
      <c r="L57" s="93" t="e">
        <f t="shared" ca="1" si="6"/>
        <v>#N/A</v>
      </c>
      <c r="M57" s="57" t="e">
        <f t="shared" ca="1" si="1"/>
        <v>#N/A</v>
      </c>
      <c r="N57" s="53" t="e">
        <f t="shared" ca="1" si="2"/>
        <v>#N/A</v>
      </c>
      <c r="O57" s="57" t="str">
        <f t="shared" ca="1" si="7"/>
        <v>--</v>
      </c>
      <c r="P57" s="53" t="e">
        <f t="shared" ca="1" si="0"/>
        <v>#N/A</v>
      </c>
      <c r="Q57" s="53" t="e">
        <f t="shared" ca="1" si="3"/>
        <v>#N/A</v>
      </c>
      <c r="R57" s="53" t="e">
        <f t="shared" ca="1" si="8"/>
        <v>#N/A</v>
      </c>
      <c r="S57" s="58" t="e">
        <f t="shared" ca="1" si="4"/>
        <v>#N/A</v>
      </c>
      <c r="T57" s="59" t="e">
        <f t="shared" ca="1" si="9"/>
        <v>#N/A</v>
      </c>
      <c r="U57" s="53" t="str">
        <f t="shared" ca="1" si="5"/>
        <v>--</v>
      </c>
    </row>
    <row r="58" spans="3:28" x14ac:dyDescent="0.25">
      <c r="K58" s="51">
        <f t="shared" si="10"/>
        <v>35</v>
      </c>
      <c r="L58" s="93" t="e">
        <f t="shared" ca="1" si="6"/>
        <v>#N/A</v>
      </c>
      <c r="M58" s="57" t="e">
        <f t="shared" ca="1" si="1"/>
        <v>#N/A</v>
      </c>
      <c r="N58" s="53" t="e">
        <f t="shared" ca="1" si="2"/>
        <v>#N/A</v>
      </c>
      <c r="O58" s="57" t="str">
        <f t="shared" ca="1" si="7"/>
        <v>--</v>
      </c>
      <c r="P58" s="53" t="e">
        <f t="shared" ca="1" si="0"/>
        <v>#N/A</v>
      </c>
      <c r="Q58" s="53" t="e">
        <f t="shared" ca="1" si="3"/>
        <v>#N/A</v>
      </c>
      <c r="R58" s="53" t="e">
        <f t="shared" ca="1" si="8"/>
        <v>#N/A</v>
      </c>
      <c r="S58" s="58" t="e">
        <f t="shared" ca="1" si="4"/>
        <v>#N/A</v>
      </c>
      <c r="T58" s="59" t="e">
        <f t="shared" ca="1" si="9"/>
        <v>#N/A</v>
      </c>
      <c r="U58" s="53" t="str">
        <f t="shared" ca="1" si="5"/>
        <v>--</v>
      </c>
    </row>
    <row r="59" spans="3:28" x14ac:dyDescent="0.25">
      <c r="K59" s="51">
        <f t="shared" si="10"/>
        <v>36</v>
      </c>
      <c r="L59" s="93" t="e">
        <f t="shared" ca="1" si="6"/>
        <v>#N/A</v>
      </c>
      <c r="M59" s="57" t="e">
        <f t="shared" ca="1" si="1"/>
        <v>#N/A</v>
      </c>
      <c r="N59" s="53" t="e">
        <f t="shared" ca="1" si="2"/>
        <v>#N/A</v>
      </c>
      <c r="O59" s="57" t="str">
        <f t="shared" ca="1" si="7"/>
        <v>--</v>
      </c>
      <c r="P59" s="53" t="e">
        <f t="shared" ca="1" si="0"/>
        <v>#N/A</v>
      </c>
      <c r="Q59" s="53" t="e">
        <f t="shared" ca="1" si="3"/>
        <v>#N/A</v>
      </c>
      <c r="R59" s="53" t="e">
        <f t="shared" ca="1" si="8"/>
        <v>#N/A</v>
      </c>
      <c r="S59" s="58" t="e">
        <f t="shared" ca="1" si="4"/>
        <v>#N/A</v>
      </c>
      <c r="T59" s="59" t="e">
        <f t="shared" ca="1" si="9"/>
        <v>#N/A</v>
      </c>
      <c r="U59" s="53" t="str">
        <f t="shared" ca="1" si="5"/>
        <v>--</v>
      </c>
    </row>
    <row r="60" spans="3:28" x14ac:dyDescent="0.25">
      <c r="K60" s="51">
        <f t="shared" si="10"/>
        <v>37</v>
      </c>
      <c r="L60" s="93" t="e">
        <f t="shared" ca="1" si="6"/>
        <v>#N/A</v>
      </c>
      <c r="M60" s="57" t="e">
        <f t="shared" ca="1" si="1"/>
        <v>#N/A</v>
      </c>
      <c r="N60" s="53" t="e">
        <f t="shared" ca="1" si="2"/>
        <v>#N/A</v>
      </c>
      <c r="O60" s="57" t="str">
        <f t="shared" ca="1" si="7"/>
        <v>--</v>
      </c>
      <c r="P60" s="53" t="e">
        <f t="shared" ca="1" si="0"/>
        <v>#N/A</v>
      </c>
      <c r="Q60" s="53" t="e">
        <f t="shared" ca="1" si="3"/>
        <v>#N/A</v>
      </c>
      <c r="R60" s="53" t="e">
        <f t="shared" ca="1" si="8"/>
        <v>#N/A</v>
      </c>
      <c r="S60" s="58" t="e">
        <f t="shared" ca="1" si="4"/>
        <v>#N/A</v>
      </c>
      <c r="T60" s="59" t="e">
        <f t="shared" ca="1" si="9"/>
        <v>#N/A</v>
      </c>
      <c r="U60" s="53" t="str">
        <f t="shared" ca="1" si="5"/>
        <v>--</v>
      </c>
    </row>
    <row r="61" spans="3:28" x14ac:dyDescent="0.25">
      <c r="K61" s="51">
        <f t="shared" si="10"/>
        <v>38</v>
      </c>
      <c r="L61" s="93" t="e">
        <f t="shared" ca="1" si="6"/>
        <v>#N/A</v>
      </c>
      <c r="M61" s="57" t="e">
        <f t="shared" ca="1" si="1"/>
        <v>#N/A</v>
      </c>
      <c r="N61" s="53" t="e">
        <f t="shared" ca="1" si="2"/>
        <v>#N/A</v>
      </c>
      <c r="O61" s="57" t="str">
        <f t="shared" ca="1" si="7"/>
        <v>--</v>
      </c>
      <c r="P61" s="53" t="e">
        <f t="shared" ca="1" si="0"/>
        <v>#N/A</v>
      </c>
      <c r="Q61" s="53" t="e">
        <f t="shared" ca="1" si="3"/>
        <v>#N/A</v>
      </c>
      <c r="R61" s="53" t="e">
        <f t="shared" ca="1" si="8"/>
        <v>#N/A</v>
      </c>
      <c r="S61" s="58" t="e">
        <f t="shared" ca="1" si="4"/>
        <v>#N/A</v>
      </c>
      <c r="T61" s="59" t="e">
        <f t="shared" ca="1" si="9"/>
        <v>#N/A</v>
      </c>
      <c r="U61" s="53" t="str">
        <f t="shared" ca="1" si="5"/>
        <v>--</v>
      </c>
    </row>
    <row r="62" spans="3:28" x14ac:dyDescent="0.25">
      <c r="K62" s="51">
        <f t="shared" si="10"/>
        <v>39</v>
      </c>
      <c r="L62" s="93" t="e">
        <f t="shared" ca="1" si="6"/>
        <v>#N/A</v>
      </c>
      <c r="M62" s="57" t="e">
        <f t="shared" ca="1" si="1"/>
        <v>#N/A</v>
      </c>
      <c r="N62" s="53" t="e">
        <f t="shared" ca="1" si="2"/>
        <v>#N/A</v>
      </c>
      <c r="O62" s="57" t="str">
        <f t="shared" ca="1" si="7"/>
        <v>--</v>
      </c>
      <c r="P62" s="53" t="e">
        <f t="shared" ca="1" si="0"/>
        <v>#N/A</v>
      </c>
      <c r="Q62" s="53" t="e">
        <f t="shared" ca="1" si="3"/>
        <v>#N/A</v>
      </c>
      <c r="R62" s="53" t="e">
        <f t="shared" ca="1" si="8"/>
        <v>#N/A</v>
      </c>
      <c r="S62" s="58" t="e">
        <f t="shared" ca="1" si="4"/>
        <v>#N/A</v>
      </c>
      <c r="T62" s="59" t="e">
        <f t="shared" ca="1" si="9"/>
        <v>#N/A</v>
      </c>
      <c r="U62" s="53" t="str">
        <f t="shared" ca="1" si="5"/>
        <v>--</v>
      </c>
    </row>
    <row r="63" spans="3:28" x14ac:dyDescent="0.25">
      <c r="K63" s="51">
        <f t="shared" si="10"/>
        <v>40</v>
      </c>
      <c r="L63" s="93" t="e">
        <f t="shared" ca="1" si="6"/>
        <v>#N/A</v>
      </c>
      <c r="M63" s="57" t="e">
        <f t="shared" ca="1" si="1"/>
        <v>#N/A</v>
      </c>
      <c r="N63" s="53" t="e">
        <f t="shared" ca="1" si="2"/>
        <v>#N/A</v>
      </c>
      <c r="O63" s="57" t="str">
        <f t="shared" ca="1" si="7"/>
        <v>--</v>
      </c>
      <c r="P63" s="53" t="e">
        <f t="shared" ca="1" si="0"/>
        <v>#N/A</v>
      </c>
      <c r="Q63" s="53" t="e">
        <f t="shared" ca="1" si="3"/>
        <v>#N/A</v>
      </c>
      <c r="R63" s="53" t="e">
        <f t="shared" ca="1" si="8"/>
        <v>#N/A</v>
      </c>
      <c r="S63" s="58" t="e">
        <f t="shared" ca="1" si="4"/>
        <v>#N/A</v>
      </c>
      <c r="T63" s="59" t="e">
        <f t="shared" ca="1" si="9"/>
        <v>#N/A</v>
      </c>
      <c r="U63" s="53" t="str">
        <f t="shared" ca="1" si="5"/>
        <v>--</v>
      </c>
    </row>
    <row r="64" spans="3:28" x14ac:dyDescent="0.25">
      <c r="K64" s="51">
        <f t="shared" si="10"/>
        <v>41</v>
      </c>
      <c r="L64" s="93" t="e">
        <f t="shared" ca="1" si="6"/>
        <v>#N/A</v>
      </c>
      <c r="M64" s="57" t="e">
        <f t="shared" ca="1" si="1"/>
        <v>#N/A</v>
      </c>
      <c r="N64" s="53" t="e">
        <f t="shared" ca="1" si="2"/>
        <v>#N/A</v>
      </c>
      <c r="O64" s="57" t="str">
        <f t="shared" ca="1" si="7"/>
        <v>--</v>
      </c>
      <c r="P64" s="53" t="e">
        <f t="shared" ca="1" si="0"/>
        <v>#N/A</v>
      </c>
      <c r="Q64" s="53" t="e">
        <f t="shared" ca="1" si="3"/>
        <v>#N/A</v>
      </c>
      <c r="R64" s="53" t="e">
        <f t="shared" ca="1" si="8"/>
        <v>#N/A</v>
      </c>
      <c r="S64" s="58" t="e">
        <f t="shared" ca="1" si="4"/>
        <v>#N/A</v>
      </c>
      <c r="T64" s="59" t="e">
        <f t="shared" ca="1" si="9"/>
        <v>#N/A</v>
      </c>
      <c r="U64" s="53" t="str">
        <f t="shared" ca="1" si="5"/>
        <v>--</v>
      </c>
    </row>
    <row r="65" spans="11:21" x14ac:dyDescent="0.25">
      <c r="K65" s="51">
        <f t="shared" si="10"/>
        <v>42</v>
      </c>
      <c r="L65" s="93" t="e">
        <f t="shared" ca="1" si="6"/>
        <v>#N/A</v>
      </c>
      <c r="M65" s="57" t="e">
        <f t="shared" ca="1" si="1"/>
        <v>#N/A</v>
      </c>
      <c r="N65" s="53" t="e">
        <f t="shared" ca="1" si="2"/>
        <v>#N/A</v>
      </c>
      <c r="O65" s="57" t="str">
        <f t="shared" ca="1" si="7"/>
        <v>--</v>
      </c>
      <c r="P65" s="53" t="e">
        <f t="shared" ca="1" si="0"/>
        <v>#N/A</v>
      </c>
      <c r="Q65" s="53" t="e">
        <f t="shared" ca="1" si="3"/>
        <v>#N/A</v>
      </c>
      <c r="R65" s="53" t="e">
        <f t="shared" ca="1" si="8"/>
        <v>#N/A</v>
      </c>
      <c r="S65" s="58" t="e">
        <f t="shared" ca="1" si="4"/>
        <v>#N/A</v>
      </c>
      <c r="T65" s="59" t="e">
        <f t="shared" ca="1" si="9"/>
        <v>#N/A</v>
      </c>
      <c r="U65" s="53" t="str">
        <f t="shared" ca="1" si="5"/>
        <v>--</v>
      </c>
    </row>
    <row r="66" spans="11:21" x14ac:dyDescent="0.25">
      <c r="K66" s="51">
        <f t="shared" si="10"/>
        <v>43</v>
      </c>
      <c r="L66" s="93" t="e">
        <f t="shared" ca="1" si="6"/>
        <v>#N/A</v>
      </c>
      <c r="M66" s="57" t="e">
        <f t="shared" ca="1" si="1"/>
        <v>#N/A</v>
      </c>
      <c r="N66" s="53" t="e">
        <f t="shared" ca="1" si="2"/>
        <v>#N/A</v>
      </c>
      <c r="O66" s="57" t="str">
        <f t="shared" ca="1" si="7"/>
        <v>--</v>
      </c>
      <c r="P66" s="53" t="e">
        <f t="shared" ca="1" si="0"/>
        <v>#N/A</v>
      </c>
      <c r="Q66" s="53" t="e">
        <f t="shared" ca="1" si="3"/>
        <v>#N/A</v>
      </c>
      <c r="R66" s="53" t="e">
        <f t="shared" ca="1" si="8"/>
        <v>#N/A</v>
      </c>
      <c r="S66" s="58" t="e">
        <f t="shared" ca="1" si="4"/>
        <v>#N/A</v>
      </c>
      <c r="T66" s="59" t="e">
        <f t="shared" ca="1" si="9"/>
        <v>#N/A</v>
      </c>
      <c r="U66" s="53" t="str">
        <f t="shared" ca="1" si="5"/>
        <v>--</v>
      </c>
    </row>
    <row r="67" spans="11:21" x14ac:dyDescent="0.25">
      <c r="K67" s="51">
        <f t="shared" si="10"/>
        <v>44</v>
      </c>
      <c r="L67" s="93" t="e">
        <f t="shared" ca="1" si="6"/>
        <v>#N/A</v>
      </c>
      <c r="M67" s="57" t="e">
        <f t="shared" ca="1" si="1"/>
        <v>#N/A</v>
      </c>
      <c r="N67" s="53" t="e">
        <f t="shared" ca="1" si="2"/>
        <v>#N/A</v>
      </c>
      <c r="O67" s="57" t="str">
        <f t="shared" ca="1" si="7"/>
        <v>--</v>
      </c>
      <c r="P67" s="53" t="e">
        <f t="shared" ca="1" si="0"/>
        <v>#N/A</v>
      </c>
      <c r="Q67" s="53"/>
      <c r="R67" s="53"/>
      <c r="S67" s="58" t="e">
        <f t="shared" ca="1" si="4"/>
        <v>#N/A</v>
      </c>
      <c r="T67" s="59" t="e">
        <f t="shared" ca="1" si="9"/>
        <v>#N/A</v>
      </c>
      <c r="U67" s="53" t="str">
        <f t="shared" ca="1" si="5"/>
        <v>--</v>
      </c>
    </row>
    <row r="68" spans="11:21" x14ac:dyDescent="0.25">
      <c r="K68" s="51">
        <f t="shared" si="10"/>
        <v>45</v>
      </c>
      <c r="L68" s="93" t="e">
        <f t="shared" ca="1" si="6"/>
        <v>#N/A</v>
      </c>
      <c r="M68" s="57" t="e">
        <f t="shared" ca="1" si="1"/>
        <v>#N/A</v>
      </c>
      <c r="N68" s="53" t="e">
        <f t="shared" ca="1" si="2"/>
        <v>#N/A</v>
      </c>
      <c r="O68" s="57" t="str">
        <f t="shared" ca="1" si="7"/>
        <v>--</v>
      </c>
      <c r="P68" s="53" t="e">
        <f t="shared" ca="1" si="0"/>
        <v>#N/A</v>
      </c>
      <c r="Q68" s="53"/>
      <c r="R68" s="53"/>
      <c r="S68" s="58" t="e">
        <f t="shared" ca="1" si="4"/>
        <v>#N/A</v>
      </c>
      <c r="T68" s="59" t="e">
        <f t="shared" ca="1" si="9"/>
        <v>#N/A</v>
      </c>
      <c r="U68" s="53" t="str">
        <f t="shared" ca="1" si="5"/>
        <v>--</v>
      </c>
    </row>
    <row r="69" spans="11:21" x14ac:dyDescent="0.25">
      <c r="K69" s="51">
        <f t="shared" si="10"/>
        <v>46</v>
      </c>
      <c r="L69" s="93" t="e">
        <f t="shared" ca="1" si="6"/>
        <v>#N/A</v>
      </c>
      <c r="M69" s="57" t="e">
        <f t="shared" ca="1" si="1"/>
        <v>#N/A</v>
      </c>
      <c r="N69" s="53" t="e">
        <f t="shared" ca="1" si="2"/>
        <v>#N/A</v>
      </c>
      <c r="O69" s="57" t="str">
        <f t="shared" ca="1" si="7"/>
        <v>--</v>
      </c>
      <c r="P69" s="53" t="e">
        <f t="shared" ca="1" si="0"/>
        <v>#N/A</v>
      </c>
      <c r="Q69" s="53"/>
      <c r="R69" s="53"/>
      <c r="S69" s="58" t="e">
        <f t="shared" ca="1" si="4"/>
        <v>#N/A</v>
      </c>
      <c r="T69" s="59" t="e">
        <f t="shared" ca="1" si="9"/>
        <v>#N/A</v>
      </c>
      <c r="U69" s="53" t="str">
        <f t="shared" ca="1" si="5"/>
        <v>--</v>
      </c>
    </row>
    <row r="70" spans="11:21" x14ac:dyDescent="0.25">
      <c r="K70" s="51">
        <f t="shared" si="10"/>
        <v>47</v>
      </c>
      <c r="L70" s="93" t="e">
        <f t="shared" ca="1" si="6"/>
        <v>#N/A</v>
      </c>
      <c r="M70" s="57" t="e">
        <f t="shared" ca="1" si="1"/>
        <v>#N/A</v>
      </c>
      <c r="N70" s="53" t="e">
        <f t="shared" ca="1" si="2"/>
        <v>#N/A</v>
      </c>
      <c r="O70" s="57" t="str">
        <f t="shared" ca="1" si="7"/>
        <v>--</v>
      </c>
      <c r="P70" s="53" t="e">
        <f t="shared" ca="1" si="0"/>
        <v>#N/A</v>
      </c>
      <c r="Q70" s="53"/>
      <c r="R70" s="53"/>
      <c r="S70" s="58" t="e">
        <f t="shared" ca="1" si="4"/>
        <v>#N/A</v>
      </c>
      <c r="T70" s="59" t="e">
        <f t="shared" ca="1" si="9"/>
        <v>#N/A</v>
      </c>
      <c r="U70" s="53" t="str">
        <f t="shared" ca="1" si="5"/>
        <v>--</v>
      </c>
    </row>
    <row r="71" spans="11:21" x14ac:dyDescent="0.25">
      <c r="K71" s="51">
        <f t="shared" si="10"/>
        <v>48</v>
      </c>
      <c r="L71" s="93" t="e">
        <f t="shared" ca="1" si="6"/>
        <v>#N/A</v>
      </c>
      <c r="M71" s="57" t="e">
        <f t="shared" ca="1" si="1"/>
        <v>#N/A</v>
      </c>
      <c r="N71" s="53" t="e">
        <f t="shared" ca="1" si="2"/>
        <v>#N/A</v>
      </c>
      <c r="O71" s="57" t="str">
        <f t="shared" ca="1" si="7"/>
        <v>--</v>
      </c>
      <c r="P71" s="53" t="e">
        <f t="shared" ca="1" si="0"/>
        <v>#N/A</v>
      </c>
      <c r="Q71" s="53"/>
      <c r="R71" s="53"/>
      <c r="S71" s="58" t="e">
        <f t="shared" ca="1" si="4"/>
        <v>#N/A</v>
      </c>
      <c r="T71" s="59" t="e">
        <f t="shared" ca="1" si="9"/>
        <v>#N/A</v>
      </c>
      <c r="U71" s="53" t="str">
        <f t="shared" ca="1" si="5"/>
        <v>--</v>
      </c>
    </row>
    <row r="72" spans="11:21" x14ac:dyDescent="0.25">
      <c r="K72" s="51">
        <f t="shared" si="10"/>
        <v>49</v>
      </c>
      <c r="L72" s="93" t="e">
        <f t="shared" ca="1" si="6"/>
        <v>#N/A</v>
      </c>
      <c r="M72" s="57" t="e">
        <f t="shared" ca="1" si="1"/>
        <v>#N/A</v>
      </c>
      <c r="N72" s="53" t="e">
        <f t="shared" ca="1" si="2"/>
        <v>#N/A</v>
      </c>
      <c r="O72" s="57" t="str">
        <f t="shared" ca="1" si="7"/>
        <v>--</v>
      </c>
      <c r="P72" s="53" t="e">
        <f t="shared" ca="1" si="0"/>
        <v>#N/A</v>
      </c>
      <c r="Q72" s="53"/>
      <c r="R72" s="53"/>
      <c r="S72" s="58" t="e">
        <f t="shared" ca="1" si="4"/>
        <v>#N/A</v>
      </c>
      <c r="T72" s="59" t="e">
        <f t="shared" ca="1" si="9"/>
        <v>#N/A</v>
      </c>
      <c r="U72" s="53" t="str">
        <f t="shared" ca="1" si="5"/>
        <v>--</v>
      </c>
    </row>
    <row r="73" spans="11:21" x14ac:dyDescent="0.25">
      <c r="K73" s="51">
        <f t="shared" si="10"/>
        <v>50</v>
      </c>
      <c r="L73" s="93" t="e">
        <f t="shared" ca="1" si="6"/>
        <v>#N/A</v>
      </c>
      <c r="M73" s="57" t="e">
        <f t="shared" ca="1" si="1"/>
        <v>#N/A</v>
      </c>
      <c r="N73" s="53" t="e">
        <f t="shared" ca="1" si="2"/>
        <v>#N/A</v>
      </c>
      <c r="O73" s="57" t="str">
        <f t="shared" ca="1" si="7"/>
        <v>--</v>
      </c>
      <c r="P73" s="53" t="e">
        <f t="shared" ca="1" si="0"/>
        <v>#N/A</v>
      </c>
      <c r="Q73" s="53"/>
      <c r="R73" s="53"/>
      <c r="S73" s="58" t="e">
        <f t="shared" ca="1" si="4"/>
        <v>#N/A</v>
      </c>
      <c r="T73" s="59" t="e">
        <f t="shared" ca="1" si="9"/>
        <v>#N/A</v>
      </c>
      <c r="U73" s="53" t="str">
        <f t="shared" ca="1" si="5"/>
        <v>--</v>
      </c>
    </row>
    <row r="74" spans="11:21" x14ac:dyDescent="0.25">
      <c r="K74" s="51">
        <f t="shared" si="10"/>
        <v>51</v>
      </c>
      <c r="L74" s="93" t="e">
        <f t="shared" ca="1" si="6"/>
        <v>#N/A</v>
      </c>
      <c r="M74" s="57" t="e">
        <f t="shared" ca="1" si="1"/>
        <v>#N/A</v>
      </c>
      <c r="N74" s="53" t="e">
        <f t="shared" ca="1" si="2"/>
        <v>#N/A</v>
      </c>
      <c r="O74" s="57" t="str">
        <f t="shared" ca="1" si="7"/>
        <v>--</v>
      </c>
      <c r="P74" s="53" t="e">
        <f t="shared" ca="1" si="0"/>
        <v>#N/A</v>
      </c>
      <c r="Q74" s="53"/>
      <c r="R74" s="53"/>
      <c r="S74" s="58" t="e">
        <f t="shared" ca="1" si="4"/>
        <v>#N/A</v>
      </c>
      <c r="T74" s="59" t="e">
        <f t="shared" ca="1" si="9"/>
        <v>#N/A</v>
      </c>
      <c r="U74" s="53" t="str">
        <f t="shared" ca="1" si="5"/>
        <v>--</v>
      </c>
    </row>
    <row r="75" spans="11:21" x14ac:dyDescent="0.25">
      <c r="K75" s="51">
        <f t="shared" si="10"/>
        <v>52</v>
      </c>
      <c r="L75" s="93" t="e">
        <f t="shared" ca="1" si="6"/>
        <v>#N/A</v>
      </c>
      <c r="M75" s="57" t="e">
        <f t="shared" ca="1" si="1"/>
        <v>#N/A</v>
      </c>
      <c r="N75" s="53" t="e">
        <f t="shared" ca="1" si="2"/>
        <v>#N/A</v>
      </c>
      <c r="O75" s="57" t="str">
        <f t="shared" ca="1" si="7"/>
        <v>--</v>
      </c>
      <c r="P75" s="53" t="e">
        <f t="shared" ca="1" si="0"/>
        <v>#N/A</v>
      </c>
      <c r="Q75" s="53"/>
      <c r="R75" s="53"/>
      <c r="S75" s="58" t="e">
        <f t="shared" ca="1" si="4"/>
        <v>#N/A</v>
      </c>
      <c r="T75" s="59" t="e">
        <f t="shared" ca="1" si="9"/>
        <v>#N/A</v>
      </c>
      <c r="U75" s="53" t="str">
        <f t="shared" ca="1" si="5"/>
        <v>--</v>
      </c>
    </row>
    <row r="76" spans="11:21" x14ac:dyDescent="0.25">
      <c r="K76" s="51">
        <f t="shared" si="10"/>
        <v>53</v>
      </c>
      <c r="L76" s="93" t="e">
        <f t="shared" ca="1" si="6"/>
        <v>#N/A</v>
      </c>
      <c r="M76" s="57" t="e">
        <f t="shared" ca="1" si="1"/>
        <v>#N/A</v>
      </c>
      <c r="N76" s="53" t="e">
        <f t="shared" ca="1" si="2"/>
        <v>#N/A</v>
      </c>
      <c r="O76" s="57" t="str">
        <f t="shared" ca="1" si="7"/>
        <v>--</v>
      </c>
      <c r="P76" s="53" t="e">
        <f t="shared" ca="1" si="0"/>
        <v>#N/A</v>
      </c>
      <c r="Q76" s="53"/>
      <c r="R76" s="53"/>
      <c r="S76" s="58" t="e">
        <f t="shared" ca="1" si="4"/>
        <v>#N/A</v>
      </c>
      <c r="T76" s="59" t="e">
        <f t="shared" ca="1" si="9"/>
        <v>#N/A</v>
      </c>
      <c r="U76" s="53" t="str">
        <f t="shared" ca="1" si="5"/>
        <v>--</v>
      </c>
    </row>
    <row r="77" spans="11:21" x14ac:dyDescent="0.25">
      <c r="K77" s="51">
        <f t="shared" si="10"/>
        <v>54</v>
      </c>
      <c r="L77" s="93" t="e">
        <f t="shared" ca="1" si="6"/>
        <v>#N/A</v>
      </c>
      <c r="M77" s="57" t="e">
        <f t="shared" ca="1" si="1"/>
        <v>#N/A</v>
      </c>
      <c r="N77" s="53" t="e">
        <f t="shared" ca="1" si="2"/>
        <v>#N/A</v>
      </c>
      <c r="O77" s="57" t="str">
        <f t="shared" ca="1" si="7"/>
        <v>--</v>
      </c>
      <c r="P77" s="53" t="e">
        <f t="shared" ca="1" si="0"/>
        <v>#N/A</v>
      </c>
      <c r="Q77" s="53"/>
      <c r="R77" s="53"/>
      <c r="S77" s="58" t="e">
        <f t="shared" ca="1" si="4"/>
        <v>#N/A</v>
      </c>
      <c r="T77" s="59" t="e">
        <f t="shared" ca="1" si="9"/>
        <v>#N/A</v>
      </c>
      <c r="U77" s="53" t="str">
        <f t="shared" ca="1" si="5"/>
        <v>--</v>
      </c>
    </row>
    <row r="78" spans="11:21" x14ac:dyDescent="0.25">
      <c r="K78" s="51">
        <f t="shared" si="10"/>
        <v>55</v>
      </c>
      <c r="L78" s="93" t="e">
        <f t="shared" ca="1" si="6"/>
        <v>#N/A</v>
      </c>
      <c r="M78" s="57" t="e">
        <f t="shared" ca="1" si="1"/>
        <v>#N/A</v>
      </c>
      <c r="N78" s="53" t="e">
        <f t="shared" ca="1" si="2"/>
        <v>#N/A</v>
      </c>
      <c r="O78" s="57" t="str">
        <f t="shared" ca="1" si="7"/>
        <v>--</v>
      </c>
      <c r="P78" s="53" t="e">
        <f t="shared" ca="1" si="0"/>
        <v>#N/A</v>
      </c>
      <c r="Q78" s="53"/>
      <c r="R78" s="53"/>
      <c r="S78" s="58" t="e">
        <f t="shared" ca="1" si="4"/>
        <v>#N/A</v>
      </c>
      <c r="T78" s="59" t="e">
        <f t="shared" ca="1" si="9"/>
        <v>#N/A</v>
      </c>
      <c r="U78" s="53" t="str">
        <f t="shared" ca="1" si="5"/>
        <v>--</v>
      </c>
    </row>
    <row r="79" spans="11:21" x14ac:dyDescent="0.25">
      <c r="K79" s="51">
        <f t="shared" si="10"/>
        <v>56</v>
      </c>
      <c r="L79" s="93" t="e">
        <f t="shared" ca="1" si="6"/>
        <v>#N/A</v>
      </c>
      <c r="M79" s="57" t="e">
        <f t="shared" ca="1" si="1"/>
        <v>#N/A</v>
      </c>
      <c r="N79" s="53" t="e">
        <f t="shared" ca="1" si="2"/>
        <v>#N/A</v>
      </c>
      <c r="O79" s="57" t="str">
        <f t="shared" ca="1" si="7"/>
        <v>--</v>
      </c>
      <c r="P79" s="53" t="e">
        <f t="shared" ca="1" si="0"/>
        <v>#N/A</v>
      </c>
      <c r="Q79" s="53"/>
      <c r="R79" s="53"/>
      <c r="S79" s="58" t="e">
        <f t="shared" ca="1" si="4"/>
        <v>#N/A</v>
      </c>
      <c r="T79" s="59" t="e">
        <f t="shared" ca="1" si="9"/>
        <v>#N/A</v>
      </c>
      <c r="U79" s="53" t="str">
        <f t="shared" ca="1" si="5"/>
        <v>--</v>
      </c>
    </row>
    <row r="80" spans="11:21" x14ac:dyDescent="0.25">
      <c r="K80" s="51">
        <f t="shared" si="10"/>
        <v>57</v>
      </c>
      <c r="L80" s="93" t="e">
        <f t="shared" ca="1" si="6"/>
        <v>#N/A</v>
      </c>
      <c r="M80" s="57" t="e">
        <f t="shared" ca="1" si="1"/>
        <v>#N/A</v>
      </c>
      <c r="N80" s="53" t="e">
        <f t="shared" ca="1" si="2"/>
        <v>#N/A</v>
      </c>
      <c r="O80" s="57" t="str">
        <f t="shared" ca="1" si="7"/>
        <v>--</v>
      </c>
      <c r="P80" s="53" t="e">
        <f t="shared" ca="1" si="0"/>
        <v>#N/A</v>
      </c>
      <c r="Q80" s="53"/>
      <c r="R80" s="53"/>
      <c r="S80" s="58" t="e">
        <f t="shared" ca="1" si="4"/>
        <v>#N/A</v>
      </c>
      <c r="T80" s="59" t="e">
        <f t="shared" ca="1" si="9"/>
        <v>#N/A</v>
      </c>
      <c r="U80" s="53" t="str">
        <f t="shared" ca="1" si="5"/>
        <v>--</v>
      </c>
    </row>
    <row r="81" spans="11:21" x14ac:dyDescent="0.25">
      <c r="K81" s="51">
        <f t="shared" si="10"/>
        <v>58</v>
      </c>
      <c r="L81" s="93" t="e">
        <f t="shared" ca="1" si="6"/>
        <v>#N/A</v>
      </c>
      <c r="M81" s="57" t="e">
        <f t="shared" ca="1" si="1"/>
        <v>#N/A</v>
      </c>
      <c r="N81" s="53" t="e">
        <f t="shared" ca="1" si="2"/>
        <v>#N/A</v>
      </c>
      <c r="O81" s="57" t="str">
        <f t="shared" ca="1" si="7"/>
        <v>--</v>
      </c>
      <c r="P81" s="53" t="e">
        <f t="shared" ca="1" si="0"/>
        <v>#N/A</v>
      </c>
      <c r="Q81" s="53"/>
      <c r="R81" s="53"/>
      <c r="S81" s="58" t="e">
        <f t="shared" ca="1" si="4"/>
        <v>#N/A</v>
      </c>
      <c r="T81" s="59" t="e">
        <f t="shared" ca="1" si="9"/>
        <v>#N/A</v>
      </c>
      <c r="U81" s="53" t="str">
        <f t="shared" ca="1" si="5"/>
        <v>--</v>
      </c>
    </row>
    <row r="82" spans="11:21" x14ac:dyDescent="0.25">
      <c r="K82" s="51">
        <f t="shared" si="10"/>
        <v>59</v>
      </c>
      <c r="L82" s="93" t="e">
        <f t="shared" ca="1" si="6"/>
        <v>#N/A</v>
      </c>
      <c r="M82" s="57" t="e">
        <f t="shared" ca="1" si="1"/>
        <v>#N/A</v>
      </c>
      <c r="N82" s="53" t="e">
        <f t="shared" ca="1" si="2"/>
        <v>#N/A</v>
      </c>
      <c r="O82" s="57" t="str">
        <f t="shared" ca="1" si="7"/>
        <v>--</v>
      </c>
      <c r="P82" s="53" t="e">
        <f t="shared" ca="1" si="0"/>
        <v>#N/A</v>
      </c>
      <c r="Q82" s="53"/>
      <c r="R82" s="53"/>
      <c r="S82" s="58" t="e">
        <f t="shared" ca="1" si="4"/>
        <v>#N/A</v>
      </c>
      <c r="T82" s="59" t="e">
        <f t="shared" ca="1" si="9"/>
        <v>#N/A</v>
      </c>
      <c r="U82" s="53" t="str">
        <f t="shared" ca="1" si="5"/>
        <v>--</v>
      </c>
    </row>
    <row r="83" spans="11:21" x14ac:dyDescent="0.25">
      <c r="K83" s="51">
        <f t="shared" si="10"/>
        <v>60</v>
      </c>
      <c r="L83" s="93" t="e">
        <f t="shared" ca="1" si="6"/>
        <v>#N/A</v>
      </c>
      <c r="M83" s="57" t="e">
        <f t="shared" ca="1" si="1"/>
        <v>#N/A</v>
      </c>
      <c r="N83" s="53" t="e">
        <f t="shared" ca="1" si="2"/>
        <v>#N/A</v>
      </c>
      <c r="O83" s="57" t="str">
        <f t="shared" ca="1" si="7"/>
        <v>--</v>
      </c>
      <c r="P83" s="53" t="e">
        <f t="shared" ca="1" si="0"/>
        <v>#N/A</v>
      </c>
      <c r="Q83" s="53"/>
      <c r="R83" s="53"/>
      <c r="S83" s="58" t="e">
        <f t="shared" ca="1" si="4"/>
        <v>#N/A</v>
      </c>
      <c r="T83" s="59" t="e">
        <f t="shared" ca="1" si="9"/>
        <v>#N/A</v>
      </c>
      <c r="U83" s="53" t="str">
        <f t="shared" ca="1" si="5"/>
        <v>--</v>
      </c>
    </row>
    <row r="84" spans="11:21" x14ac:dyDescent="0.25">
      <c r="K84" s="51">
        <f t="shared" si="10"/>
        <v>61</v>
      </c>
      <c r="L84" s="93" t="e">
        <f t="shared" ca="1" si="6"/>
        <v>#N/A</v>
      </c>
      <c r="M84" s="57" t="e">
        <f t="shared" ca="1" si="1"/>
        <v>#N/A</v>
      </c>
      <c r="N84" s="53" t="e">
        <f t="shared" ca="1" si="2"/>
        <v>#N/A</v>
      </c>
      <c r="O84" s="57" t="str">
        <f t="shared" ca="1" si="7"/>
        <v>--</v>
      </c>
      <c r="P84" s="53" t="e">
        <f t="shared" ca="1" si="0"/>
        <v>#N/A</v>
      </c>
      <c r="Q84" s="53"/>
      <c r="R84" s="53"/>
      <c r="S84" s="58" t="e">
        <f t="shared" ca="1" si="4"/>
        <v>#N/A</v>
      </c>
      <c r="T84" s="59" t="e">
        <f t="shared" ca="1" si="9"/>
        <v>#N/A</v>
      </c>
      <c r="U84" s="53" t="str">
        <f t="shared" ca="1" si="5"/>
        <v>--</v>
      </c>
    </row>
    <row r="85" spans="11:21" x14ac:dyDescent="0.25">
      <c r="K85" s="51">
        <f t="shared" si="10"/>
        <v>62</v>
      </c>
      <c r="L85" s="93" t="e">
        <f t="shared" ca="1" si="6"/>
        <v>#N/A</v>
      </c>
      <c r="M85" s="57" t="e">
        <f t="shared" ca="1" si="1"/>
        <v>#N/A</v>
      </c>
      <c r="N85" s="53" t="e">
        <f t="shared" ca="1" si="2"/>
        <v>#N/A</v>
      </c>
      <c r="O85" s="57" t="str">
        <f t="shared" ca="1" si="7"/>
        <v>--</v>
      </c>
      <c r="P85" s="53" t="e">
        <f t="shared" ca="1" si="0"/>
        <v>#N/A</v>
      </c>
      <c r="Q85" s="53"/>
      <c r="R85" s="53"/>
      <c r="S85" s="58" t="e">
        <f t="shared" ca="1" si="4"/>
        <v>#N/A</v>
      </c>
      <c r="T85" s="59" t="e">
        <f t="shared" ca="1" si="9"/>
        <v>#N/A</v>
      </c>
      <c r="U85" s="53" t="str">
        <f t="shared" ca="1" si="5"/>
        <v>--</v>
      </c>
    </row>
    <row r="86" spans="11:21" x14ac:dyDescent="0.25">
      <c r="K86" s="51">
        <f t="shared" si="10"/>
        <v>63</v>
      </c>
      <c r="L86" s="93" t="e">
        <f t="shared" ca="1" si="6"/>
        <v>#N/A</v>
      </c>
      <c r="M86" s="57" t="e">
        <f t="shared" ca="1" si="1"/>
        <v>#N/A</v>
      </c>
      <c r="N86" s="53" t="e">
        <f t="shared" ca="1" si="2"/>
        <v>#N/A</v>
      </c>
      <c r="O86" s="57" t="str">
        <f t="shared" ca="1" si="7"/>
        <v>--</v>
      </c>
      <c r="P86" s="53" t="e">
        <f t="shared" ca="1" si="0"/>
        <v>#N/A</v>
      </c>
      <c r="Q86" s="53"/>
      <c r="R86" s="53"/>
      <c r="S86" s="58" t="e">
        <f t="shared" ca="1" si="4"/>
        <v>#N/A</v>
      </c>
      <c r="T86" s="59" t="e">
        <f t="shared" ca="1" si="9"/>
        <v>#N/A</v>
      </c>
      <c r="U86" s="53" t="str">
        <f t="shared" ca="1" si="5"/>
        <v>--</v>
      </c>
    </row>
    <row r="87" spans="11:21" x14ac:dyDescent="0.25">
      <c r="K87" s="51">
        <f t="shared" si="10"/>
        <v>64</v>
      </c>
      <c r="L87" s="93" t="e">
        <f t="shared" ca="1" si="6"/>
        <v>#N/A</v>
      </c>
      <c r="M87" s="57" t="e">
        <f t="shared" ca="1" si="1"/>
        <v>#N/A</v>
      </c>
      <c r="N87" s="53" t="e">
        <f t="shared" ca="1" si="2"/>
        <v>#N/A</v>
      </c>
      <c r="O87" s="57" t="str">
        <f t="shared" ca="1" si="7"/>
        <v>--</v>
      </c>
      <c r="P87" s="53" t="e">
        <f t="shared" ca="1" si="0"/>
        <v>#N/A</v>
      </c>
      <c r="Q87" s="53"/>
      <c r="R87" s="53"/>
      <c r="S87" s="58" t="e">
        <f t="shared" ca="1" si="4"/>
        <v>#N/A</v>
      </c>
      <c r="T87" s="59" t="e">
        <f t="shared" ca="1" si="9"/>
        <v>#N/A</v>
      </c>
      <c r="U87" s="53" t="str">
        <f t="shared" ca="1" si="5"/>
        <v>--</v>
      </c>
    </row>
    <row r="88" spans="11:21" x14ac:dyDescent="0.25">
      <c r="K88" s="51">
        <f t="shared" si="10"/>
        <v>65</v>
      </c>
      <c r="L88" s="93" t="e">
        <f t="shared" ca="1" si="6"/>
        <v>#N/A</v>
      </c>
      <c r="M88" s="57" t="e">
        <f t="shared" ca="1" si="1"/>
        <v>#N/A</v>
      </c>
      <c r="N88" s="53" t="e">
        <f t="shared" ca="1" si="2"/>
        <v>#N/A</v>
      </c>
      <c r="O88" s="57" t="str">
        <f t="shared" ca="1" si="7"/>
        <v>--</v>
      </c>
      <c r="P88" s="53" t="e">
        <f t="shared" ref="P88:P135" ca="1" si="11">+IF(L88="--","--",IFERROR(VLOOKUP(L88,$W$41:$X$45,2,FALSE),0))</f>
        <v>#N/A</v>
      </c>
      <c r="Q88" s="53"/>
      <c r="R88" s="53"/>
      <c r="S88" s="58" t="e">
        <f t="shared" ca="1" si="4"/>
        <v>#N/A</v>
      </c>
      <c r="T88" s="59" t="e">
        <f t="shared" ca="1" si="9"/>
        <v>#N/A</v>
      </c>
      <c r="U88" s="53" t="str">
        <f t="shared" ca="1" si="5"/>
        <v>--</v>
      </c>
    </row>
    <row r="89" spans="11:21" x14ac:dyDescent="0.25">
      <c r="K89" s="51">
        <f t="shared" si="10"/>
        <v>66</v>
      </c>
      <c r="L89" s="93" t="e">
        <f t="shared" ca="1" si="6"/>
        <v>#N/A</v>
      </c>
      <c r="M89" s="57" t="e">
        <f t="shared" ref="M89:M135" ca="1" si="12">IF(L89="--","--",IF(AND($C$27="--",K89=1),(L89-$C$26)*$C$24/365,$C$24/$C$25))</f>
        <v>#N/A</v>
      </c>
      <c r="N89" s="53" t="e">
        <f t="shared" ref="N89:N135" ca="1" si="13">+IF(L89=$C$23, 100%, "--")</f>
        <v>#N/A</v>
      </c>
      <c r="O89" s="57" t="str">
        <f t="shared" ca="1" si="7"/>
        <v>--</v>
      </c>
      <c r="P89" s="53" t="e">
        <f t="shared" ca="1" si="11"/>
        <v>#N/A</v>
      </c>
      <c r="Q89" s="53"/>
      <c r="R89" s="53"/>
      <c r="S89" s="58" t="e">
        <f t="shared" ref="S89:S135" ca="1" si="14">IF(L89="--","--",ROUND(IF($C$22="LBA37DA",SUM(O89:P89),SUM(M89:N89)),9))</f>
        <v>#N/A</v>
      </c>
      <c r="T89" s="59" t="e">
        <f t="shared" ca="1" si="9"/>
        <v>#N/A</v>
      </c>
      <c r="U89" s="53" t="str">
        <f t="shared" ref="U89:U135" ca="1" si="15">IFERROR(T89*S89,"--")</f>
        <v>--</v>
      </c>
    </row>
    <row r="90" spans="11:21" x14ac:dyDescent="0.25">
      <c r="K90" s="51">
        <f t="shared" si="10"/>
        <v>67</v>
      </c>
      <c r="L90" s="93" t="e">
        <f t="shared" ref="L90:L135" ca="1" si="16">+IF(L89&lt;$C$23, EDATE(L89,12/$C$25), IF(L89=$C$23, "--", IF(L89="--", "--")))</f>
        <v>#N/A</v>
      </c>
      <c r="M90" s="57" t="e">
        <f t="shared" ca="1" si="12"/>
        <v>#N/A</v>
      </c>
      <c r="N90" s="53" t="e">
        <f t="shared" ca="1" si="13"/>
        <v>#N/A</v>
      </c>
      <c r="O90" s="57" t="str">
        <f t="shared" ref="O90:O135" ca="1" si="17">IFERROR(IF(K90=1,(L90-$C$27)*(Q90/100%)*$C$24/365,(L90-L89)*(Q90/100%)*$C$24/365),"--")</f>
        <v>--</v>
      </c>
      <c r="P90" s="53" t="e">
        <f t="shared" ca="1" si="11"/>
        <v>#N/A</v>
      </c>
      <c r="Q90" s="53"/>
      <c r="R90" s="53"/>
      <c r="S90" s="58" t="e">
        <f t="shared" ca="1" si="14"/>
        <v>#N/A</v>
      </c>
      <c r="T90" s="59" t="e">
        <f t="shared" ref="T90:T135" ca="1" si="18">IF(L90="--","--",1/(1+$C$31/$C$25)^($C$28*$C$25/365+K89))</f>
        <v>#N/A</v>
      </c>
      <c r="U90" s="53" t="str">
        <f t="shared" ca="1" si="15"/>
        <v>--</v>
      </c>
    </row>
    <row r="91" spans="11:21" x14ac:dyDescent="0.25">
      <c r="K91" s="51">
        <f t="shared" si="10"/>
        <v>68</v>
      </c>
      <c r="L91" s="93" t="e">
        <f t="shared" ca="1" si="16"/>
        <v>#N/A</v>
      </c>
      <c r="M91" s="57" t="e">
        <f t="shared" ca="1" si="12"/>
        <v>#N/A</v>
      </c>
      <c r="N91" s="53" t="e">
        <f t="shared" ca="1" si="13"/>
        <v>#N/A</v>
      </c>
      <c r="O91" s="57" t="str">
        <f t="shared" ca="1" si="17"/>
        <v>--</v>
      </c>
      <c r="P91" s="53" t="e">
        <f t="shared" ca="1" si="11"/>
        <v>#N/A</v>
      </c>
      <c r="Q91" s="53"/>
      <c r="R91" s="53"/>
      <c r="S91" s="58" t="e">
        <f t="shared" ca="1" si="14"/>
        <v>#N/A</v>
      </c>
      <c r="T91" s="59" t="e">
        <f t="shared" ca="1" si="18"/>
        <v>#N/A</v>
      </c>
      <c r="U91" s="53" t="str">
        <f t="shared" ca="1" si="15"/>
        <v>--</v>
      </c>
    </row>
    <row r="92" spans="11:21" x14ac:dyDescent="0.25">
      <c r="K92" s="51">
        <f t="shared" ref="K92:K135" si="19">+K91+1</f>
        <v>69</v>
      </c>
      <c r="L92" s="93" t="e">
        <f t="shared" ca="1" si="16"/>
        <v>#N/A</v>
      </c>
      <c r="M92" s="57" t="e">
        <f t="shared" ca="1" si="12"/>
        <v>#N/A</v>
      </c>
      <c r="N92" s="53" t="e">
        <f t="shared" ca="1" si="13"/>
        <v>#N/A</v>
      </c>
      <c r="O92" s="57" t="str">
        <f t="shared" ca="1" si="17"/>
        <v>--</v>
      </c>
      <c r="P92" s="53" t="e">
        <f t="shared" ca="1" si="11"/>
        <v>#N/A</v>
      </c>
      <c r="Q92" s="53"/>
      <c r="R92" s="53"/>
      <c r="S92" s="58" t="e">
        <f t="shared" ca="1" si="14"/>
        <v>#N/A</v>
      </c>
      <c r="T92" s="59" t="e">
        <f t="shared" ca="1" si="18"/>
        <v>#N/A</v>
      </c>
      <c r="U92" s="53" t="str">
        <f t="shared" ca="1" si="15"/>
        <v>--</v>
      </c>
    </row>
    <row r="93" spans="11:21" x14ac:dyDescent="0.25">
      <c r="K93" s="51">
        <f t="shared" si="19"/>
        <v>70</v>
      </c>
      <c r="L93" s="93" t="e">
        <f t="shared" ca="1" si="16"/>
        <v>#N/A</v>
      </c>
      <c r="M93" s="57" t="e">
        <f t="shared" ca="1" si="12"/>
        <v>#N/A</v>
      </c>
      <c r="N93" s="53" t="e">
        <f t="shared" ca="1" si="13"/>
        <v>#N/A</v>
      </c>
      <c r="O93" s="57" t="str">
        <f t="shared" ca="1" si="17"/>
        <v>--</v>
      </c>
      <c r="P93" s="53" t="e">
        <f t="shared" ca="1" si="11"/>
        <v>#N/A</v>
      </c>
      <c r="Q93" s="53"/>
      <c r="R93" s="53"/>
      <c r="S93" s="58" t="e">
        <f t="shared" ca="1" si="14"/>
        <v>#N/A</v>
      </c>
      <c r="T93" s="59" t="e">
        <f t="shared" ca="1" si="18"/>
        <v>#N/A</v>
      </c>
      <c r="U93" s="53" t="str">
        <f t="shared" ca="1" si="15"/>
        <v>--</v>
      </c>
    </row>
    <row r="94" spans="11:21" x14ac:dyDescent="0.25">
      <c r="K94" s="51">
        <f t="shared" si="19"/>
        <v>71</v>
      </c>
      <c r="L94" s="93" t="e">
        <f t="shared" ca="1" si="16"/>
        <v>#N/A</v>
      </c>
      <c r="M94" s="57" t="e">
        <f t="shared" ca="1" si="12"/>
        <v>#N/A</v>
      </c>
      <c r="N94" s="53" t="e">
        <f t="shared" ca="1" si="13"/>
        <v>#N/A</v>
      </c>
      <c r="O94" s="57" t="str">
        <f t="shared" ca="1" si="17"/>
        <v>--</v>
      </c>
      <c r="P94" s="53" t="e">
        <f t="shared" ca="1" si="11"/>
        <v>#N/A</v>
      </c>
      <c r="Q94" s="53"/>
      <c r="R94" s="53"/>
      <c r="S94" s="58" t="e">
        <f t="shared" ca="1" si="14"/>
        <v>#N/A</v>
      </c>
      <c r="T94" s="59" t="e">
        <f t="shared" ca="1" si="18"/>
        <v>#N/A</v>
      </c>
      <c r="U94" s="53" t="str">
        <f t="shared" ca="1" si="15"/>
        <v>--</v>
      </c>
    </row>
    <row r="95" spans="11:21" x14ac:dyDescent="0.25">
      <c r="K95" s="51">
        <f t="shared" si="19"/>
        <v>72</v>
      </c>
      <c r="L95" s="93" t="e">
        <f t="shared" ca="1" si="16"/>
        <v>#N/A</v>
      </c>
      <c r="M95" s="57" t="e">
        <f t="shared" ca="1" si="12"/>
        <v>#N/A</v>
      </c>
      <c r="N95" s="53" t="e">
        <f t="shared" ca="1" si="13"/>
        <v>#N/A</v>
      </c>
      <c r="O95" s="57" t="str">
        <f t="shared" ca="1" si="17"/>
        <v>--</v>
      </c>
      <c r="P95" s="53" t="e">
        <f t="shared" ca="1" si="11"/>
        <v>#N/A</v>
      </c>
      <c r="Q95" s="53"/>
      <c r="R95" s="53"/>
      <c r="S95" s="58" t="e">
        <f t="shared" ca="1" si="14"/>
        <v>#N/A</v>
      </c>
      <c r="T95" s="59" t="e">
        <f t="shared" ca="1" si="18"/>
        <v>#N/A</v>
      </c>
      <c r="U95" s="53" t="str">
        <f t="shared" ca="1" si="15"/>
        <v>--</v>
      </c>
    </row>
    <row r="96" spans="11:21" x14ac:dyDescent="0.25">
      <c r="K96" s="51">
        <f t="shared" si="19"/>
        <v>73</v>
      </c>
      <c r="L96" s="93" t="e">
        <f t="shared" ca="1" si="16"/>
        <v>#N/A</v>
      </c>
      <c r="M96" s="57" t="e">
        <f t="shared" ca="1" si="12"/>
        <v>#N/A</v>
      </c>
      <c r="N96" s="53" t="e">
        <f t="shared" ca="1" si="13"/>
        <v>#N/A</v>
      </c>
      <c r="O96" s="57" t="str">
        <f t="shared" ca="1" si="17"/>
        <v>--</v>
      </c>
      <c r="P96" s="53" t="e">
        <f t="shared" ca="1" si="11"/>
        <v>#N/A</v>
      </c>
      <c r="Q96" s="53"/>
      <c r="R96" s="53"/>
      <c r="S96" s="58" t="e">
        <f t="shared" ca="1" si="14"/>
        <v>#N/A</v>
      </c>
      <c r="T96" s="59" t="e">
        <f t="shared" ca="1" si="18"/>
        <v>#N/A</v>
      </c>
      <c r="U96" s="53" t="str">
        <f t="shared" ca="1" si="15"/>
        <v>--</v>
      </c>
    </row>
    <row r="97" spans="11:21" x14ac:dyDescent="0.25">
      <c r="K97" s="51">
        <f t="shared" si="19"/>
        <v>74</v>
      </c>
      <c r="L97" s="93" t="e">
        <f t="shared" ca="1" si="16"/>
        <v>#N/A</v>
      </c>
      <c r="M97" s="57" t="e">
        <f t="shared" ca="1" si="12"/>
        <v>#N/A</v>
      </c>
      <c r="N97" s="53" t="e">
        <f t="shared" ca="1" si="13"/>
        <v>#N/A</v>
      </c>
      <c r="O97" s="57" t="str">
        <f t="shared" ca="1" si="17"/>
        <v>--</v>
      </c>
      <c r="P97" s="53" t="e">
        <f t="shared" ca="1" si="11"/>
        <v>#N/A</v>
      </c>
      <c r="Q97" s="53"/>
      <c r="R97" s="53"/>
      <c r="S97" s="58" t="e">
        <f t="shared" ca="1" si="14"/>
        <v>#N/A</v>
      </c>
      <c r="T97" s="59" t="e">
        <f t="shared" ca="1" si="18"/>
        <v>#N/A</v>
      </c>
      <c r="U97" s="53" t="str">
        <f t="shared" ca="1" si="15"/>
        <v>--</v>
      </c>
    </row>
    <row r="98" spans="11:21" x14ac:dyDescent="0.25">
      <c r="K98" s="51">
        <f t="shared" si="19"/>
        <v>75</v>
      </c>
      <c r="L98" s="93" t="e">
        <f t="shared" ca="1" si="16"/>
        <v>#N/A</v>
      </c>
      <c r="M98" s="57" t="e">
        <f t="shared" ca="1" si="12"/>
        <v>#N/A</v>
      </c>
      <c r="N98" s="53" t="e">
        <f t="shared" ca="1" si="13"/>
        <v>#N/A</v>
      </c>
      <c r="O98" s="57" t="str">
        <f t="shared" ca="1" si="17"/>
        <v>--</v>
      </c>
      <c r="P98" s="53" t="e">
        <f t="shared" ca="1" si="11"/>
        <v>#N/A</v>
      </c>
      <c r="Q98" s="53"/>
      <c r="R98" s="53"/>
      <c r="S98" s="58" t="e">
        <f t="shared" ca="1" si="14"/>
        <v>#N/A</v>
      </c>
      <c r="T98" s="59" t="e">
        <f t="shared" ca="1" si="18"/>
        <v>#N/A</v>
      </c>
      <c r="U98" s="53" t="str">
        <f t="shared" ca="1" si="15"/>
        <v>--</v>
      </c>
    </row>
    <row r="99" spans="11:21" x14ac:dyDescent="0.25">
      <c r="K99" s="51">
        <f t="shared" si="19"/>
        <v>76</v>
      </c>
      <c r="L99" s="93" t="e">
        <f t="shared" ca="1" si="16"/>
        <v>#N/A</v>
      </c>
      <c r="M99" s="57" t="e">
        <f t="shared" ca="1" si="12"/>
        <v>#N/A</v>
      </c>
      <c r="N99" s="53" t="e">
        <f t="shared" ca="1" si="13"/>
        <v>#N/A</v>
      </c>
      <c r="O99" s="57" t="str">
        <f t="shared" ca="1" si="17"/>
        <v>--</v>
      </c>
      <c r="P99" s="53" t="e">
        <f t="shared" ca="1" si="11"/>
        <v>#N/A</v>
      </c>
      <c r="Q99" s="53"/>
      <c r="R99" s="53"/>
      <c r="S99" s="58" t="e">
        <f t="shared" ca="1" si="14"/>
        <v>#N/A</v>
      </c>
      <c r="T99" s="59" t="e">
        <f t="shared" ca="1" si="18"/>
        <v>#N/A</v>
      </c>
      <c r="U99" s="53" t="str">
        <f t="shared" ca="1" si="15"/>
        <v>--</v>
      </c>
    </row>
    <row r="100" spans="11:21" x14ac:dyDescent="0.25">
      <c r="K100" s="51">
        <f t="shared" si="19"/>
        <v>77</v>
      </c>
      <c r="L100" s="93" t="e">
        <f t="shared" ca="1" si="16"/>
        <v>#N/A</v>
      </c>
      <c r="M100" s="57" t="e">
        <f t="shared" ca="1" si="12"/>
        <v>#N/A</v>
      </c>
      <c r="N100" s="53" t="e">
        <f t="shared" ca="1" si="13"/>
        <v>#N/A</v>
      </c>
      <c r="O100" s="57" t="str">
        <f t="shared" ca="1" si="17"/>
        <v>--</v>
      </c>
      <c r="P100" s="53" t="e">
        <f t="shared" ca="1" si="11"/>
        <v>#N/A</v>
      </c>
      <c r="Q100" s="53"/>
      <c r="R100" s="53"/>
      <c r="S100" s="58" t="e">
        <f t="shared" ca="1" si="14"/>
        <v>#N/A</v>
      </c>
      <c r="T100" s="59" t="e">
        <f t="shared" ca="1" si="18"/>
        <v>#N/A</v>
      </c>
      <c r="U100" s="53" t="str">
        <f t="shared" ca="1" si="15"/>
        <v>--</v>
      </c>
    </row>
    <row r="101" spans="11:21" x14ac:dyDescent="0.25">
      <c r="K101" s="51">
        <f t="shared" si="19"/>
        <v>78</v>
      </c>
      <c r="L101" s="93" t="e">
        <f t="shared" ca="1" si="16"/>
        <v>#N/A</v>
      </c>
      <c r="M101" s="57" t="e">
        <f t="shared" ca="1" si="12"/>
        <v>#N/A</v>
      </c>
      <c r="N101" s="53" t="e">
        <f t="shared" ca="1" si="13"/>
        <v>#N/A</v>
      </c>
      <c r="O101" s="57" t="str">
        <f t="shared" ca="1" si="17"/>
        <v>--</v>
      </c>
      <c r="P101" s="53" t="e">
        <f t="shared" ca="1" si="11"/>
        <v>#N/A</v>
      </c>
      <c r="Q101" s="53"/>
      <c r="R101" s="53"/>
      <c r="S101" s="58" t="e">
        <f t="shared" ca="1" si="14"/>
        <v>#N/A</v>
      </c>
      <c r="T101" s="59" t="e">
        <f t="shared" ca="1" si="18"/>
        <v>#N/A</v>
      </c>
      <c r="U101" s="53" t="str">
        <f t="shared" ca="1" si="15"/>
        <v>--</v>
      </c>
    </row>
    <row r="102" spans="11:21" x14ac:dyDescent="0.25">
      <c r="K102" s="51">
        <f t="shared" si="19"/>
        <v>79</v>
      </c>
      <c r="L102" s="93" t="e">
        <f t="shared" ca="1" si="16"/>
        <v>#N/A</v>
      </c>
      <c r="M102" s="57" t="e">
        <f t="shared" ca="1" si="12"/>
        <v>#N/A</v>
      </c>
      <c r="N102" s="53" t="e">
        <f t="shared" ca="1" si="13"/>
        <v>#N/A</v>
      </c>
      <c r="O102" s="57" t="str">
        <f t="shared" ca="1" si="17"/>
        <v>--</v>
      </c>
      <c r="P102" s="53" t="e">
        <f t="shared" ca="1" si="11"/>
        <v>#N/A</v>
      </c>
      <c r="Q102" s="53"/>
      <c r="R102" s="53"/>
      <c r="S102" s="58" t="e">
        <f t="shared" ca="1" si="14"/>
        <v>#N/A</v>
      </c>
      <c r="T102" s="59" t="e">
        <f t="shared" ca="1" si="18"/>
        <v>#N/A</v>
      </c>
      <c r="U102" s="53" t="str">
        <f t="shared" ca="1" si="15"/>
        <v>--</v>
      </c>
    </row>
    <row r="103" spans="11:21" x14ac:dyDescent="0.25">
      <c r="K103" s="51">
        <f t="shared" si="19"/>
        <v>80</v>
      </c>
      <c r="L103" s="93" t="e">
        <f t="shared" ca="1" si="16"/>
        <v>#N/A</v>
      </c>
      <c r="M103" s="57" t="e">
        <f t="shared" ca="1" si="12"/>
        <v>#N/A</v>
      </c>
      <c r="N103" s="53" t="e">
        <f t="shared" ca="1" si="13"/>
        <v>#N/A</v>
      </c>
      <c r="O103" s="57" t="str">
        <f t="shared" ca="1" si="17"/>
        <v>--</v>
      </c>
      <c r="P103" s="53" t="e">
        <f t="shared" ca="1" si="11"/>
        <v>#N/A</v>
      </c>
      <c r="Q103" s="53"/>
      <c r="R103" s="53"/>
      <c r="S103" s="58" t="e">
        <f t="shared" ca="1" si="14"/>
        <v>#N/A</v>
      </c>
      <c r="T103" s="59" t="e">
        <f t="shared" ca="1" si="18"/>
        <v>#N/A</v>
      </c>
      <c r="U103" s="53" t="str">
        <f t="shared" ca="1" si="15"/>
        <v>--</v>
      </c>
    </row>
    <row r="104" spans="11:21" x14ac:dyDescent="0.25">
      <c r="K104" s="51">
        <f t="shared" si="19"/>
        <v>81</v>
      </c>
      <c r="L104" s="93" t="e">
        <f t="shared" ca="1" si="16"/>
        <v>#N/A</v>
      </c>
      <c r="M104" s="57" t="e">
        <f t="shared" ca="1" si="12"/>
        <v>#N/A</v>
      </c>
      <c r="N104" s="53" t="e">
        <f t="shared" ca="1" si="13"/>
        <v>#N/A</v>
      </c>
      <c r="O104" s="57" t="str">
        <f t="shared" ca="1" si="17"/>
        <v>--</v>
      </c>
      <c r="P104" s="53" t="e">
        <f t="shared" ca="1" si="11"/>
        <v>#N/A</v>
      </c>
      <c r="Q104" s="53"/>
      <c r="R104" s="53"/>
      <c r="S104" s="58" t="e">
        <f t="shared" ca="1" si="14"/>
        <v>#N/A</v>
      </c>
      <c r="T104" s="59" t="e">
        <f t="shared" ca="1" si="18"/>
        <v>#N/A</v>
      </c>
      <c r="U104" s="53" t="str">
        <f t="shared" ca="1" si="15"/>
        <v>--</v>
      </c>
    </row>
    <row r="105" spans="11:21" x14ac:dyDescent="0.25">
      <c r="K105" s="51">
        <f t="shared" si="19"/>
        <v>82</v>
      </c>
      <c r="L105" s="93" t="e">
        <f t="shared" ca="1" si="16"/>
        <v>#N/A</v>
      </c>
      <c r="M105" s="57" t="e">
        <f t="shared" ca="1" si="12"/>
        <v>#N/A</v>
      </c>
      <c r="N105" s="53" t="e">
        <f t="shared" ca="1" si="13"/>
        <v>#N/A</v>
      </c>
      <c r="O105" s="57" t="str">
        <f t="shared" ca="1" si="17"/>
        <v>--</v>
      </c>
      <c r="P105" s="53" t="e">
        <f t="shared" ca="1" si="11"/>
        <v>#N/A</v>
      </c>
      <c r="Q105" s="53"/>
      <c r="R105" s="53"/>
      <c r="S105" s="58" t="e">
        <f t="shared" ca="1" si="14"/>
        <v>#N/A</v>
      </c>
      <c r="T105" s="59" t="e">
        <f t="shared" ca="1" si="18"/>
        <v>#N/A</v>
      </c>
      <c r="U105" s="53" t="str">
        <f t="shared" ca="1" si="15"/>
        <v>--</v>
      </c>
    </row>
    <row r="106" spans="11:21" x14ac:dyDescent="0.25">
      <c r="K106" s="51">
        <f t="shared" si="19"/>
        <v>83</v>
      </c>
      <c r="L106" s="93" t="e">
        <f t="shared" ca="1" si="16"/>
        <v>#N/A</v>
      </c>
      <c r="M106" s="57" t="e">
        <f t="shared" ca="1" si="12"/>
        <v>#N/A</v>
      </c>
      <c r="N106" s="53" t="e">
        <f t="shared" ca="1" si="13"/>
        <v>#N/A</v>
      </c>
      <c r="O106" s="57" t="str">
        <f t="shared" ca="1" si="17"/>
        <v>--</v>
      </c>
      <c r="P106" s="53" t="e">
        <f t="shared" ca="1" si="11"/>
        <v>#N/A</v>
      </c>
      <c r="Q106" s="53"/>
      <c r="R106" s="53"/>
      <c r="S106" s="58" t="e">
        <f t="shared" ca="1" si="14"/>
        <v>#N/A</v>
      </c>
      <c r="T106" s="59" t="e">
        <f t="shared" ca="1" si="18"/>
        <v>#N/A</v>
      </c>
      <c r="U106" s="53" t="str">
        <f t="shared" ca="1" si="15"/>
        <v>--</v>
      </c>
    </row>
    <row r="107" spans="11:21" x14ac:dyDescent="0.25">
      <c r="K107" s="51">
        <f t="shared" si="19"/>
        <v>84</v>
      </c>
      <c r="L107" s="93" t="e">
        <f t="shared" ca="1" si="16"/>
        <v>#N/A</v>
      </c>
      <c r="M107" s="57" t="e">
        <f t="shared" ca="1" si="12"/>
        <v>#N/A</v>
      </c>
      <c r="N107" s="53" t="e">
        <f t="shared" ca="1" si="13"/>
        <v>#N/A</v>
      </c>
      <c r="O107" s="57" t="str">
        <f t="shared" ca="1" si="17"/>
        <v>--</v>
      </c>
      <c r="P107" s="53" t="e">
        <f t="shared" ca="1" si="11"/>
        <v>#N/A</v>
      </c>
      <c r="Q107" s="53"/>
      <c r="R107" s="53"/>
      <c r="S107" s="58" t="e">
        <f t="shared" ca="1" si="14"/>
        <v>#N/A</v>
      </c>
      <c r="T107" s="59" t="e">
        <f t="shared" ca="1" si="18"/>
        <v>#N/A</v>
      </c>
      <c r="U107" s="53" t="str">
        <f t="shared" ca="1" si="15"/>
        <v>--</v>
      </c>
    </row>
    <row r="108" spans="11:21" x14ac:dyDescent="0.25">
      <c r="K108" s="51">
        <f t="shared" si="19"/>
        <v>85</v>
      </c>
      <c r="L108" s="93" t="e">
        <f t="shared" ca="1" si="16"/>
        <v>#N/A</v>
      </c>
      <c r="M108" s="57" t="e">
        <f t="shared" ca="1" si="12"/>
        <v>#N/A</v>
      </c>
      <c r="N108" s="53" t="e">
        <f t="shared" ca="1" si="13"/>
        <v>#N/A</v>
      </c>
      <c r="O108" s="57" t="str">
        <f t="shared" ca="1" si="17"/>
        <v>--</v>
      </c>
      <c r="P108" s="53" t="e">
        <f t="shared" ca="1" si="11"/>
        <v>#N/A</v>
      </c>
      <c r="Q108" s="53"/>
      <c r="R108" s="53"/>
      <c r="S108" s="58" t="e">
        <f t="shared" ca="1" si="14"/>
        <v>#N/A</v>
      </c>
      <c r="T108" s="59" t="e">
        <f t="shared" ca="1" si="18"/>
        <v>#N/A</v>
      </c>
      <c r="U108" s="53" t="str">
        <f t="shared" ca="1" si="15"/>
        <v>--</v>
      </c>
    </row>
    <row r="109" spans="11:21" x14ac:dyDescent="0.25">
      <c r="K109" s="51">
        <f t="shared" si="19"/>
        <v>86</v>
      </c>
      <c r="L109" s="93" t="e">
        <f t="shared" ca="1" si="16"/>
        <v>#N/A</v>
      </c>
      <c r="M109" s="57" t="e">
        <f t="shared" ca="1" si="12"/>
        <v>#N/A</v>
      </c>
      <c r="N109" s="53" t="e">
        <f t="shared" ca="1" si="13"/>
        <v>#N/A</v>
      </c>
      <c r="O109" s="57" t="str">
        <f t="shared" ca="1" si="17"/>
        <v>--</v>
      </c>
      <c r="P109" s="53" t="e">
        <f t="shared" ca="1" si="11"/>
        <v>#N/A</v>
      </c>
      <c r="Q109" s="53"/>
      <c r="R109" s="53"/>
      <c r="S109" s="58" t="e">
        <f t="shared" ca="1" si="14"/>
        <v>#N/A</v>
      </c>
      <c r="T109" s="59" t="e">
        <f t="shared" ca="1" si="18"/>
        <v>#N/A</v>
      </c>
      <c r="U109" s="53" t="str">
        <f t="shared" ca="1" si="15"/>
        <v>--</v>
      </c>
    </row>
    <row r="110" spans="11:21" x14ac:dyDescent="0.25">
      <c r="K110" s="51">
        <f t="shared" si="19"/>
        <v>87</v>
      </c>
      <c r="L110" s="93" t="e">
        <f t="shared" ca="1" si="16"/>
        <v>#N/A</v>
      </c>
      <c r="M110" s="57" t="e">
        <f t="shared" ca="1" si="12"/>
        <v>#N/A</v>
      </c>
      <c r="N110" s="53" t="e">
        <f t="shared" ca="1" si="13"/>
        <v>#N/A</v>
      </c>
      <c r="O110" s="57" t="str">
        <f t="shared" ca="1" si="17"/>
        <v>--</v>
      </c>
      <c r="P110" s="53" t="e">
        <f t="shared" ca="1" si="11"/>
        <v>#N/A</v>
      </c>
      <c r="Q110" s="53"/>
      <c r="R110" s="53"/>
      <c r="S110" s="58" t="e">
        <f t="shared" ca="1" si="14"/>
        <v>#N/A</v>
      </c>
      <c r="T110" s="59" t="e">
        <f t="shared" ca="1" si="18"/>
        <v>#N/A</v>
      </c>
      <c r="U110" s="53" t="str">
        <f t="shared" ca="1" si="15"/>
        <v>--</v>
      </c>
    </row>
    <row r="111" spans="11:21" x14ac:dyDescent="0.25">
      <c r="K111" s="51">
        <f t="shared" si="19"/>
        <v>88</v>
      </c>
      <c r="L111" s="93" t="e">
        <f t="shared" ca="1" si="16"/>
        <v>#N/A</v>
      </c>
      <c r="M111" s="57" t="e">
        <f t="shared" ca="1" si="12"/>
        <v>#N/A</v>
      </c>
      <c r="N111" s="53" t="e">
        <f t="shared" ca="1" si="13"/>
        <v>#N/A</v>
      </c>
      <c r="O111" s="57" t="str">
        <f t="shared" ca="1" si="17"/>
        <v>--</v>
      </c>
      <c r="P111" s="53" t="e">
        <f t="shared" ca="1" si="11"/>
        <v>#N/A</v>
      </c>
      <c r="Q111" s="53"/>
      <c r="R111" s="53"/>
      <c r="S111" s="58" t="e">
        <f t="shared" ca="1" si="14"/>
        <v>#N/A</v>
      </c>
      <c r="T111" s="59" t="e">
        <f t="shared" ca="1" si="18"/>
        <v>#N/A</v>
      </c>
      <c r="U111" s="53" t="str">
        <f t="shared" ca="1" si="15"/>
        <v>--</v>
      </c>
    </row>
    <row r="112" spans="11:21" x14ac:dyDescent="0.25">
      <c r="K112" s="51">
        <f t="shared" si="19"/>
        <v>89</v>
      </c>
      <c r="L112" s="93" t="e">
        <f t="shared" ca="1" si="16"/>
        <v>#N/A</v>
      </c>
      <c r="M112" s="57" t="e">
        <f t="shared" ca="1" si="12"/>
        <v>#N/A</v>
      </c>
      <c r="N112" s="53" t="e">
        <f t="shared" ca="1" si="13"/>
        <v>#N/A</v>
      </c>
      <c r="O112" s="57" t="str">
        <f t="shared" ca="1" si="17"/>
        <v>--</v>
      </c>
      <c r="P112" s="53" t="e">
        <f t="shared" ca="1" si="11"/>
        <v>#N/A</v>
      </c>
      <c r="Q112" s="53"/>
      <c r="R112" s="53"/>
      <c r="S112" s="58" t="e">
        <f t="shared" ca="1" si="14"/>
        <v>#N/A</v>
      </c>
      <c r="T112" s="59" t="e">
        <f t="shared" ca="1" si="18"/>
        <v>#N/A</v>
      </c>
      <c r="U112" s="53" t="str">
        <f t="shared" ca="1" si="15"/>
        <v>--</v>
      </c>
    </row>
    <row r="113" spans="11:21" x14ac:dyDescent="0.25">
      <c r="K113" s="51">
        <f t="shared" si="19"/>
        <v>90</v>
      </c>
      <c r="L113" s="93" t="e">
        <f t="shared" ca="1" si="16"/>
        <v>#N/A</v>
      </c>
      <c r="M113" s="57" t="e">
        <f t="shared" ca="1" si="12"/>
        <v>#N/A</v>
      </c>
      <c r="N113" s="53" t="e">
        <f t="shared" ca="1" si="13"/>
        <v>#N/A</v>
      </c>
      <c r="O113" s="57" t="str">
        <f t="shared" ca="1" si="17"/>
        <v>--</v>
      </c>
      <c r="P113" s="53" t="e">
        <f t="shared" ca="1" si="11"/>
        <v>#N/A</v>
      </c>
      <c r="Q113" s="53"/>
      <c r="R113" s="53"/>
      <c r="S113" s="58" t="e">
        <f t="shared" ca="1" si="14"/>
        <v>#N/A</v>
      </c>
      <c r="T113" s="59" t="e">
        <f t="shared" ca="1" si="18"/>
        <v>#N/A</v>
      </c>
      <c r="U113" s="53" t="str">
        <f t="shared" ca="1" si="15"/>
        <v>--</v>
      </c>
    </row>
    <row r="114" spans="11:21" x14ac:dyDescent="0.25">
      <c r="K114" s="51">
        <f t="shared" si="19"/>
        <v>91</v>
      </c>
      <c r="L114" s="93" t="e">
        <f t="shared" ca="1" si="16"/>
        <v>#N/A</v>
      </c>
      <c r="M114" s="57" t="e">
        <f t="shared" ca="1" si="12"/>
        <v>#N/A</v>
      </c>
      <c r="N114" s="53" t="e">
        <f t="shared" ca="1" si="13"/>
        <v>#N/A</v>
      </c>
      <c r="O114" s="57" t="str">
        <f t="shared" ca="1" si="17"/>
        <v>--</v>
      </c>
      <c r="P114" s="53" t="e">
        <f t="shared" ca="1" si="11"/>
        <v>#N/A</v>
      </c>
      <c r="Q114" s="53"/>
      <c r="R114" s="53"/>
      <c r="S114" s="58" t="e">
        <f t="shared" ca="1" si="14"/>
        <v>#N/A</v>
      </c>
      <c r="T114" s="59" t="e">
        <f t="shared" ca="1" si="18"/>
        <v>#N/A</v>
      </c>
      <c r="U114" s="53" t="str">
        <f t="shared" ca="1" si="15"/>
        <v>--</v>
      </c>
    </row>
    <row r="115" spans="11:21" x14ac:dyDescent="0.25">
      <c r="K115" s="51">
        <f t="shared" si="19"/>
        <v>92</v>
      </c>
      <c r="L115" s="93" t="e">
        <f t="shared" ca="1" si="16"/>
        <v>#N/A</v>
      </c>
      <c r="M115" s="57" t="e">
        <f t="shared" ca="1" si="12"/>
        <v>#N/A</v>
      </c>
      <c r="N115" s="53" t="e">
        <f t="shared" ca="1" si="13"/>
        <v>#N/A</v>
      </c>
      <c r="O115" s="57" t="str">
        <f t="shared" ca="1" si="17"/>
        <v>--</v>
      </c>
      <c r="P115" s="53" t="e">
        <f t="shared" ca="1" si="11"/>
        <v>#N/A</v>
      </c>
      <c r="Q115" s="53"/>
      <c r="R115" s="53"/>
      <c r="S115" s="58" t="e">
        <f t="shared" ca="1" si="14"/>
        <v>#N/A</v>
      </c>
      <c r="T115" s="59" t="e">
        <f t="shared" ca="1" si="18"/>
        <v>#N/A</v>
      </c>
      <c r="U115" s="53" t="str">
        <f t="shared" ca="1" si="15"/>
        <v>--</v>
      </c>
    </row>
    <row r="116" spans="11:21" x14ac:dyDescent="0.25">
      <c r="K116" s="51">
        <f t="shared" si="19"/>
        <v>93</v>
      </c>
      <c r="L116" s="93" t="e">
        <f t="shared" ca="1" si="16"/>
        <v>#N/A</v>
      </c>
      <c r="M116" s="57" t="e">
        <f t="shared" ca="1" si="12"/>
        <v>#N/A</v>
      </c>
      <c r="N116" s="53" t="e">
        <f t="shared" ca="1" si="13"/>
        <v>#N/A</v>
      </c>
      <c r="O116" s="57" t="str">
        <f t="shared" ca="1" si="17"/>
        <v>--</v>
      </c>
      <c r="P116" s="53" t="e">
        <f t="shared" ca="1" si="11"/>
        <v>#N/A</v>
      </c>
      <c r="Q116" s="53"/>
      <c r="R116" s="53"/>
      <c r="S116" s="58" t="e">
        <f t="shared" ca="1" si="14"/>
        <v>#N/A</v>
      </c>
      <c r="T116" s="59" t="e">
        <f t="shared" ca="1" si="18"/>
        <v>#N/A</v>
      </c>
      <c r="U116" s="53" t="str">
        <f t="shared" ca="1" si="15"/>
        <v>--</v>
      </c>
    </row>
    <row r="117" spans="11:21" x14ac:dyDescent="0.25">
      <c r="K117" s="51">
        <f t="shared" si="19"/>
        <v>94</v>
      </c>
      <c r="L117" s="93" t="e">
        <f t="shared" ca="1" si="16"/>
        <v>#N/A</v>
      </c>
      <c r="M117" s="57" t="e">
        <f t="shared" ca="1" si="12"/>
        <v>#N/A</v>
      </c>
      <c r="N117" s="53" t="e">
        <f t="shared" ca="1" si="13"/>
        <v>#N/A</v>
      </c>
      <c r="O117" s="57" t="str">
        <f t="shared" ca="1" si="17"/>
        <v>--</v>
      </c>
      <c r="P117" s="53" t="e">
        <f t="shared" ca="1" si="11"/>
        <v>#N/A</v>
      </c>
      <c r="Q117" s="53"/>
      <c r="R117" s="53"/>
      <c r="S117" s="58" t="e">
        <f t="shared" ca="1" si="14"/>
        <v>#N/A</v>
      </c>
      <c r="T117" s="59" t="e">
        <f t="shared" ca="1" si="18"/>
        <v>#N/A</v>
      </c>
      <c r="U117" s="53" t="str">
        <f t="shared" ca="1" si="15"/>
        <v>--</v>
      </c>
    </row>
    <row r="118" spans="11:21" x14ac:dyDescent="0.25">
      <c r="K118" s="51">
        <f t="shared" si="19"/>
        <v>95</v>
      </c>
      <c r="L118" s="93" t="e">
        <f t="shared" ca="1" si="16"/>
        <v>#N/A</v>
      </c>
      <c r="M118" s="57" t="e">
        <f t="shared" ca="1" si="12"/>
        <v>#N/A</v>
      </c>
      <c r="N118" s="53" t="e">
        <f t="shared" ca="1" si="13"/>
        <v>#N/A</v>
      </c>
      <c r="O118" s="57" t="str">
        <f t="shared" ca="1" si="17"/>
        <v>--</v>
      </c>
      <c r="P118" s="53" t="e">
        <f t="shared" ca="1" si="11"/>
        <v>#N/A</v>
      </c>
      <c r="Q118" s="53"/>
      <c r="R118" s="53"/>
      <c r="S118" s="58" t="e">
        <f t="shared" ca="1" si="14"/>
        <v>#N/A</v>
      </c>
      <c r="T118" s="59" t="e">
        <f t="shared" ca="1" si="18"/>
        <v>#N/A</v>
      </c>
      <c r="U118" s="53" t="str">
        <f t="shared" ca="1" si="15"/>
        <v>--</v>
      </c>
    </row>
    <row r="119" spans="11:21" x14ac:dyDescent="0.25">
      <c r="K119" s="51">
        <f t="shared" si="19"/>
        <v>96</v>
      </c>
      <c r="L119" s="93" t="e">
        <f t="shared" ca="1" si="16"/>
        <v>#N/A</v>
      </c>
      <c r="M119" s="57" t="e">
        <f t="shared" ca="1" si="12"/>
        <v>#N/A</v>
      </c>
      <c r="N119" s="53" t="e">
        <f t="shared" ca="1" si="13"/>
        <v>#N/A</v>
      </c>
      <c r="O119" s="57" t="str">
        <f t="shared" ca="1" si="17"/>
        <v>--</v>
      </c>
      <c r="P119" s="53" t="e">
        <f t="shared" ca="1" si="11"/>
        <v>#N/A</v>
      </c>
      <c r="Q119" s="53"/>
      <c r="R119" s="53"/>
      <c r="S119" s="58" t="e">
        <f t="shared" ca="1" si="14"/>
        <v>#N/A</v>
      </c>
      <c r="T119" s="59" t="e">
        <f t="shared" ca="1" si="18"/>
        <v>#N/A</v>
      </c>
      <c r="U119" s="53" t="str">
        <f t="shared" ca="1" si="15"/>
        <v>--</v>
      </c>
    </row>
    <row r="120" spans="11:21" x14ac:dyDescent="0.25">
      <c r="K120" s="51">
        <f t="shared" si="19"/>
        <v>97</v>
      </c>
      <c r="L120" s="93" t="e">
        <f t="shared" ca="1" si="16"/>
        <v>#N/A</v>
      </c>
      <c r="M120" s="57" t="e">
        <f t="shared" ca="1" si="12"/>
        <v>#N/A</v>
      </c>
      <c r="N120" s="53" t="e">
        <f t="shared" ca="1" si="13"/>
        <v>#N/A</v>
      </c>
      <c r="O120" s="57" t="str">
        <f t="shared" ca="1" si="17"/>
        <v>--</v>
      </c>
      <c r="P120" s="53" t="e">
        <f t="shared" ca="1" si="11"/>
        <v>#N/A</v>
      </c>
      <c r="Q120" s="53"/>
      <c r="R120" s="53"/>
      <c r="S120" s="58" t="e">
        <f t="shared" ca="1" si="14"/>
        <v>#N/A</v>
      </c>
      <c r="T120" s="59" t="e">
        <f t="shared" ca="1" si="18"/>
        <v>#N/A</v>
      </c>
      <c r="U120" s="53" t="str">
        <f t="shared" ca="1" si="15"/>
        <v>--</v>
      </c>
    </row>
    <row r="121" spans="11:21" x14ac:dyDescent="0.25">
      <c r="K121" s="51">
        <f t="shared" si="19"/>
        <v>98</v>
      </c>
      <c r="L121" s="93" t="e">
        <f t="shared" ca="1" si="16"/>
        <v>#N/A</v>
      </c>
      <c r="M121" s="57" t="e">
        <f t="shared" ca="1" si="12"/>
        <v>#N/A</v>
      </c>
      <c r="N121" s="53" t="e">
        <f t="shared" ca="1" si="13"/>
        <v>#N/A</v>
      </c>
      <c r="O121" s="57" t="str">
        <f t="shared" ca="1" si="17"/>
        <v>--</v>
      </c>
      <c r="P121" s="53" t="e">
        <f t="shared" ca="1" si="11"/>
        <v>#N/A</v>
      </c>
      <c r="Q121" s="53"/>
      <c r="R121" s="53"/>
      <c r="S121" s="58" t="e">
        <f t="shared" ca="1" si="14"/>
        <v>#N/A</v>
      </c>
      <c r="T121" s="59" t="e">
        <f t="shared" ca="1" si="18"/>
        <v>#N/A</v>
      </c>
      <c r="U121" s="53" t="str">
        <f t="shared" ca="1" si="15"/>
        <v>--</v>
      </c>
    </row>
    <row r="122" spans="11:21" x14ac:dyDescent="0.25">
      <c r="K122" s="51">
        <f t="shared" si="19"/>
        <v>99</v>
      </c>
      <c r="L122" s="93" t="e">
        <f t="shared" ca="1" si="16"/>
        <v>#N/A</v>
      </c>
      <c r="M122" s="57" t="e">
        <f t="shared" ca="1" si="12"/>
        <v>#N/A</v>
      </c>
      <c r="N122" s="53" t="e">
        <f t="shared" ca="1" si="13"/>
        <v>#N/A</v>
      </c>
      <c r="O122" s="57" t="str">
        <f t="shared" ca="1" si="17"/>
        <v>--</v>
      </c>
      <c r="P122" s="53" t="e">
        <f t="shared" ca="1" si="11"/>
        <v>#N/A</v>
      </c>
      <c r="Q122" s="53"/>
      <c r="R122" s="53"/>
      <c r="S122" s="58" t="e">
        <f t="shared" ca="1" si="14"/>
        <v>#N/A</v>
      </c>
      <c r="T122" s="59" t="e">
        <f t="shared" ca="1" si="18"/>
        <v>#N/A</v>
      </c>
      <c r="U122" s="53" t="str">
        <f t="shared" ca="1" si="15"/>
        <v>--</v>
      </c>
    </row>
    <row r="123" spans="11:21" x14ac:dyDescent="0.25">
      <c r="K123" s="51">
        <f t="shared" si="19"/>
        <v>100</v>
      </c>
      <c r="L123" s="93" t="e">
        <f t="shared" ca="1" si="16"/>
        <v>#N/A</v>
      </c>
      <c r="M123" s="57" t="e">
        <f t="shared" ca="1" si="12"/>
        <v>#N/A</v>
      </c>
      <c r="N123" s="53" t="e">
        <f t="shared" ca="1" si="13"/>
        <v>#N/A</v>
      </c>
      <c r="O123" s="57" t="str">
        <f t="shared" ca="1" si="17"/>
        <v>--</v>
      </c>
      <c r="P123" s="53" t="e">
        <f t="shared" ca="1" si="11"/>
        <v>#N/A</v>
      </c>
      <c r="Q123" s="53"/>
      <c r="R123" s="53"/>
      <c r="S123" s="58" t="e">
        <f t="shared" ca="1" si="14"/>
        <v>#N/A</v>
      </c>
      <c r="T123" s="59" t="e">
        <f t="shared" ca="1" si="18"/>
        <v>#N/A</v>
      </c>
      <c r="U123" s="53" t="str">
        <f t="shared" ca="1" si="15"/>
        <v>--</v>
      </c>
    </row>
    <row r="124" spans="11:21" x14ac:dyDescent="0.25">
      <c r="K124" s="51">
        <f t="shared" si="19"/>
        <v>101</v>
      </c>
      <c r="L124" s="93" t="e">
        <f t="shared" ca="1" si="16"/>
        <v>#N/A</v>
      </c>
      <c r="M124" s="57" t="e">
        <f t="shared" ca="1" si="12"/>
        <v>#N/A</v>
      </c>
      <c r="N124" s="53" t="e">
        <f t="shared" ca="1" si="13"/>
        <v>#N/A</v>
      </c>
      <c r="O124" s="57" t="str">
        <f t="shared" ca="1" si="17"/>
        <v>--</v>
      </c>
      <c r="P124" s="53" t="e">
        <f t="shared" ca="1" si="11"/>
        <v>#N/A</v>
      </c>
      <c r="Q124" s="53"/>
      <c r="R124" s="53"/>
      <c r="S124" s="58" t="e">
        <f t="shared" ca="1" si="14"/>
        <v>#N/A</v>
      </c>
      <c r="T124" s="59" t="e">
        <f t="shared" ca="1" si="18"/>
        <v>#N/A</v>
      </c>
      <c r="U124" s="53" t="str">
        <f t="shared" ca="1" si="15"/>
        <v>--</v>
      </c>
    </row>
    <row r="125" spans="11:21" x14ac:dyDescent="0.25">
      <c r="K125" s="51">
        <f t="shared" si="19"/>
        <v>102</v>
      </c>
      <c r="L125" s="93" t="e">
        <f t="shared" ca="1" si="16"/>
        <v>#N/A</v>
      </c>
      <c r="M125" s="57" t="e">
        <f t="shared" ca="1" si="12"/>
        <v>#N/A</v>
      </c>
      <c r="N125" s="53" t="e">
        <f t="shared" ca="1" si="13"/>
        <v>#N/A</v>
      </c>
      <c r="O125" s="57" t="str">
        <f t="shared" ca="1" si="17"/>
        <v>--</v>
      </c>
      <c r="P125" s="53" t="e">
        <f t="shared" ca="1" si="11"/>
        <v>#N/A</v>
      </c>
      <c r="Q125" s="53"/>
      <c r="R125" s="53"/>
      <c r="S125" s="58" t="e">
        <f t="shared" ca="1" si="14"/>
        <v>#N/A</v>
      </c>
      <c r="T125" s="59" t="e">
        <f t="shared" ca="1" si="18"/>
        <v>#N/A</v>
      </c>
      <c r="U125" s="53" t="str">
        <f t="shared" ca="1" si="15"/>
        <v>--</v>
      </c>
    </row>
    <row r="126" spans="11:21" x14ac:dyDescent="0.25">
      <c r="K126" s="51">
        <f t="shared" si="19"/>
        <v>103</v>
      </c>
      <c r="L126" s="93" t="e">
        <f t="shared" ca="1" si="16"/>
        <v>#N/A</v>
      </c>
      <c r="M126" s="57" t="e">
        <f t="shared" ca="1" si="12"/>
        <v>#N/A</v>
      </c>
      <c r="N126" s="53" t="e">
        <f t="shared" ca="1" si="13"/>
        <v>#N/A</v>
      </c>
      <c r="O126" s="57" t="str">
        <f t="shared" ca="1" si="17"/>
        <v>--</v>
      </c>
      <c r="P126" s="53" t="e">
        <f t="shared" ca="1" si="11"/>
        <v>#N/A</v>
      </c>
      <c r="Q126" s="53"/>
      <c r="R126" s="53"/>
      <c r="S126" s="58" t="e">
        <f t="shared" ca="1" si="14"/>
        <v>#N/A</v>
      </c>
      <c r="T126" s="59" t="e">
        <f t="shared" ca="1" si="18"/>
        <v>#N/A</v>
      </c>
      <c r="U126" s="53" t="str">
        <f t="shared" ca="1" si="15"/>
        <v>--</v>
      </c>
    </row>
    <row r="127" spans="11:21" x14ac:dyDescent="0.25">
      <c r="K127" s="51">
        <f t="shared" si="19"/>
        <v>104</v>
      </c>
      <c r="L127" s="93" t="e">
        <f t="shared" ca="1" si="16"/>
        <v>#N/A</v>
      </c>
      <c r="M127" s="57" t="e">
        <f t="shared" ca="1" si="12"/>
        <v>#N/A</v>
      </c>
      <c r="N127" s="53" t="e">
        <f t="shared" ca="1" si="13"/>
        <v>#N/A</v>
      </c>
      <c r="O127" s="57" t="str">
        <f t="shared" ca="1" si="17"/>
        <v>--</v>
      </c>
      <c r="P127" s="53" t="e">
        <f t="shared" ca="1" si="11"/>
        <v>#N/A</v>
      </c>
      <c r="Q127" s="53"/>
      <c r="R127" s="53"/>
      <c r="S127" s="58" t="e">
        <f t="shared" ca="1" si="14"/>
        <v>#N/A</v>
      </c>
      <c r="T127" s="59" t="e">
        <f t="shared" ca="1" si="18"/>
        <v>#N/A</v>
      </c>
      <c r="U127" s="53" t="str">
        <f t="shared" ca="1" si="15"/>
        <v>--</v>
      </c>
    </row>
    <row r="128" spans="11:21" x14ac:dyDescent="0.25">
      <c r="K128" s="51">
        <f t="shared" si="19"/>
        <v>105</v>
      </c>
      <c r="L128" s="93" t="e">
        <f t="shared" ca="1" si="16"/>
        <v>#N/A</v>
      </c>
      <c r="M128" s="57" t="e">
        <f t="shared" ca="1" si="12"/>
        <v>#N/A</v>
      </c>
      <c r="N128" s="53" t="e">
        <f t="shared" ca="1" si="13"/>
        <v>#N/A</v>
      </c>
      <c r="O128" s="57" t="str">
        <f t="shared" ca="1" si="17"/>
        <v>--</v>
      </c>
      <c r="P128" s="53" t="e">
        <f t="shared" ca="1" si="11"/>
        <v>#N/A</v>
      </c>
      <c r="Q128" s="53"/>
      <c r="R128" s="53"/>
      <c r="S128" s="58" t="e">
        <f t="shared" ca="1" si="14"/>
        <v>#N/A</v>
      </c>
      <c r="T128" s="59" t="e">
        <f t="shared" ca="1" si="18"/>
        <v>#N/A</v>
      </c>
      <c r="U128" s="53" t="str">
        <f t="shared" ca="1" si="15"/>
        <v>--</v>
      </c>
    </row>
    <row r="129" spans="11:21" x14ac:dyDescent="0.25">
      <c r="K129" s="51">
        <f t="shared" si="19"/>
        <v>106</v>
      </c>
      <c r="L129" s="93" t="e">
        <f t="shared" ca="1" si="16"/>
        <v>#N/A</v>
      </c>
      <c r="M129" s="57" t="e">
        <f t="shared" ca="1" si="12"/>
        <v>#N/A</v>
      </c>
      <c r="N129" s="53" t="e">
        <f t="shared" ca="1" si="13"/>
        <v>#N/A</v>
      </c>
      <c r="O129" s="57" t="str">
        <f t="shared" ca="1" si="17"/>
        <v>--</v>
      </c>
      <c r="P129" s="53" t="e">
        <f t="shared" ca="1" si="11"/>
        <v>#N/A</v>
      </c>
      <c r="Q129" s="53"/>
      <c r="R129" s="53"/>
      <c r="S129" s="58" t="e">
        <f t="shared" ca="1" si="14"/>
        <v>#N/A</v>
      </c>
      <c r="T129" s="59" t="e">
        <f t="shared" ca="1" si="18"/>
        <v>#N/A</v>
      </c>
      <c r="U129" s="53" t="str">
        <f t="shared" ca="1" si="15"/>
        <v>--</v>
      </c>
    </row>
    <row r="130" spans="11:21" x14ac:dyDescent="0.25">
      <c r="K130" s="51">
        <f t="shared" si="19"/>
        <v>107</v>
      </c>
      <c r="L130" s="93" t="e">
        <f t="shared" ca="1" si="16"/>
        <v>#N/A</v>
      </c>
      <c r="M130" s="57" t="e">
        <f t="shared" ca="1" si="12"/>
        <v>#N/A</v>
      </c>
      <c r="N130" s="53" t="e">
        <f t="shared" ca="1" si="13"/>
        <v>#N/A</v>
      </c>
      <c r="O130" s="57" t="str">
        <f t="shared" ca="1" si="17"/>
        <v>--</v>
      </c>
      <c r="P130" s="53" t="e">
        <f t="shared" ca="1" si="11"/>
        <v>#N/A</v>
      </c>
      <c r="Q130" s="53"/>
      <c r="R130" s="53"/>
      <c r="S130" s="58" t="e">
        <f t="shared" ca="1" si="14"/>
        <v>#N/A</v>
      </c>
      <c r="T130" s="59" t="e">
        <f t="shared" ca="1" si="18"/>
        <v>#N/A</v>
      </c>
      <c r="U130" s="53" t="str">
        <f t="shared" ca="1" si="15"/>
        <v>--</v>
      </c>
    </row>
    <row r="131" spans="11:21" x14ac:dyDescent="0.25">
      <c r="K131" s="51">
        <f t="shared" si="19"/>
        <v>108</v>
      </c>
      <c r="L131" s="93" t="e">
        <f t="shared" ca="1" si="16"/>
        <v>#N/A</v>
      </c>
      <c r="M131" s="57" t="e">
        <f t="shared" ca="1" si="12"/>
        <v>#N/A</v>
      </c>
      <c r="N131" s="53" t="e">
        <f t="shared" ca="1" si="13"/>
        <v>#N/A</v>
      </c>
      <c r="O131" s="57" t="str">
        <f t="shared" ca="1" si="17"/>
        <v>--</v>
      </c>
      <c r="P131" s="53" t="e">
        <f t="shared" ca="1" si="11"/>
        <v>#N/A</v>
      </c>
      <c r="Q131" s="53"/>
      <c r="R131" s="53"/>
      <c r="S131" s="58" t="e">
        <f t="shared" ca="1" si="14"/>
        <v>#N/A</v>
      </c>
      <c r="T131" s="59" t="e">
        <f t="shared" ca="1" si="18"/>
        <v>#N/A</v>
      </c>
      <c r="U131" s="53" t="str">
        <f t="shared" ca="1" si="15"/>
        <v>--</v>
      </c>
    </row>
    <row r="132" spans="11:21" x14ac:dyDescent="0.25">
      <c r="K132" s="51">
        <f t="shared" si="19"/>
        <v>109</v>
      </c>
      <c r="L132" s="93" t="e">
        <f t="shared" ca="1" si="16"/>
        <v>#N/A</v>
      </c>
      <c r="M132" s="57" t="e">
        <f t="shared" ca="1" si="12"/>
        <v>#N/A</v>
      </c>
      <c r="N132" s="53" t="e">
        <f t="shared" ca="1" si="13"/>
        <v>#N/A</v>
      </c>
      <c r="O132" s="57" t="str">
        <f t="shared" ca="1" si="17"/>
        <v>--</v>
      </c>
      <c r="P132" s="53" t="e">
        <f t="shared" ca="1" si="11"/>
        <v>#N/A</v>
      </c>
      <c r="Q132" s="53"/>
      <c r="R132" s="53"/>
      <c r="S132" s="58" t="e">
        <f t="shared" ca="1" si="14"/>
        <v>#N/A</v>
      </c>
      <c r="T132" s="59" t="e">
        <f t="shared" ca="1" si="18"/>
        <v>#N/A</v>
      </c>
      <c r="U132" s="53" t="str">
        <f t="shared" ca="1" si="15"/>
        <v>--</v>
      </c>
    </row>
    <row r="133" spans="11:21" x14ac:dyDescent="0.25">
      <c r="K133" s="51">
        <f t="shared" si="19"/>
        <v>110</v>
      </c>
      <c r="L133" s="93" t="e">
        <f t="shared" ca="1" si="16"/>
        <v>#N/A</v>
      </c>
      <c r="M133" s="57" t="e">
        <f t="shared" ca="1" si="12"/>
        <v>#N/A</v>
      </c>
      <c r="N133" s="53" t="e">
        <f t="shared" ca="1" si="13"/>
        <v>#N/A</v>
      </c>
      <c r="O133" s="57" t="str">
        <f t="shared" ca="1" si="17"/>
        <v>--</v>
      </c>
      <c r="P133" s="53" t="e">
        <f t="shared" ca="1" si="11"/>
        <v>#N/A</v>
      </c>
      <c r="Q133" s="53"/>
      <c r="R133" s="53"/>
      <c r="S133" s="58" t="e">
        <f t="shared" ca="1" si="14"/>
        <v>#N/A</v>
      </c>
      <c r="T133" s="59" t="e">
        <f t="shared" ca="1" si="18"/>
        <v>#N/A</v>
      </c>
      <c r="U133" s="53" t="str">
        <f t="shared" ca="1" si="15"/>
        <v>--</v>
      </c>
    </row>
    <row r="134" spans="11:21" x14ac:dyDescent="0.25">
      <c r="K134" s="51">
        <f t="shared" si="19"/>
        <v>111</v>
      </c>
      <c r="L134" s="93" t="e">
        <f t="shared" ca="1" si="16"/>
        <v>#N/A</v>
      </c>
      <c r="M134" s="57" t="e">
        <f t="shared" ca="1" si="12"/>
        <v>#N/A</v>
      </c>
      <c r="N134" s="53" t="e">
        <f t="shared" ca="1" si="13"/>
        <v>#N/A</v>
      </c>
      <c r="O134" s="57" t="str">
        <f t="shared" ca="1" si="17"/>
        <v>--</v>
      </c>
      <c r="P134" s="53" t="e">
        <f t="shared" ca="1" si="11"/>
        <v>#N/A</v>
      </c>
      <c r="Q134" s="53"/>
      <c r="R134" s="53"/>
      <c r="S134" s="58" t="e">
        <f t="shared" ca="1" si="14"/>
        <v>#N/A</v>
      </c>
      <c r="T134" s="59" t="e">
        <f t="shared" ca="1" si="18"/>
        <v>#N/A</v>
      </c>
      <c r="U134" s="53" t="str">
        <f t="shared" ca="1" si="15"/>
        <v>--</v>
      </c>
    </row>
    <row r="135" spans="11:21" x14ac:dyDescent="0.25">
      <c r="K135" s="51">
        <f t="shared" si="19"/>
        <v>112</v>
      </c>
      <c r="L135" s="93" t="e">
        <f t="shared" ca="1" si="16"/>
        <v>#N/A</v>
      </c>
      <c r="M135" s="57" t="e">
        <f t="shared" ca="1" si="12"/>
        <v>#N/A</v>
      </c>
      <c r="N135" s="53" t="e">
        <f t="shared" ca="1" si="13"/>
        <v>#N/A</v>
      </c>
      <c r="O135" s="57" t="str">
        <f t="shared" ca="1" si="17"/>
        <v>--</v>
      </c>
      <c r="P135" s="53" t="e">
        <f t="shared" ca="1" si="11"/>
        <v>#N/A</v>
      </c>
      <c r="Q135" s="53"/>
      <c r="R135" s="53"/>
      <c r="S135" s="58" t="e">
        <f t="shared" ca="1" si="14"/>
        <v>#N/A</v>
      </c>
      <c r="T135" s="59" t="e">
        <f t="shared" ca="1" si="18"/>
        <v>#N/A</v>
      </c>
      <c r="U135" s="53" t="str">
        <f t="shared" ca="1" si="15"/>
        <v>--</v>
      </c>
    </row>
    <row r="136" spans="11:21" x14ac:dyDescent="0.25">
      <c r="K136" s="51"/>
    </row>
    <row r="137" spans="11:21" x14ac:dyDescent="0.25">
      <c r="K137" s="51"/>
    </row>
    <row r="138" spans="11:21" x14ac:dyDescent="0.25">
      <c r="K138" s="51"/>
    </row>
    <row r="139" spans="11:21" x14ac:dyDescent="0.25">
      <c r="K139" s="51"/>
    </row>
    <row r="140" spans="11:21" x14ac:dyDescent="0.25">
      <c r="K140" s="51"/>
    </row>
    <row r="141" spans="11:21" x14ac:dyDescent="0.25">
      <c r="K141" s="51"/>
    </row>
    <row r="142" spans="11:21" x14ac:dyDescent="0.25">
      <c r="K142" s="51"/>
    </row>
    <row r="143" spans="11:21" x14ac:dyDescent="0.25">
      <c r="K143" s="51"/>
    </row>
    <row r="144" spans="11:21" x14ac:dyDescent="0.25">
      <c r="K144" s="51"/>
    </row>
    <row r="145" spans="11:11" x14ac:dyDescent="0.25">
      <c r="K145" s="51"/>
    </row>
    <row r="146" spans="11:11" x14ac:dyDescent="0.25">
      <c r="K146" s="51"/>
    </row>
    <row r="147" spans="11:11" x14ac:dyDescent="0.25">
      <c r="K147" s="51"/>
    </row>
    <row r="148" spans="11:11" x14ac:dyDescent="0.25">
      <c r="K148" s="51"/>
    </row>
    <row r="149" spans="11:11" x14ac:dyDescent="0.25">
      <c r="K149" s="51"/>
    </row>
    <row r="150" spans="11:11" x14ac:dyDescent="0.25">
      <c r="K150" s="51"/>
    </row>
    <row r="151" spans="11:11" x14ac:dyDescent="0.25">
      <c r="K151" s="51"/>
    </row>
    <row r="152" spans="11:11" x14ac:dyDescent="0.25">
      <c r="K152" s="51"/>
    </row>
    <row r="153" spans="11:11" x14ac:dyDescent="0.25">
      <c r="K153" s="51"/>
    </row>
    <row r="154" spans="11:11" x14ac:dyDescent="0.25">
      <c r="K154" s="51"/>
    </row>
    <row r="155" spans="11:11" x14ac:dyDescent="0.25">
      <c r="K155" s="51"/>
    </row>
    <row r="156" spans="11:11" x14ac:dyDescent="0.25">
      <c r="K156" s="51"/>
    </row>
    <row r="157" spans="11:11" x14ac:dyDescent="0.25">
      <c r="K157" s="51"/>
    </row>
    <row r="158" spans="11:11" x14ac:dyDescent="0.25">
      <c r="K158" s="51"/>
    </row>
    <row r="159" spans="11:11" x14ac:dyDescent="0.25">
      <c r="K159" s="51"/>
    </row>
    <row r="160" spans="11:11" x14ac:dyDescent="0.25">
      <c r="K160" s="51"/>
    </row>
    <row r="161" spans="11:11" x14ac:dyDescent="0.25">
      <c r="K161" s="51"/>
    </row>
    <row r="162" spans="11:11" x14ac:dyDescent="0.25">
      <c r="K162" s="51"/>
    </row>
    <row r="163" spans="11:11" x14ac:dyDescent="0.25">
      <c r="K163" s="51"/>
    </row>
    <row r="164" spans="11:11" x14ac:dyDescent="0.25">
      <c r="K164" s="51"/>
    </row>
    <row r="165" spans="11:11" x14ac:dyDescent="0.25">
      <c r="K165" s="51"/>
    </row>
    <row r="166" spans="11:11" x14ac:dyDescent="0.25">
      <c r="K166" s="51"/>
    </row>
  </sheetData>
  <sheetProtection selectLockedCells="1"/>
  <pageMargins left="0.75" right="0.75" top="1" bottom="1" header="0.3" footer="0.3"/>
  <pageSetup orientation="portrait" r:id="rId1"/>
  <headerFooter>
    <oddHeader>&amp;L&amp;"Arial"&amp;9&amp;KA80000CONFIDENTIAL&amp;1#</oddHeader>
    <oddFooter>&amp;LPUBLIC</oddFooter>
    <evenFooter>&amp;LPUBLIC</evenFooter>
    <firstFooter>&amp;LPUBLIC</first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7">
    <tabColor rgb="FF00B0F0"/>
  </sheetPr>
  <dimension ref="B12:AB166"/>
  <sheetViews>
    <sheetView showGridLines="0" zoomScale="85" zoomScaleNormal="85" workbookViewId="0">
      <selection activeCell="C23" sqref="C23"/>
    </sheetView>
  </sheetViews>
  <sheetFormatPr defaultColWidth="11.42578125" defaultRowHeight="15" x14ac:dyDescent="0.25"/>
  <cols>
    <col min="1" max="1" width="4.140625" style="5" customWidth="1"/>
    <col min="2" max="2" width="35.5703125" style="5" customWidth="1"/>
    <col min="3" max="3" width="18.42578125" style="5" bestFit="1" customWidth="1"/>
    <col min="4" max="7" width="10.42578125" style="5" customWidth="1"/>
    <col min="8" max="8" width="12.85546875" style="4" bestFit="1" customWidth="1"/>
    <col min="9" max="9" width="20.42578125" style="5" bestFit="1" customWidth="1"/>
    <col min="10" max="11" width="11.42578125" style="5" customWidth="1"/>
    <col min="12" max="12" width="10.42578125" style="5" bestFit="1" customWidth="1"/>
    <col min="13" max="13" width="11.42578125" style="5" bestFit="1" customWidth="1"/>
    <col min="14" max="14" width="18.85546875" style="5" customWidth="1"/>
    <col min="15" max="15" width="18.85546875" style="5" bestFit="1" customWidth="1"/>
    <col min="16" max="16" width="20.42578125" style="5" bestFit="1" customWidth="1"/>
    <col min="17" max="18" width="20.42578125" style="5" hidden="1" customWidth="1"/>
    <col min="19" max="19" width="15.42578125" style="5" bestFit="1" customWidth="1"/>
    <col min="20" max="20" width="28.42578125" style="5" bestFit="1" customWidth="1"/>
    <col min="21" max="21" width="13.5703125" style="5" bestFit="1" customWidth="1"/>
    <col min="22" max="22" width="11.42578125" style="5" customWidth="1"/>
    <col min="23" max="23" width="13.5703125" style="5" hidden="1" customWidth="1"/>
    <col min="24" max="24" width="18.42578125" style="5" hidden="1" customWidth="1"/>
    <col min="25" max="27" width="11.42578125" style="5" customWidth="1"/>
    <col min="28" max="28" width="13.140625" style="5" bestFit="1" customWidth="1"/>
    <col min="29" max="256" width="11.42578125" style="5"/>
    <col min="257" max="257" width="4.140625" style="5" customWidth="1"/>
    <col min="258" max="258" width="35.5703125" style="5" customWidth="1"/>
    <col min="259" max="259" width="18.42578125" style="5" bestFit="1" customWidth="1"/>
    <col min="260" max="263" width="10.42578125" style="5" customWidth="1"/>
    <col min="264" max="264" width="12.85546875" style="5" bestFit="1" customWidth="1"/>
    <col min="265" max="265" width="20.42578125" style="5" bestFit="1" customWidth="1"/>
    <col min="266" max="267" width="11.42578125" style="5" customWidth="1"/>
    <col min="268" max="268" width="10.42578125" style="5" bestFit="1" customWidth="1"/>
    <col min="269" max="269" width="11.42578125" style="5" bestFit="1" customWidth="1"/>
    <col min="270" max="270" width="18.85546875" style="5" customWidth="1"/>
    <col min="271" max="271" width="18.85546875" style="5" bestFit="1" customWidth="1"/>
    <col min="272" max="272" width="20.42578125" style="5" bestFit="1" customWidth="1"/>
    <col min="273" max="274" width="0" style="5" hidden="1" customWidth="1"/>
    <col min="275" max="275" width="15.42578125" style="5" bestFit="1" customWidth="1"/>
    <col min="276" max="276" width="28.42578125" style="5" bestFit="1" customWidth="1"/>
    <col min="277" max="277" width="13.5703125" style="5" bestFit="1" customWidth="1"/>
    <col min="278" max="278" width="11.42578125" style="5" customWidth="1"/>
    <col min="279" max="280" width="0" style="5" hidden="1" customWidth="1"/>
    <col min="281" max="283" width="11.42578125" style="5" customWidth="1"/>
    <col min="284" max="284" width="13.140625" style="5" bestFit="1" customWidth="1"/>
    <col min="285" max="512" width="11.42578125" style="5"/>
    <col min="513" max="513" width="4.140625" style="5" customWidth="1"/>
    <col min="514" max="514" width="35.5703125" style="5" customWidth="1"/>
    <col min="515" max="515" width="18.42578125" style="5" bestFit="1" customWidth="1"/>
    <col min="516" max="519" width="10.42578125" style="5" customWidth="1"/>
    <col min="520" max="520" width="12.85546875" style="5" bestFit="1" customWidth="1"/>
    <col min="521" max="521" width="20.42578125" style="5" bestFit="1" customWidth="1"/>
    <col min="522" max="523" width="11.42578125" style="5" customWidth="1"/>
    <col min="524" max="524" width="10.42578125" style="5" bestFit="1" customWidth="1"/>
    <col min="525" max="525" width="11.42578125" style="5" bestFit="1" customWidth="1"/>
    <col min="526" max="526" width="18.85546875" style="5" customWidth="1"/>
    <col min="527" max="527" width="18.85546875" style="5" bestFit="1" customWidth="1"/>
    <col min="528" max="528" width="20.42578125" style="5" bestFit="1" customWidth="1"/>
    <col min="529" max="530" width="0" style="5" hidden="1" customWidth="1"/>
    <col min="531" max="531" width="15.42578125" style="5" bestFit="1" customWidth="1"/>
    <col min="532" max="532" width="28.42578125" style="5" bestFit="1" customWidth="1"/>
    <col min="533" max="533" width="13.5703125" style="5" bestFit="1" customWidth="1"/>
    <col min="534" max="534" width="11.42578125" style="5" customWidth="1"/>
    <col min="535" max="536" width="0" style="5" hidden="1" customWidth="1"/>
    <col min="537" max="539" width="11.42578125" style="5" customWidth="1"/>
    <col min="540" max="540" width="13.140625" style="5" bestFit="1" customWidth="1"/>
    <col min="541" max="768" width="11.42578125" style="5"/>
    <col min="769" max="769" width="4.140625" style="5" customWidth="1"/>
    <col min="770" max="770" width="35.5703125" style="5" customWidth="1"/>
    <col min="771" max="771" width="18.42578125" style="5" bestFit="1" customWidth="1"/>
    <col min="772" max="775" width="10.42578125" style="5" customWidth="1"/>
    <col min="776" max="776" width="12.85546875" style="5" bestFit="1" customWidth="1"/>
    <col min="777" max="777" width="20.42578125" style="5" bestFit="1" customWidth="1"/>
    <col min="778" max="779" width="11.42578125" style="5" customWidth="1"/>
    <col min="780" max="780" width="10.42578125" style="5" bestFit="1" customWidth="1"/>
    <col min="781" max="781" width="11.42578125" style="5" bestFit="1" customWidth="1"/>
    <col min="782" max="782" width="18.85546875" style="5" customWidth="1"/>
    <col min="783" max="783" width="18.85546875" style="5" bestFit="1" customWidth="1"/>
    <col min="784" max="784" width="20.42578125" style="5" bestFit="1" customWidth="1"/>
    <col min="785" max="786" width="0" style="5" hidden="1" customWidth="1"/>
    <col min="787" max="787" width="15.42578125" style="5" bestFit="1" customWidth="1"/>
    <col min="788" max="788" width="28.42578125" style="5" bestFit="1" customWidth="1"/>
    <col min="789" max="789" width="13.5703125" style="5" bestFit="1" customWidth="1"/>
    <col min="790" max="790" width="11.42578125" style="5" customWidth="1"/>
    <col min="791" max="792" width="0" style="5" hidden="1" customWidth="1"/>
    <col min="793" max="795" width="11.42578125" style="5" customWidth="1"/>
    <col min="796" max="796" width="13.140625" style="5" bestFit="1" customWidth="1"/>
    <col min="797" max="1024" width="11.42578125" style="5"/>
    <col min="1025" max="1025" width="4.140625" style="5" customWidth="1"/>
    <col min="1026" max="1026" width="35.5703125" style="5" customWidth="1"/>
    <col min="1027" max="1027" width="18.42578125" style="5" bestFit="1" customWidth="1"/>
    <col min="1028" max="1031" width="10.42578125" style="5" customWidth="1"/>
    <col min="1032" max="1032" width="12.85546875" style="5" bestFit="1" customWidth="1"/>
    <col min="1033" max="1033" width="20.42578125" style="5" bestFit="1" customWidth="1"/>
    <col min="1034" max="1035" width="11.42578125" style="5" customWidth="1"/>
    <col min="1036" max="1036" width="10.42578125" style="5" bestFit="1" customWidth="1"/>
    <col min="1037" max="1037" width="11.42578125" style="5" bestFit="1" customWidth="1"/>
    <col min="1038" max="1038" width="18.85546875" style="5" customWidth="1"/>
    <col min="1039" max="1039" width="18.85546875" style="5" bestFit="1" customWidth="1"/>
    <col min="1040" max="1040" width="20.42578125" style="5" bestFit="1" customWidth="1"/>
    <col min="1041" max="1042" width="0" style="5" hidden="1" customWidth="1"/>
    <col min="1043" max="1043" width="15.42578125" style="5" bestFit="1" customWidth="1"/>
    <col min="1044" max="1044" width="28.42578125" style="5" bestFit="1" customWidth="1"/>
    <col min="1045" max="1045" width="13.5703125" style="5" bestFit="1" customWidth="1"/>
    <col min="1046" max="1046" width="11.42578125" style="5" customWidth="1"/>
    <col min="1047" max="1048" width="0" style="5" hidden="1" customWidth="1"/>
    <col min="1049" max="1051" width="11.42578125" style="5" customWidth="1"/>
    <col min="1052" max="1052" width="13.140625" style="5" bestFit="1" customWidth="1"/>
    <col min="1053" max="1280" width="11.42578125" style="5"/>
    <col min="1281" max="1281" width="4.140625" style="5" customWidth="1"/>
    <col min="1282" max="1282" width="35.5703125" style="5" customWidth="1"/>
    <col min="1283" max="1283" width="18.42578125" style="5" bestFit="1" customWidth="1"/>
    <col min="1284" max="1287" width="10.42578125" style="5" customWidth="1"/>
    <col min="1288" max="1288" width="12.85546875" style="5" bestFit="1" customWidth="1"/>
    <col min="1289" max="1289" width="20.42578125" style="5" bestFit="1" customWidth="1"/>
    <col min="1290" max="1291" width="11.42578125" style="5" customWidth="1"/>
    <col min="1292" max="1292" width="10.42578125" style="5" bestFit="1" customWidth="1"/>
    <col min="1293" max="1293" width="11.42578125" style="5" bestFit="1" customWidth="1"/>
    <col min="1294" max="1294" width="18.85546875" style="5" customWidth="1"/>
    <col min="1295" max="1295" width="18.85546875" style="5" bestFit="1" customWidth="1"/>
    <col min="1296" max="1296" width="20.42578125" style="5" bestFit="1" customWidth="1"/>
    <col min="1297" max="1298" width="0" style="5" hidden="1" customWidth="1"/>
    <col min="1299" max="1299" width="15.42578125" style="5" bestFit="1" customWidth="1"/>
    <col min="1300" max="1300" width="28.42578125" style="5" bestFit="1" customWidth="1"/>
    <col min="1301" max="1301" width="13.5703125" style="5" bestFit="1" customWidth="1"/>
    <col min="1302" max="1302" width="11.42578125" style="5" customWidth="1"/>
    <col min="1303" max="1304" width="0" style="5" hidden="1" customWidth="1"/>
    <col min="1305" max="1307" width="11.42578125" style="5" customWidth="1"/>
    <col min="1308" max="1308" width="13.140625" style="5" bestFit="1" customWidth="1"/>
    <col min="1309" max="1536" width="11.42578125" style="5"/>
    <col min="1537" max="1537" width="4.140625" style="5" customWidth="1"/>
    <col min="1538" max="1538" width="35.5703125" style="5" customWidth="1"/>
    <col min="1539" max="1539" width="18.42578125" style="5" bestFit="1" customWidth="1"/>
    <col min="1540" max="1543" width="10.42578125" style="5" customWidth="1"/>
    <col min="1544" max="1544" width="12.85546875" style="5" bestFit="1" customWidth="1"/>
    <col min="1545" max="1545" width="20.42578125" style="5" bestFit="1" customWidth="1"/>
    <col min="1546" max="1547" width="11.42578125" style="5" customWidth="1"/>
    <col min="1548" max="1548" width="10.42578125" style="5" bestFit="1" customWidth="1"/>
    <col min="1549" max="1549" width="11.42578125" style="5" bestFit="1" customWidth="1"/>
    <col min="1550" max="1550" width="18.85546875" style="5" customWidth="1"/>
    <col min="1551" max="1551" width="18.85546875" style="5" bestFit="1" customWidth="1"/>
    <col min="1552" max="1552" width="20.42578125" style="5" bestFit="1" customWidth="1"/>
    <col min="1553" max="1554" width="0" style="5" hidden="1" customWidth="1"/>
    <col min="1555" max="1555" width="15.42578125" style="5" bestFit="1" customWidth="1"/>
    <col min="1556" max="1556" width="28.42578125" style="5" bestFit="1" customWidth="1"/>
    <col min="1557" max="1557" width="13.5703125" style="5" bestFit="1" customWidth="1"/>
    <col min="1558" max="1558" width="11.42578125" style="5" customWidth="1"/>
    <col min="1559" max="1560" width="0" style="5" hidden="1" customWidth="1"/>
    <col min="1561" max="1563" width="11.42578125" style="5" customWidth="1"/>
    <col min="1564" max="1564" width="13.140625" style="5" bestFit="1" customWidth="1"/>
    <col min="1565" max="1792" width="11.42578125" style="5"/>
    <col min="1793" max="1793" width="4.140625" style="5" customWidth="1"/>
    <col min="1794" max="1794" width="35.5703125" style="5" customWidth="1"/>
    <col min="1795" max="1795" width="18.42578125" style="5" bestFit="1" customWidth="1"/>
    <col min="1796" max="1799" width="10.42578125" style="5" customWidth="1"/>
    <col min="1800" max="1800" width="12.85546875" style="5" bestFit="1" customWidth="1"/>
    <col min="1801" max="1801" width="20.42578125" style="5" bestFit="1" customWidth="1"/>
    <col min="1802" max="1803" width="11.42578125" style="5" customWidth="1"/>
    <col min="1804" max="1804" width="10.42578125" style="5" bestFit="1" customWidth="1"/>
    <col min="1805" max="1805" width="11.42578125" style="5" bestFit="1" customWidth="1"/>
    <col min="1806" max="1806" width="18.85546875" style="5" customWidth="1"/>
    <col min="1807" max="1807" width="18.85546875" style="5" bestFit="1" customWidth="1"/>
    <col min="1808" max="1808" width="20.42578125" style="5" bestFit="1" customWidth="1"/>
    <col min="1809" max="1810" width="0" style="5" hidden="1" customWidth="1"/>
    <col min="1811" max="1811" width="15.42578125" style="5" bestFit="1" customWidth="1"/>
    <col min="1812" max="1812" width="28.42578125" style="5" bestFit="1" customWidth="1"/>
    <col min="1813" max="1813" width="13.5703125" style="5" bestFit="1" customWidth="1"/>
    <col min="1814" max="1814" width="11.42578125" style="5" customWidth="1"/>
    <col min="1815" max="1816" width="0" style="5" hidden="1" customWidth="1"/>
    <col min="1817" max="1819" width="11.42578125" style="5" customWidth="1"/>
    <col min="1820" max="1820" width="13.140625" style="5" bestFit="1" customWidth="1"/>
    <col min="1821" max="2048" width="11.42578125" style="5"/>
    <col min="2049" max="2049" width="4.140625" style="5" customWidth="1"/>
    <col min="2050" max="2050" width="35.5703125" style="5" customWidth="1"/>
    <col min="2051" max="2051" width="18.42578125" style="5" bestFit="1" customWidth="1"/>
    <col min="2052" max="2055" width="10.42578125" style="5" customWidth="1"/>
    <col min="2056" max="2056" width="12.85546875" style="5" bestFit="1" customWidth="1"/>
    <col min="2057" max="2057" width="20.42578125" style="5" bestFit="1" customWidth="1"/>
    <col min="2058" max="2059" width="11.42578125" style="5" customWidth="1"/>
    <col min="2060" max="2060" width="10.42578125" style="5" bestFit="1" customWidth="1"/>
    <col min="2061" max="2061" width="11.42578125" style="5" bestFit="1" customWidth="1"/>
    <col min="2062" max="2062" width="18.85546875" style="5" customWidth="1"/>
    <col min="2063" max="2063" width="18.85546875" style="5" bestFit="1" customWidth="1"/>
    <col min="2064" max="2064" width="20.42578125" style="5" bestFit="1" customWidth="1"/>
    <col min="2065" max="2066" width="0" style="5" hidden="1" customWidth="1"/>
    <col min="2067" max="2067" width="15.42578125" style="5" bestFit="1" customWidth="1"/>
    <col min="2068" max="2068" width="28.42578125" style="5" bestFit="1" customWidth="1"/>
    <col min="2069" max="2069" width="13.5703125" style="5" bestFit="1" customWidth="1"/>
    <col min="2070" max="2070" width="11.42578125" style="5" customWidth="1"/>
    <col min="2071" max="2072" width="0" style="5" hidden="1" customWidth="1"/>
    <col min="2073" max="2075" width="11.42578125" style="5" customWidth="1"/>
    <col min="2076" max="2076" width="13.140625" style="5" bestFit="1" customWidth="1"/>
    <col min="2077" max="2304" width="11.42578125" style="5"/>
    <col min="2305" max="2305" width="4.140625" style="5" customWidth="1"/>
    <col min="2306" max="2306" width="35.5703125" style="5" customWidth="1"/>
    <col min="2307" max="2307" width="18.42578125" style="5" bestFit="1" customWidth="1"/>
    <col min="2308" max="2311" width="10.42578125" style="5" customWidth="1"/>
    <col min="2312" max="2312" width="12.85546875" style="5" bestFit="1" customWidth="1"/>
    <col min="2313" max="2313" width="20.42578125" style="5" bestFit="1" customWidth="1"/>
    <col min="2314" max="2315" width="11.42578125" style="5" customWidth="1"/>
    <col min="2316" max="2316" width="10.42578125" style="5" bestFit="1" customWidth="1"/>
    <col min="2317" max="2317" width="11.42578125" style="5" bestFit="1" customWidth="1"/>
    <col min="2318" max="2318" width="18.85546875" style="5" customWidth="1"/>
    <col min="2319" max="2319" width="18.85546875" style="5" bestFit="1" customWidth="1"/>
    <col min="2320" max="2320" width="20.42578125" style="5" bestFit="1" customWidth="1"/>
    <col min="2321" max="2322" width="0" style="5" hidden="1" customWidth="1"/>
    <col min="2323" max="2323" width="15.42578125" style="5" bestFit="1" customWidth="1"/>
    <col min="2324" max="2324" width="28.42578125" style="5" bestFit="1" customWidth="1"/>
    <col min="2325" max="2325" width="13.5703125" style="5" bestFit="1" customWidth="1"/>
    <col min="2326" max="2326" width="11.42578125" style="5" customWidth="1"/>
    <col min="2327" max="2328" width="0" style="5" hidden="1" customWidth="1"/>
    <col min="2329" max="2331" width="11.42578125" style="5" customWidth="1"/>
    <col min="2332" max="2332" width="13.140625" style="5" bestFit="1" customWidth="1"/>
    <col min="2333" max="2560" width="11.42578125" style="5"/>
    <col min="2561" max="2561" width="4.140625" style="5" customWidth="1"/>
    <col min="2562" max="2562" width="35.5703125" style="5" customWidth="1"/>
    <col min="2563" max="2563" width="18.42578125" style="5" bestFit="1" customWidth="1"/>
    <col min="2564" max="2567" width="10.42578125" style="5" customWidth="1"/>
    <col min="2568" max="2568" width="12.85546875" style="5" bestFit="1" customWidth="1"/>
    <col min="2569" max="2569" width="20.42578125" style="5" bestFit="1" customWidth="1"/>
    <col min="2570" max="2571" width="11.42578125" style="5" customWidth="1"/>
    <col min="2572" max="2572" width="10.42578125" style="5" bestFit="1" customWidth="1"/>
    <col min="2573" max="2573" width="11.42578125" style="5" bestFit="1" customWidth="1"/>
    <col min="2574" max="2574" width="18.85546875" style="5" customWidth="1"/>
    <col min="2575" max="2575" width="18.85546875" style="5" bestFit="1" customWidth="1"/>
    <col min="2576" max="2576" width="20.42578125" style="5" bestFit="1" customWidth="1"/>
    <col min="2577" max="2578" width="0" style="5" hidden="1" customWidth="1"/>
    <col min="2579" max="2579" width="15.42578125" style="5" bestFit="1" customWidth="1"/>
    <col min="2580" max="2580" width="28.42578125" style="5" bestFit="1" customWidth="1"/>
    <col min="2581" max="2581" width="13.5703125" style="5" bestFit="1" customWidth="1"/>
    <col min="2582" max="2582" width="11.42578125" style="5" customWidth="1"/>
    <col min="2583" max="2584" width="0" style="5" hidden="1" customWidth="1"/>
    <col min="2585" max="2587" width="11.42578125" style="5" customWidth="1"/>
    <col min="2588" max="2588" width="13.140625" style="5" bestFit="1" customWidth="1"/>
    <col min="2589" max="2816" width="11.42578125" style="5"/>
    <col min="2817" max="2817" width="4.140625" style="5" customWidth="1"/>
    <col min="2818" max="2818" width="35.5703125" style="5" customWidth="1"/>
    <col min="2819" max="2819" width="18.42578125" style="5" bestFit="1" customWidth="1"/>
    <col min="2820" max="2823" width="10.42578125" style="5" customWidth="1"/>
    <col min="2824" max="2824" width="12.85546875" style="5" bestFit="1" customWidth="1"/>
    <col min="2825" max="2825" width="20.42578125" style="5" bestFit="1" customWidth="1"/>
    <col min="2826" max="2827" width="11.42578125" style="5" customWidth="1"/>
    <col min="2828" max="2828" width="10.42578125" style="5" bestFit="1" customWidth="1"/>
    <col min="2829" max="2829" width="11.42578125" style="5" bestFit="1" customWidth="1"/>
    <col min="2830" max="2830" width="18.85546875" style="5" customWidth="1"/>
    <col min="2831" max="2831" width="18.85546875" style="5" bestFit="1" customWidth="1"/>
    <col min="2832" max="2832" width="20.42578125" style="5" bestFit="1" customWidth="1"/>
    <col min="2833" max="2834" width="0" style="5" hidden="1" customWidth="1"/>
    <col min="2835" max="2835" width="15.42578125" style="5" bestFit="1" customWidth="1"/>
    <col min="2836" max="2836" width="28.42578125" style="5" bestFit="1" customWidth="1"/>
    <col min="2837" max="2837" width="13.5703125" style="5" bestFit="1" customWidth="1"/>
    <col min="2838" max="2838" width="11.42578125" style="5" customWidth="1"/>
    <col min="2839" max="2840" width="0" style="5" hidden="1" customWidth="1"/>
    <col min="2841" max="2843" width="11.42578125" style="5" customWidth="1"/>
    <col min="2844" max="2844" width="13.140625" style="5" bestFit="1" customWidth="1"/>
    <col min="2845" max="3072" width="11.42578125" style="5"/>
    <col min="3073" max="3073" width="4.140625" style="5" customWidth="1"/>
    <col min="3074" max="3074" width="35.5703125" style="5" customWidth="1"/>
    <col min="3075" max="3075" width="18.42578125" style="5" bestFit="1" customWidth="1"/>
    <col min="3076" max="3079" width="10.42578125" style="5" customWidth="1"/>
    <col min="3080" max="3080" width="12.85546875" style="5" bestFit="1" customWidth="1"/>
    <col min="3081" max="3081" width="20.42578125" style="5" bestFit="1" customWidth="1"/>
    <col min="3082" max="3083" width="11.42578125" style="5" customWidth="1"/>
    <col min="3084" max="3084" width="10.42578125" style="5" bestFit="1" customWidth="1"/>
    <col min="3085" max="3085" width="11.42578125" style="5" bestFit="1" customWidth="1"/>
    <col min="3086" max="3086" width="18.85546875" style="5" customWidth="1"/>
    <col min="3087" max="3087" width="18.85546875" style="5" bestFit="1" customWidth="1"/>
    <col min="3088" max="3088" width="20.42578125" style="5" bestFit="1" customWidth="1"/>
    <col min="3089" max="3090" width="0" style="5" hidden="1" customWidth="1"/>
    <col min="3091" max="3091" width="15.42578125" style="5" bestFit="1" customWidth="1"/>
    <col min="3092" max="3092" width="28.42578125" style="5" bestFit="1" customWidth="1"/>
    <col min="3093" max="3093" width="13.5703125" style="5" bestFit="1" customWidth="1"/>
    <col min="3094" max="3094" width="11.42578125" style="5" customWidth="1"/>
    <col min="3095" max="3096" width="0" style="5" hidden="1" customWidth="1"/>
    <col min="3097" max="3099" width="11.42578125" style="5" customWidth="1"/>
    <col min="3100" max="3100" width="13.140625" style="5" bestFit="1" customWidth="1"/>
    <col min="3101" max="3328" width="11.42578125" style="5"/>
    <col min="3329" max="3329" width="4.140625" style="5" customWidth="1"/>
    <col min="3330" max="3330" width="35.5703125" style="5" customWidth="1"/>
    <col min="3331" max="3331" width="18.42578125" style="5" bestFit="1" customWidth="1"/>
    <col min="3332" max="3335" width="10.42578125" style="5" customWidth="1"/>
    <col min="3336" max="3336" width="12.85546875" style="5" bestFit="1" customWidth="1"/>
    <col min="3337" max="3337" width="20.42578125" style="5" bestFit="1" customWidth="1"/>
    <col min="3338" max="3339" width="11.42578125" style="5" customWidth="1"/>
    <col min="3340" max="3340" width="10.42578125" style="5" bestFit="1" customWidth="1"/>
    <col min="3341" max="3341" width="11.42578125" style="5" bestFit="1" customWidth="1"/>
    <col min="3342" max="3342" width="18.85546875" style="5" customWidth="1"/>
    <col min="3343" max="3343" width="18.85546875" style="5" bestFit="1" customWidth="1"/>
    <col min="3344" max="3344" width="20.42578125" style="5" bestFit="1" customWidth="1"/>
    <col min="3345" max="3346" width="0" style="5" hidden="1" customWidth="1"/>
    <col min="3347" max="3347" width="15.42578125" style="5" bestFit="1" customWidth="1"/>
    <col min="3348" max="3348" width="28.42578125" style="5" bestFit="1" customWidth="1"/>
    <col min="3349" max="3349" width="13.5703125" style="5" bestFit="1" customWidth="1"/>
    <col min="3350" max="3350" width="11.42578125" style="5" customWidth="1"/>
    <col min="3351" max="3352" width="0" style="5" hidden="1" customWidth="1"/>
    <col min="3353" max="3355" width="11.42578125" style="5" customWidth="1"/>
    <col min="3356" max="3356" width="13.140625" style="5" bestFit="1" customWidth="1"/>
    <col min="3357" max="3584" width="11.42578125" style="5"/>
    <col min="3585" max="3585" width="4.140625" style="5" customWidth="1"/>
    <col min="3586" max="3586" width="35.5703125" style="5" customWidth="1"/>
    <col min="3587" max="3587" width="18.42578125" style="5" bestFit="1" customWidth="1"/>
    <col min="3588" max="3591" width="10.42578125" style="5" customWidth="1"/>
    <col min="3592" max="3592" width="12.85546875" style="5" bestFit="1" customWidth="1"/>
    <col min="3593" max="3593" width="20.42578125" style="5" bestFit="1" customWidth="1"/>
    <col min="3594" max="3595" width="11.42578125" style="5" customWidth="1"/>
    <col min="3596" max="3596" width="10.42578125" style="5" bestFit="1" customWidth="1"/>
    <col min="3597" max="3597" width="11.42578125" style="5" bestFit="1" customWidth="1"/>
    <col min="3598" max="3598" width="18.85546875" style="5" customWidth="1"/>
    <col min="3599" max="3599" width="18.85546875" style="5" bestFit="1" customWidth="1"/>
    <col min="3600" max="3600" width="20.42578125" style="5" bestFit="1" customWidth="1"/>
    <col min="3601" max="3602" width="0" style="5" hidden="1" customWidth="1"/>
    <col min="3603" max="3603" width="15.42578125" style="5" bestFit="1" customWidth="1"/>
    <col min="3604" max="3604" width="28.42578125" style="5" bestFit="1" customWidth="1"/>
    <col min="3605" max="3605" width="13.5703125" style="5" bestFit="1" customWidth="1"/>
    <col min="3606" max="3606" width="11.42578125" style="5" customWidth="1"/>
    <col min="3607" max="3608" width="0" style="5" hidden="1" customWidth="1"/>
    <col min="3609" max="3611" width="11.42578125" style="5" customWidth="1"/>
    <col min="3612" max="3612" width="13.140625" style="5" bestFit="1" customWidth="1"/>
    <col min="3613" max="3840" width="11.42578125" style="5"/>
    <col min="3841" max="3841" width="4.140625" style="5" customWidth="1"/>
    <col min="3842" max="3842" width="35.5703125" style="5" customWidth="1"/>
    <col min="3843" max="3843" width="18.42578125" style="5" bestFit="1" customWidth="1"/>
    <col min="3844" max="3847" width="10.42578125" style="5" customWidth="1"/>
    <col min="3848" max="3848" width="12.85546875" style="5" bestFit="1" customWidth="1"/>
    <col min="3849" max="3849" width="20.42578125" style="5" bestFit="1" customWidth="1"/>
    <col min="3850" max="3851" width="11.42578125" style="5" customWidth="1"/>
    <col min="3852" max="3852" width="10.42578125" style="5" bestFit="1" customWidth="1"/>
    <col min="3853" max="3853" width="11.42578125" style="5" bestFit="1" customWidth="1"/>
    <col min="3854" max="3854" width="18.85546875" style="5" customWidth="1"/>
    <col min="3855" max="3855" width="18.85546875" style="5" bestFit="1" customWidth="1"/>
    <col min="3856" max="3856" width="20.42578125" style="5" bestFit="1" customWidth="1"/>
    <col min="3857" max="3858" width="0" style="5" hidden="1" customWidth="1"/>
    <col min="3859" max="3859" width="15.42578125" style="5" bestFit="1" customWidth="1"/>
    <col min="3860" max="3860" width="28.42578125" style="5" bestFit="1" customWidth="1"/>
    <col min="3861" max="3861" width="13.5703125" style="5" bestFit="1" customWidth="1"/>
    <col min="3862" max="3862" width="11.42578125" style="5" customWidth="1"/>
    <col min="3863" max="3864" width="0" style="5" hidden="1" customWidth="1"/>
    <col min="3865" max="3867" width="11.42578125" style="5" customWidth="1"/>
    <col min="3868" max="3868" width="13.140625" style="5" bestFit="1" customWidth="1"/>
    <col min="3869" max="4096" width="11.42578125" style="5"/>
    <col min="4097" max="4097" width="4.140625" style="5" customWidth="1"/>
    <col min="4098" max="4098" width="35.5703125" style="5" customWidth="1"/>
    <col min="4099" max="4099" width="18.42578125" style="5" bestFit="1" customWidth="1"/>
    <col min="4100" max="4103" width="10.42578125" style="5" customWidth="1"/>
    <col min="4104" max="4104" width="12.85546875" style="5" bestFit="1" customWidth="1"/>
    <col min="4105" max="4105" width="20.42578125" style="5" bestFit="1" customWidth="1"/>
    <col min="4106" max="4107" width="11.42578125" style="5" customWidth="1"/>
    <col min="4108" max="4108" width="10.42578125" style="5" bestFit="1" customWidth="1"/>
    <col min="4109" max="4109" width="11.42578125" style="5" bestFit="1" customWidth="1"/>
    <col min="4110" max="4110" width="18.85546875" style="5" customWidth="1"/>
    <col min="4111" max="4111" width="18.85546875" style="5" bestFit="1" customWidth="1"/>
    <col min="4112" max="4112" width="20.42578125" style="5" bestFit="1" customWidth="1"/>
    <col min="4113" max="4114" width="0" style="5" hidden="1" customWidth="1"/>
    <col min="4115" max="4115" width="15.42578125" style="5" bestFit="1" customWidth="1"/>
    <col min="4116" max="4116" width="28.42578125" style="5" bestFit="1" customWidth="1"/>
    <col min="4117" max="4117" width="13.5703125" style="5" bestFit="1" customWidth="1"/>
    <col min="4118" max="4118" width="11.42578125" style="5" customWidth="1"/>
    <col min="4119" max="4120" width="0" style="5" hidden="1" customWidth="1"/>
    <col min="4121" max="4123" width="11.42578125" style="5" customWidth="1"/>
    <col min="4124" max="4124" width="13.140625" style="5" bestFit="1" customWidth="1"/>
    <col min="4125" max="4352" width="11.42578125" style="5"/>
    <col min="4353" max="4353" width="4.140625" style="5" customWidth="1"/>
    <col min="4354" max="4354" width="35.5703125" style="5" customWidth="1"/>
    <col min="4355" max="4355" width="18.42578125" style="5" bestFit="1" customWidth="1"/>
    <col min="4356" max="4359" width="10.42578125" style="5" customWidth="1"/>
    <col min="4360" max="4360" width="12.85546875" style="5" bestFit="1" customWidth="1"/>
    <col min="4361" max="4361" width="20.42578125" style="5" bestFit="1" customWidth="1"/>
    <col min="4362" max="4363" width="11.42578125" style="5" customWidth="1"/>
    <col min="4364" max="4364" width="10.42578125" style="5" bestFit="1" customWidth="1"/>
    <col min="4365" max="4365" width="11.42578125" style="5" bestFit="1" customWidth="1"/>
    <col min="4366" max="4366" width="18.85546875" style="5" customWidth="1"/>
    <col min="4367" max="4367" width="18.85546875" style="5" bestFit="1" customWidth="1"/>
    <col min="4368" max="4368" width="20.42578125" style="5" bestFit="1" customWidth="1"/>
    <col min="4369" max="4370" width="0" style="5" hidden="1" customWidth="1"/>
    <col min="4371" max="4371" width="15.42578125" style="5" bestFit="1" customWidth="1"/>
    <col min="4372" max="4372" width="28.42578125" style="5" bestFit="1" customWidth="1"/>
    <col min="4373" max="4373" width="13.5703125" style="5" bestFit="1" customWidth="1"/>
    <col min="4374" max="4374" width="11.42578125" style="5" customWidth="1"/>
    <col min="4375" max="4376" width="0" style="5" hidden="1" customWidth="1"/>
    <col min="4377" max="4379" width="11.42578125" style="5" customWidth="1"/>
    <col min="4380" max="4380" width="13.140625" style="5" bestFit="1" customWidth="1"/>
    <col min="4381" max="4608" width="11.42578125" style="5"/>
    <col min="4609" max="4609" width="4.140625" style="5" customWidth="1"/>
    <col min="4610" max="4610" width="35.5703125" style="5" customWidth="1"/>
    <col min="4611" max="4611" width="18.42578125" style="5" bestFit="1" customWidth="1"/>
    <col min="4612" max="4615" width="10.42578125" style="5" customWidth="1"/>
    <col min="4616" max="4616" width="12.85546875" style="5" bestFit="1" customWidth="1"/>
    <col min="4617" max="4617" width="20.42578125" style="5" bestFit="1" customWidth="1"/>
    <col min="4618" max="4619" width="11.42578125" style="5" customWidth="1"/>
    <col min="4620" max="4620" width="10.42578125" style="5" bestFit="1" customWidth="1"/>
    <col min="4621" max="4621" width="11.42578125" style="5" bestFit="1" customWidth="1"/>
    <col min="4622" max="4622" width="18.85546875" style="5" customWidth="1"/>
    <col min="4623" max="4623" width="18.85546875" style="5" bestFit="1" customWidth="1"/>
    <col min="4624" max="4624" width="20.42578125" style="5" bestFit="1" customWidth="1"/>
    <col min="4625" max="4626" width="0" style="5" hidden="1" customWidth="1"/>
    <col min="4627" max="4627" width="15.42578125" style="5" bestFit="1" customWidth="1"/>
    <col min="4628" max="4628" width="28.42578125" style="5" bestFit="1" customWidth="1"/>
    <col min="4629" max="4629" width="13.5703125" style="5" bestFit="1" customWidth="1"/>
    <col min="4630" max="4630" width="11.42578125" style="5" customWidth="1"/>
    <col min="4631" max="4632" width="0" style="5" hidden="1" customWidth="1"/>
    <col min="4633" max="4635" width="11.42578125" style="5" customWidth="1"/>
    <col min="4636" max="4636" width="13.140625" style="5" bestFit="1" customWidth="1"/>
    <col min="4637" max="4864" width="11.42578125" style="5"/>
    <col min="4865" max="4865" width="4.140625" style="5" customWidth="1"/>
    <col min="4866" max="4866" width="35.5703125" style="5" customWidth="1"/>
    <col min="4867" max="4867" width="18.42578125" style="5" bestFit="1" customWidth="1"/>
    <col min="4868" max="4871" width="10.42578125" style="5" customWidth="1"/>
    <col min="4872" max="4872" width="12.85546875" style="5" bestFit="1" customWidth="1"/>
    <col min="4873" max="4873" width="20.42578125" style="5" bestFit="1" customWidth="1"/>
    <col min="4874" max="4875" width="11.42578125" style="5" customWidth="1"/>
    <col min="4876" max="4876" width="10.42578125" style="5" bestFit="1" customWidth="1"/>
    <col min="4877" max="4877" width="11.42578125" style="5" bestFit="1" customWidth="1"/>
    <col min="4878" max="4878" width="18.85546875" style="5" customWidth="1"/>
    <col min="4879" max="4879" width="18.85546875" style="5" bestFit="1" customWidth="1"/>
    <col min="4880" max="4880" width="20.42578125" style="5" bestFit="1" customWidth="1"/>
    <col min="4881" max="4882" width="0" style="5" hidden="1" customWidth="1"/>
    <col min="4883" max="4883" width="15.42578125" style="5" bestFit="1" customWidth="1"/>
    <col min="4884" max="4884" width="28.42578125" style="5" bestFit="1" customWidth="1"/>
    <col min="4885" max="4885" width="13.5703125" style="5" bestFit="1" customWidth="1"/>
    <col min="4886" max="4886" width="11.42578125" style="5" customWidth="1"/>
    <col min="4887" max="4888" width="0" style="5" hidden="1" customWidth="1"/>
    <col min="4889" max="4891" width="11.42578125" style="5" customWidth="1"/>
    <col min="4892" max="4892" width="13.140625" style="5" bestFit="1" customWidth="1"/>
    <col min="4893" max="5120" width="11.42578125" style="5"/>
    <col min="5121" max="5121" width="4.140625" style="5" customWidth="1"/>
    <col min="5122" max="5122" width="35.5703125" style="5" customWidth="1"/>
    <col min="5123" max="5123" width="18.42578125" style="5" bestFit="1" customWidth="1"/>
    <col min="5124" max="5127" width="10.42578125" style="5" customWidth="1"/>
    <col min="5128" max="5128" width="12.85546875" style="5" bestFit="1" customWidth="1"/>
    <col min="5129" max="5129" width="20.42578125" style="5" bestFit="1" customWidth="1"/>
    <col min="5130" max="5131" width="11.42578125" style="5" customWidth="1"/>
    <col min="5132" max="5132" width="10.42578125" style="5" bestFit="1" customWidth="1"/>
    <col min="5133" max="5133" width="11.42578125" style="5" bestFit="1" customWidth="1"/>
    <col min="5134" max="5134" width="18.85546875" style="5" customWidth="1"/>
    <col min="5135" max="5135" width="18.85546875" style="5" bestFit="1" customWidth="1"/>
    <col min="5136" max="5136" width="20.42578125" style="5" bestFit="1" customWidth="1"/>
    <col min="5137" max="5138" width="0" style="5" hidden="1" customWidth="1"/>
    <col min="5139" max="5139" width="15.42578125" style="5" bestFit="1" customWidth="1"/>
    <col min="5140" max="5140" width="28.42578125" style="5" bestFit="1" customWidth="1"/>
    <col min="5141" max="5141" width="13.5703125" style="5" bestFit="1" customWidth="1"/>
    <col min="5142" max="5142" width="11.42578125" style="5" customWidth="1"/>
    <col min="5143" max="5144" width="0" style="5" hidden="1" customWidth="1"/>
    <col min="5145" max="5147" width="11.42578125" style="5" customWidth="1"/>
    <col min="5148" max="5148" width="13.140625" style="5" bestFit="1" customWidth="1"/>
    <col min="5149" max="5376" width="11.42578125" style="5"/>
    <col min="5377" max="5377" width="4.140625" style="5" customWidth="1"/>
    <col min="5378" max="5378" width="35.5703125" style="5" customWidth="1"/>
    <col min="5379" max="5379" width="18.42578125" style="5" bestFit="1" customWidth="1"/>
    <col min="5380" max="5383" width="10.42578125" style="5" customWidth="1"/>
    <col min="5384" max="5384" width="12.85546875" style="5" bestFit="1" customWidth="1"/>
    <col min="5385" max="5385" width="20.42578125" style="5" bestFit="1" customWidth="1"/>
    <col min="5386" max="5387" width="11.42578125" style="5" customWidth="1"/>
    <col min="5388" max="5388" width="10.42578125" style="5" bestFit="1" customWidth="1"/>
    <col min="5389" max="5389" width="11.42578125" style="5" bestFit="1" customWidth="1"/>
    <col min="5390" max="5390" width="18.85546875" style="5" customWidth="1"/>
    <col min="5391" max="5391" width="18.85546875" style="5" bestFit="1" customWidth="1"/>
    <col min="5392" max="5392" width="20.42578125" style="5" bestFit="1" customWidth="1"/>
    <col min="5393" max="5394" width="0" style="5" hidden="1" customWidth="1"/>
    <col min="5395" max="5395" width="15.42578125" style="5" bestFit="1" customWidth="1"/>
    <col min="5396" max="5396" width="28.42578125" style="5" bestFit="1" customWidth="1"/>
    <col min="5397" max="5397" width="13.5703125" style="5" bestFit="1" customWidth="1"/>
    <col min="5398" max="5398" width="11.42578125" style="5" customWidth="1"/>
    <col min="5399" max="5400" width="0" style="5" hidden="1" customWidth="1"/>
    <col min="5401" max="5403" width="11.42578125" style="5" customWidth="1"/>
    <col min="5404" max="5404" width="13.140625" style="5" bestFit="1" customWidth="1"/>
    <col min="5405" max="5632" width="11.42578125" style="5"/>
    <col min="5633" max="5633" width="4.140625" style="5" customWidth="1"/>
    <col min="5634" max="5634" width="35.5703125" style="5" customWidth="1"/>
    <col min="5635" max="5635" width="18.42578125" style="5" bestFit="1" customWidth="1"/>
    <col min="5636" max="5639" width="10.42578125" style="5" customWidth="1"/>
    <col min="5640" max="5640" width="12.85546875" style="5" bestFit="1" customWidth="1"/>
    <col min="5641" max="5641" width="20.42578125" style="5" bestFit="1" customWidth="1"/>
    <col min="5642" max="5643" width="11.42578125" style="5" customWidth="1"/>
    <col min="5644" max="5644" width="10.42578125" style="5" bestFit="1" customWidth="1"/>
    <col min="5645" max="5645" width="11.42578125" style="5" bestFit="1" customWidth="1"/>
    <col min="5646" max="5646" width="18.85546875" style="5" customWidth="1"/>
    <col min="5647" max="5647" width="18.85546875" style="5" bestFit="1" customWidth="1"/>
    <col min="5648" max="5648" width="20.42578125" style="5" bestFit="1" customWidth="1"/>
    <col min="5649" max="5650" width="0" style="5" hidden="1" customWidth="1"/>
    <col min="5651" max="5651" width="15.42578125" style="5" bestFit="1" customWidth="1"/>
    <col min="5652" max="5652" width="28.42578125" style="5" bestFit="1" customWidth="1"/>
    <col min="5653" max="5653" width="13.5703125" style="5" bestFit="1" customWidth="1"/>
    <col min="5654" max="5654" width="11.42578125" style="5" customWidth="1"/>
    <col min="5655" max="5656" width="0" style="5" hidden="1" customWidth="1"/>
    <col min="5657" max="5659" width="11.42578125" style="5" customWidth="1"/>
    <col min="5660" max="5660" width="13.140625" style="5" bestFit="1" customWidth="1"/>
    <col min="5661" max="5888" width="11.42578125" style="5"/>
    <col min="5889" max="5889" width="4.140625" style="5" customWidth="1"/>
    <col min="5890" max="5890" width="35.5703125" style="5" customWidth="1"/>
    <col min="5891" max="5891" width="18.42578125" style="5" bestFit="1" customWidth="1"/>
    <col min="5892" max="5895" width="10.42578125" style="5" customWidth="1"/>
    <col min="5896" max="5896" width="12.85546875" style="5" bestFit="1" customWidth="1"/>
    <col min="5897" max="5897" width="20.42578125" style="5" bestFit="1" customWidth="1"/>
    <col min="5898" max="5899" width="11.42578125" style="5" customWidth="1"/>
    <col min="5900" max="5900" width="10.42578125" style="5" bestFit="1" customWidth="1"/>
    <col min="5901" max="5901" width="11.42578125" style="5" bestFit="1" customWidth="1"/>
    <col min="5902" max="5902" width="18.85546875" style="5" customWidth="1"/>
    <col min="5903" max="5903" width="18.85546875" style="5" bestFit="1" customWidth="1"/>
    <col min="5904" max="5904" width="20.42578125" style="5" bestFit="1" customWidth="1"/>
    <col min="5905" max="5906" width="0" style="5" hidden="1" customWidth="1"/>
    <col min="5907" max="5907" width="15.42578125" style="5" bestFit="1" customWidth="1"/>
    <col min="5908" max="5908" width="28.42578125" style="5" bestFit="1" customWidth="1"/>
    <col min="5909" max="5909" width="13.5703125" style="5" bestFit="1" customWidth="1"/>
    <col min="5910" max="5910" width="11.42578125" style="5" customWidth="1"/>
    <col min="5911" max="5912" width="0" style="5" hidden="1" customWidth="1"/>
    <col min="5913" max="5915" width="11.42578125" style="5" customWidth="1"/>
    <col min="5916" max="5916" width="13.140625" style="5" bestFit="1" customWidth="1"/>
    <col min="5917" max="6144" width="11.42578125" style="5"/>
    <col min="6145" max="6145" width="4.140625" style="5" customWidth="1"/>
    <col min="6146" max="6146" width="35.5703125" style="5" customWidth="1"/>
    <col min="6147" max="6147" width="18.42578125" style="5" bestFit="1" customWidth="1"/>
    <col min="6148" max="6151" width="10.42578125" style="5" customWidth="1"/>
    <col min="6152" max="6152" width="12.85546875" style="5" bestFit="1" customWidth="1"/>
    <col min="6153" max="6153" width="20.42578125" style="5" bestFit="1" customWidth="1"/>
    <col min="6154" max="6155" width="11.42578125" style="5" customWidth="1"/>
    <col min="6156" max="6156" width="10.42578125" style="5" bestFit="1" customWidth="1"/>
    <col min="6157" max="6157" width="11.42578125" style="5" bestFit="1" customWidth="1"/>
    <col min="6158" max="6158" width="18.85546875" style="5" customWidth="1"/>
    <col min="6159" max="6159" width="18.85546875" style="5" bestFit="1" customWidth="1"/>
    <col min="6160" max="6160" width="20.42578125" style="5" bestFit="1" customWidth="1"/>
    <col min="6161" max="6162" width="0" style="5" hidden="1" customWidth="1"/>
    <col min="6163" max="6163" width="15.42578125" style="5" bestFit="1" customWidth="1"/>
    <col min="6164" max="6164" width="28.42578125" style="5" bestFit="1" customWidth="1"/>
    <col min="6165" max="6165" width="13.5703125" style="5" bestFit="1" customWidth="1"/>
    <col min="6166" max="6166" width="11.42578125" style="5" customWidth="1"/>
    <col min="6167" max="6168" width="0" style="5" hidden="1" customWidth="1"/>
    <col min="6169" max="6171" width="11.42578125" style="5" customWidth="1"/>
    <col min="6172" max="6172" width="13.140625" style="5" bestFit="1" customWidth="1"/>
    <col min="6173" max="6400" width="11.42578125" style="5"/>
    <col min="6401" max="6401" width="4.140625" style="5" customWidth="1"/>
    <col min="6402" max="6402" width="35.5703125" style="5" customWidth="1"/>
    <col min="6403" max="6403" width="18.42578125" style="5" bestFit="1" customWidth="1"/>
    <col min="6404" max="6407" width="10.42578125" style="5" customWidth="1"/>
    <col min="6408" max="6408" width="12.85546875" style="5" bestFit="1" customWidth="1"/>
    <col min="6409" max="6409" width="20.42578125" style="5" bestFit="1" customWidth="1"/>
    <col min="6410" max="6411" width="11.42578125" style="5" customWidth="1"/>
    <col min="6412" max="6412" width="10.42578125" style="5" bestFit="1" customWidth="1"/>
    <col min="6413" max="6413" width="11.42578125" style="5" bestFit="1" customWidth="1"/>
    <col min="6414" max="6414" width="18.85546875" style="5" customWidth="1"/>
    <col min="6415" max="6415" width="18.85546875" style="5" bestFit="1" customWidth="1"/>
    <col min="6416" max="6416" width="20.42578125" style="5" bestFit="1" customWidth="1"/>
    <col min="6417" max="6418" width="0" style="5" hidden="1" customWidth="1"/>
    <col min="6419" max="6419" width="15.42578125" style="5" bestFit="1" customWidth="1"/>
    <col min="6420" max="6420" width="28.42578125" style="5" bestFit="1" customWidth="1"/>
    <col min="6421" max="6421" width="13.5703125" style="5" bestFit="1" customWidth="1"/>
    <col min="6422" max="6422" width="11.42578125" style="5" customWidth="1"/>
    <col min="6423" max="6424" width="0" style="5" hidden="1" customWidth="1"/>
    <col min="6425" max="6427" width="11.42578125" style="5" customWidth="1"/>
    <col min="6428" max="6428" width="13.140625" style="5" bestFit="1" customWidth="1"/>
    <col min="6429" max="6656" width="11.42578125" style="5"/>
    <col min="6657" max="6657" width="4.140625" style="5" customWidth="1"/>
    <col min="6658" max="6658" width="35.5703125" style="5" customWidth="1"/>
    <col min="6659" max="6659" width="18.42578125" style="5" bestFit="1" customWidth="1"/>
    <col min="6660" max="6663" width="10.42578125" style="5" customWidth="1"/>
    <col min="6664" max="6664" width="12.85546875" style="5" bestFit="1" customWidth="1"/>
    <col min="6665" max="6665" width="20.42578125" style="5" bestFit="1" customWidth="1"/>
    <col min="6666" max="6667" width="11.42578125" style="5" customWidth="1"/>
    <col min="6668" max="6668" width="10.42578125" style="5" bestFit="1" customWidth="1"/>
    <col min="6669" max="6669" width="11.42578125" style="5" bestFit="1" customWidth="1"/>
    <col min="6670" max="6670" width="18.85546875" style="5" customWidth="1"/>
    <col min="6671" max="6671" width="18.85546875" style="5" bestFit="1" customWidth="1"/>
    <col min="6672" max="6672" width="20.42578125" style="5" bestFit="1" customWidth="1"/>
    <col min="6673" max="6674" width="0" style="5" hidden="1" customWidth="1"/>
    <col min="6675" max="6675" width="15.42578125" style="5" bestFit="1" customWidth="1"/>
    <col min="6676" max="6676" width="28.42578125" style="5" bestFit="1" customWidth="1"/>
    <col min="6677" max="6677" width="13.5703125" style="5" bestFit="1" customWidth="1"/>
    <col min="6678" max="6678" width="11.42578125" style="5" customWidth="1"/>
    <col min="6679" max="6680" width="0" style="5" hidden="1" customWidth="1"/>
    <col min="6681" max="6683" width="11.42578125" style="5" customWidth="1"/>
    <col min="6684" max="6684" width="13.140625" style="5" bestFit="1" customWidth="1"/>
    <col min="6685" max="6912" width="11.42578125" style="5"/>
    <col min="6913" max="6913" width="4.140625" style="5" customWidth="1"/>
    <col min="6914" max="6914" width="35.5703125" style="5" customWidth="1"/>
    <col min="6915" max="6915" width="18.42578125" style="5" bestFit="1" customWidth="1"/>
    <col min="6916" max="6919" width="10.42578125" style="5" customWidth="1"/>
    <col min="6920" max="6920" width="12.85546875" style="5" bestFit="1" customWidth="1"/>
    <col min="6921" max="6921" width="20.42578125" style="5" bestFit="1" customWidth="1"/>
    <col min="6922" max="6923" width="11.42578125" style="5" customWidth="1"/>
    <col min="6924" max="6924" width="10.42578125" style="5" bestFit="1" customWidth="1"/>
    <col min="6925" max="6925" width="11.42578125" style="5" bestFit="1" customWidth="1"/>
    <col min="6926" max="6926" width="18.85546875" style="5" customWidth="1"/>
    <col min="6927" max="6927" width="18.85546875" style="5" bestFit="1" customWidth="1"/>
    <col min="6928" max="6928" width="20.42578125" style="5" bestFit="1" customWidth="1"/>
    <col min="6929" max="6930" width="0" style="5" hidden="1" customWidth="1"/>
    <col min="6931" max="6931" width="15.42578125" style="5" bestFit="1" customWidth="1"/>
    <col min="6932" max="6932" width="28.42578125" style="5" bestFit="1" customWidth="1"/>
    <col min="6933" max="6933" width="13.5703125" style="5" bestFit="1" customWidth="1"/>
    <col min="6934" max="6934" width="11.42578125" style="5" customWidth="1"/>
    <col min="6935" max="6936" width="0" style="5" hidden="1" customWidth="1"/>
    <col min="6937" max="6939" width="11.42578125" style="5" customWidth="1"/>
    <col min="6940" max="6940" width="13.140625" style="5" bestFit="1" customWidth="1"/>
    <col min="6941" max="7168" width="11.42578125" style="5"/>
    <col min="7169" max="7169" width="4.140625" style="5" customWidth="1"/>
    <col min="7170" max="7170" width="35.5703125" style="5" customWidth="1"/>
    <col min="7171" max="7171" width="18.42578125" style="5" bestFit="1" customWidth="1"/>
    <col min="7172" max="7175" width="10.42578125" style="5" customWidth="1"/>
    <col min="7176" max="7176" width="12.85546875" style="5" bestFit="1" customWidth="1"/>
    <col min="7177" max="7177" width="20.42578125" style="5" bestFit="1" customWidth="1"/>
    <col min="7178" max="7179" width="11.42578125" style="5" customWidth="1"/>
    <col min="7180" max="7180" width="10.42578125" style="5" bestFit="1" customWidth="1"/>
    <col min="7181" max="7181" width="11.42578125" style="5" bestFit="1" customWidth="1"/>
    <col min="7182" max="7182" width="18.85546875" style="5" customWidth="1"/>
    <col min="7183" max="7183" width="18.85546875" style="5" bestFit="1" customWidth="1"/>
    <col min="7184" max="7184" width="20.42578125" style="5" bestFit="1" customWidth="1"/>
    <col min="7185" max="7186" width="0" style="5" hidden="1" customWidth="1"/>
    <col min="7187" max="7187" width="15.42578125" style="5" bestFit="1" customWidth="1"/>
    <col min="7188" max="7188" width="28.42578125" style="5" bestFit="1" customWidth="1"/>
    <col min="7189" max="7189" width="13.5703125" style="5" bestFit="1" customWidth="1"/>
    <col min="7190" max="7190" width="11.42578125" style="5" customWidth="1"/>
    <col min="7191" max="7192" width="0" style="5" hidden="1" customWidth="1"/>
    <col min="7193" max="7195" width="11.42578125" style="5" customWidth="1"/>
    <col min="7196" max="7196" width="13.140625" style="5" bestFit="1" customWidth="1"/>
    <col min="7197" max="7424" width="11.42578125" style="5"/>
    <col min="7425" max="7425" width="4.140625" style="5" customWidth="1"/>
    <col min="7426" max="7426" width="35.5703125" style="5" customWidth="1"/>
    <col min="7427" max="7427" width="18.42578125" style="5" bestFit="1" customWidth="1"/>
    <col min="7428" max="7431" width="10.42578125" style="5" customWidth="1"/>
    <col min="7432" max="7432" width="12.85546875" style="5" bestFit="1" customWidth="1"/>
    <col min="7433" max="7433" width="20.42578125" style="5" bestFit="1" customWidth="1"/>
    <col min="7434" max="7435" width="11.42578125" style="5" customWidth="1"/>
    <col min="7436" max="7436" width="10.42578125" style="5" bestFit="1" customWidth="1"/>
    <col min="7437" max="7437" width="11.42578125" style="5" bestFit="1" customWidth="1"/>
    <col min="7438" max="7438" width="18.85546875" style="5" customWidth="1"/>
    <col min="7439" max="7439" width="18.85546875" style="5" bestFit="1" customWidth="1"/>
    <col min="7440" max="7440" width="20.42578125" style="5" bestFit="1" customWidth="1"/>
    <col min="7441" max="7442" width="0" style="5" hidden="1" customWidth="1"/>
    <col min="7443" max="7443" width="15.42578125" style="5" bestFit="1" customWidth="1"/>
    <col min="7444" max="7444" width="28.42578125" style="5" bestFit="1" customWidth="1"/>
    <col min="7445" max="7445" width="13.5703125" style="5" bestFit="1" customWidth="1"/>
    <col min="7446" max="7446" width="11.42578125" style="5" customWidth="1"/>
    <col min="7447" max="7448" width="0" style="5" hidden="1" customWidth="1"/>
    <col min="7449" max="7451" width="11.42578125" style="5" customWidth="1"/>
    <col min="7452" max="7452" width="13.140625" style="5" bestFit="1" customWidth="1"/>
    <col min="7453" max="7680" width="11.42578125" style="5"/>
    <col min="7681" max="7681" width="4.140625" style="5" customWidth="1"/>
    <col min="7682" max="7682" width="35.5703125" style="5" customWidth="1"/>
    <col min="7683" max="7683" width="18.42578125" style="5" bestFit="1" customWidth="1"/>
    <col min="7684" max="7687" width="10.42578125" style="5" customWidth="1"/>
    <col min="7688" max="7688" width="12.85546875" style="5" bestFit="1" customWidth="1"/>
    <col min="7689" max="7689" width="20.42578125" style="5" bestFit="1" customWidth="1"/>
    <col min="7690" max="7691" width="11.42578125" style="5" customWidth="1"/>
    <col min="7692" max="7692" width="10.42578125" style="5" bestFit="1" customWidth="1"/>
    <col min="7693" max="7693" width="11.42578125" style="5" bestFit="1" customWidth="1"/>
    <col min="7694" max="7694" width="18.85546875" style="5" customWidth="1"/>
    <col min="7695" max="7695" width="18.85546875" style="5" bestFit="1" customWidth="1"/>
    <col min="7696" max="7696" width="20.42578125" style="5" bestFit="1" customWidth="1"/>
    <col min="7697" max="7698" width="0" style="5" hidden="1" customWidth="1"/>
    <col min="7699" max="7699" width="15.42578125" style="5" bestFit="1" customWidth="1"/>
    <col min="7700" max="7700" width="28.42578125" style="5" bestFit="1" customWidth="1"/>
    <col min="7701" max="7701" width="13.5703125" style="5" bestFit="1" customWidth="1"/>
    <col min="7702" max="7702" width="11.42578125" style="5" customWidth="1"/>
    <col min="7703" max="7704" width="0" style="5" hidden="1" customWidth="1"/>
    <col min="7705" max="7707" width="11.42578125" style="5" customWidth="1"/>
    <col min="7708" max="7708" width="13.140625" style="5" bestFit="1" customWidth="1"/>
    <col min="7709" max="7936" width="11.42578125" style="5"/>
    <col min="7937" max="7937" width="4.140625" style="5" customWidth="1"/>
    <col min="7938" max="7938" width="35.5703125" style="5" customWidth="1"/>
    <col min="7939" max="7939" width="18.42578125" style="5" bestFit="1" customWidth="1"/>
    <col min="7940" max="7943" width="10.42578125" style="5" customWidth="1"/>
    <col min="7944" max="7944" width="12.85546875" style="5" bestFit="1" customWidth="1"/>
    <col min="7945" max="7945" width="20.42578125" style="5" bestFit="1" customWidth="1"/>
    <col min="7946" max="7947" width="11.42578125" style="5" customWidth="1"/>
    <col min="7948" max="7948" width="10.42578125" style="5" bestFit="1" customWidth="1"/>
    <col min="7949" max="7949" width="11.42578125" style="5" bestFit="1" customWidth="1"/>
    <col min="7950" max="7950" width="18.85546875" style="5" customWidth="1"/>
    <col min="7951" max="7951" width="18.85546875" style="5" bestFit="1" customWidth="1"/>
    <col min="7952" max="7952" width="20.42578125" style="5" bestFit="1" customWidth="1"/>
    <col min="7953" max="7954" width="0" style="5" hidden="1" customWidth="1"/>
    <col min="7955" max="7955" width="15.42578125" style="5" bestFit="1" customWidth="1"/>
    <col min="7956" max="7956" width="28.42578125" style="5" bestFit="1" customWidth="1"/>
    <col min="7957" max="7957" width="13.5703125" style="5" bestFit="1" customWidth="1"/>
    <col min="7958" max="7958" width="11.42578125" style="5" customWidth="1"/>
    <col min="7959" max="7960" width="0" style="5" hidden="1" customWidth="1"/>
    <col min="7961" max="7963" width="11.42578125" style="5" customWidth="1"/>
    <col min="7964" max="7964" width="13.140625" style="5" bestFit="1" customWidth="1"/>
    <col min="7965" max="8192" width="11.42578125" style="5"/>
    <col min="8193" max="8193" width="4.140625" style="5" customWidth="1"/>
    <col min="8194" max="8194" width="35.5703125" style="5" customWidth="1"/>
    <col min="8195" max="8195" width="18.42578125" style="5" bestFit="1" customWidth="1"/>
    <col min="8196" max="8199" width="10.42578125" style="5" customWidth="1"/>
    <col min="8200" max="8200" width="12.85546875" style="5" bestFit="1" customWidth="1"/>
    <col min="8201" max="8201" width="20.42578125" style="5" bestFit="1" customWidth="1"/>
    <col min="8202" max="8203" width="11.42578125" style="5" customWidth="1"/>
    <col min="8204" max="8204" width="10.42578125" style="5" bestFit="1" customWidth="1"/>
    <col min="8205" max="8205" width="11.42578125" style="5" bestFit="1" customWidth="1"/>
    <col min="8206" max="8206" width="18.85546875" style="5" customWidth="1"/>
    <col min="8207" max="8207" width="18.85546875" style="5" bestFit="1" customWidth="1"/>
    <col min="8208" max="8208" width="20.42578125" style="5" bestFit="1" customWidth="1"/>
    <col min="8209" max="8210" width="0" style="5" hidden="1" customWidth="1"/>
    <col min="8211" max="8211" width="15.42578125" style="5" bestFit="1" customWidth="1"/>
    <col min="8212" max="8212" width="28.42578125" style="5" bestFit="1" customWidth="1"/>
    <col min="8213" max="8213" width="13.5703125" style="5" bestFit="1" customWidth="1"/>
    <col min="8214" max="8214" width="11.42578125" style="5" customWidth="1"/>
    <col min="8215" max="8216" width="0" style="5" hidden="1" customWidth="1"/>
    <col min="8217" max="8219" width="11.42578125" style="5" customWidth="1"/>
    <col min="8220" max="8220" width="13.140625" style="5" bestFit="1" customWidth="1"/>
    <col min="8221" max="8448" width="11.42578125" style="5"/>
    <col min="8449" max="8449" width="4.140625" style="5" customWidth="1"/>
    <col min="8450" max="8450" width="35.5703125" style="5" customWidth="1"/>
    <col min="8451" max="8451" width="18.42578125" style="5" bestFit="1" customWidth="1"/>
    <col min="8452" max="8455" width="10.42578125" style="5" customWidth="1"/>
    <col min="8456" max="8456" width="12.85546875" style="5" bestFit="1" customWidth="1"/>
    <col min="8457" max="8457" width="20.42578125" style="5" bestFit="1" customWidth="1"/>
    <col min="8458" max="8459" width="11.42578125" style="5" customWidth="1"/>
    <col min="8460" max="8460" width="10.42578125" style="5" bestFit="1" customWidth="1"/>
    <col min="8461" max="8461" width="11.42578125" style="5" bestFit="1" customWidth="1"/>
    <col min="8462" max="8462" width="18.85546875" style="5" customWidth="1"/>
    <col min="8463" max="8463" width="18.85546875" style="5" bestFit="1" customWidth="1"/>
    <col min="8464" max="8464" width="20.42578125" style="5" bestFit="1" customWidth="1"/>
    <col min="8465" max="8466" width="0" style="5" hidden="1" customWidth="1"/>
    <col min="8467" max="8467" width="15.42578125" style="5" bestFit="1" customWidth="1"/>
    <col min="8468" max="8468" width="28.42578125" style="5" bestFit="1" customWidth="1"/>
    <col min="8469" max="8469" width="13.5703125" style="5" bestFit="1" customWidth="1"/>
    <col min="8470" max="8470" width="11.42578125" style="5" customWidth="1"/>
    <col min="8471" max="8472" width="0" style="5" hidden="1" customWidth="1"/>
    <col min="8473" max="8475" width="11.42578125" style="5" customWidth="1"/>
    <col min="8476" max="8476" width="13.140625" style="5" bestFit="1" customWidth="1"/>
    <col min="8477" max="8704" width="11.42578125" style="5"/>
    <col min="8705" max="8705" width="4.140625" style="5" customWidth="1"/>
    <col min="8706" max="8706" width="35.5703125" style="5" customWidth="1"/>
    <col min="8707" max="8707" width="18.42578125" style="5" bestFit="1" customWidth="1"/>
    <col min="8708" max="8711" width="10.42578125" style="5" customWidth="1"/>
    <col min="8712" max="8712" width="12.85546875" style="5" bestFit="1" customWidth="1"/>
    <col min="8713" max="8713" width="20.42578125" style="5" bestFit="1" customWidth="1"/>
    <col min="8714" max="8715" width="11.42578125" style="5" customWidth="1"/>
    <col min="8716" max="8716" width="10.42578125" style="5" bestFit="1" customWidth="1"/>
    <col min="8717" max="8717" width="11.42578125" style="5" bestFit="1" customWidth="1"/>
    <col min="8718" max="8718" width="18.85546875" style="5" customWidth="1"/>
    <col min="8719" max="8719" width="18.85546875" style="5" bestFit="1" customWidth="1"/>
    <col min="8720" max="8720" width="20.42578125" style="5" bestFit="1" customWidth="1"/>
    <col min="8721" max="8722" width="0" style="5" hidden="1" customWidth="1"/>
    <col min="8723" max="8723" width="15.42578125" style="5" bestFit="1" customWidth="1"/>
    <col min="8724" max="8724" width="28.42578125" style="5" bestFit="1" customWidth="1"/>
    <col min="8725" max="8725" width="13.5703125" style="5" bestFit="1" customWidth="1"/>
    <col min="8726" max="8726" width="11.42578125" style="5" customWidth="1"/>
    <col min="8727" max="8728" width="0" style="5" hidden="1" customWidth="1"/>
    <col min="8729" max="8731" width="11.42578125" style="5" customWidth="1"/>
    <col min="8732" max="8732" width="13.140625" style="5" bestFit="1" customWidth="1"/>
    <col min="8733" max="8960" width="11.42578125" style="5"/>
    <col min="8961" max="8961" width="4.140625" style="5" customWidth="1"/>
    <col min="8962" max="8962" width="35.5703125" style="5" customWidth="1"/>
    <col min="8963" max="8963" width="18.42578125" style="5" bestFit="1" customWidth="1"/>
    <col min="8964" max="8967" width="10.42578125" style="5" customWidth="1"/>
    <col min="8968" max="8968" width="12.85546875" style="5" bestFit="1" customWidth="1"/>
    <col min="8969" max="8969" width="20.42578125" style="5" bestFit="1" customWidth="1"/>
    <col min="8970" max="8971" width="11.42578125" style="5" customWidth="1"/>
    <col min="8972" max="8972" width="10.42578125" style="5" bestFit="1" customWidth="1"/>
    <col min="8973" max="8973" width="11.42578125" style="5" bestFit="1" customWidth="1"/>
    <col min="8974" max="8974" width="18.85546875" style="5" customWidth="1"/>
    <col min="8975" max="8975" width="18.85546875" style="5" bestFit="1" customWidth="1"/>
    <col min="8976" max="8976" width="20.42578125" style="5" bestFit="1" customWidth="1"/>
    <col min="8977" max="8978" width="0" style="5" hidden="1" customWidth="1"/>
    <col min="8979" max="8979" width="15.42578125" style="5" bestFit="1" customWidth="1"/>
    <col min="8980" max="8980" width="28.42578125" style="5" bestFit="1" customWidth="1"/>
    <col min="8981" max="8981" width="13.5703125" style="5" bestFit="1" customWidth="1"/>
    <col min="8982" max="8982" width="11.42578125" style="5" customWidth="1"/>
    <col min="8983" max="8984" width="0" style="5" hidden="1" customWidth="1"/>
    <col min="8985" max="8987" width="11.42578125" style="5" customWidth="1"/>
    <col min="8988" max="8988" width="13.140625" style="5" bestFit="1" customWidth="1"/>
    <col min="8989" max="9216" width="11.42578125" style="5"/>
    <col min="9217" max="9217" width="4.140625" style="5" customWidth="1"/>
    <col min="9218" max="9218" width="35.5703125" style="5" customWidth="1"/>
    <col min="9219" max="9219" width="18.42578125" style="5" bestFit="1" customWidth="1"/>
    <col min="9220" max="9223" width="10.42578125" style="5" customWidth="1"/>
    <col min="9224" max="9224" width="12.85546875" style="5" bestFit="1" customWidth="1"/>
    <col min="9225" max="9225" width="20.42578125" style="5" bestFit="1" customWidth="1"/>
    <col min="9226" max="9227" width="11.42578125" style="5" customWidth="1"/>
    <col min="9228" max="9228" width="10.42578125" style="5" bestFit="1" customWidth="1"/>
    <col min="9229" max="9229" width="11.42578125" style="5" bestFit="1" customWidth="1"/>
    <col min="9230" max="9230" width="18.85546875" style="5" customWidth="1"/>
    <col min="9231" max="9231" width="18.85546875" style="5" bestFit="1" customWidth="1"/>
    <col min="9232" max="9232" width="20.42578125" style="5" bestFit="1" customWidth="1"/>
    <col min="9233" max="9234" width="0" style="5" hidden="1" customWidth="1"/>
    <col min="9235" max="9235" width="15.42578125" style="5" bestFit="1" customWidth="1"/>
    <col min="9236" max="9236" width="28.42578125" style="5" bestFit="1" customWidth="1"/>
    <col min="9237" max="9237" width="13.5703125" style="5" bestFit="1" customWidth="1"/>
    <col min="9238" max="9238" width="11.42578125" style="5" customWidth="1"/>
    <col min="9239" max="9240" width="0" style="5" hidden="1" customWidth="1"/>
    <col min="9241" max="9243" width="11.42578125" style="5" customWidth="1"/>
    <col min="9244" max="9244" width="13.140625" style="5" bestFit="1" customWidth="1"/>
    <col min="9245" max="9472" width="11.42578125" style="5"/>
    <col min="9473" max="9473" width="4.140625" style="5" customWidth="1"/>
    <col min="9474" max="9474" width="35.5703125" style="5" customWidth="1"/>
    <col min="9475" max="9475" width="18.42578125" style="5" bestFit="1" customWidth="1"/>
    <col min="9476" max="9479" width="10.42578125" style="5" customWidth="1"/>
    <col min="9480" max="9480" width="12.85546875" style="5" bestFit="1" customWidth="1"/>
    <col min="9481" max="9481" width="20.42578125" style="5" bestFit="1" customWidth="1"/>
    <col min="9482" max="9483" width="11.42578125" style="5" customWidth="1"/>
    <col min="9484" max="9484" width="10.42578125" style="5" bestFit="1" customWidth="1"/>
    <col min="9485" max="9485" width="11.42578125" style="5" bestFit="1" customWidth="1"/>
    <col min="9486" max="9486" width="18.85546875" style="5" customWidth="1"/>
    <col min="9487" max="9487" width="18.85546875" style="5" bestFit="1" customWidth="1"/>
    <col min="9488" max="9488" width="20.42578125" style="5" bestFit="1" customWidth="1"/>
    <col min="9489" max="9490" width="0" style="5" hidden="1" customWidth="1"/>
    <col min="9491" max="9491" width="15.42578125" style="5" bestFit="1" customWidth="1"/>
    <col min="9492" max="9492" width="28.42578125" style="5" bestFit="1" customWidth="1"/>
    <col min="9493" max="9493" width="13.5703125" style="5" bestFit="1" customWidth="1"/>
    <col min="9494" max="9494" width="11.42578125" style="5" customWidth="1"/>
    <col min="9495" max="9496" width="0" style="5" hidden="1" customWidth="1"/>
    <col min="9497" max="9499" width="11.42578125" style="5" customWidth="1"/>
    <col min="9500" max="9500" width="13.140625" style="5" bestFit="1" customWidth="1"/>
    <col min="9501" max="9728" width="11.42578125" style="5"/>
    <col min="9729" max="9729" width="4.140625" style="5" customWidth="1"/>
    <col min="9730" max="9730" width="35.5703125" style="5" customWidth="1"/>
    <col min="9731" max="9731" width="18.42578125" style="5" bestFit="1" customWidth="1"/>
    <col min="9732" max="9735" width="10.42578125" style="5" customWidth="1"/>
    <col min="9736" max="9736" width="12.85546875" style="5" bestFit="1" customWidth="1"/>
    <col min="9737" max="9737" width="20.42578125" style="5" bestFit="1" customWidth="1"/>
    <col min="9738" max="9739" width="11.42578125" style="5" customWidth="1"/>
    <col min="9740" max="9740" width="10.42578125" style="5" bestFit="1" customWidth="1"/>
    <col min="9741" max="9741" width="11.42578125" style="5" bestFit="1" customWidth="1"/>
    <col min="9742" max="9742" width="18.85546875" style="5" customWidth="1"/>
    <col min="9743" max="9743" width="18.85546875" style="5" bestFit="1" customWidth="1"/>
    <col min="9744" max="9744" width="20.42578125" style="5" bestFit="1" customWidth="1"/>
    <col min="9745" max="9746" width="0" style="5" hidden="1" customWidth="1"/>
    <col min="9747" max="9747" width="15.42578125" style="5" bestFit="1" customWidth="1"/>
    <col min="9748" max="9748" width="28.42578125" style="5" bestFit="1" customWidth="1"/>
    <col min="9749" max="9749" width="13.5703125" style="5" bestFit="1" customWidth="1"/>
    <col min="9750" max="9750" width="11.42578125" style="5" customWidth="1"/>
    <col min="9751" max="9752" width="0" style="5" hidden="1" customWidth="1"/>
    <col min="9753" max="9755" width="11.42578125" style="5" customWidth="1"/>
    <col min="9756" max="9756" width="13.140625" style="5" bestFit="1" customWidth="1"/>
    <col min="9757" max="9984" width="11.42578125" style="5"/>
    <col min="9985" max="9985" width="4.140625" style="5" customWidth="1"/>
    <col min="9986" max="9986" width="35.5703125" style="5" customWidth="1"/>
    <col min="9987" max="9987" width="18.42578125" style="5" bestFit="1" customWidth="1"/>
    <col min="9988" max="9991" width="10.42578125" style="5" customWidth="1"/>
    <col min="9992" max="9992" width="12.85546875" style="5" bestFit="1" customWidth="1"/>
    <col min="9993" max="9993" width="20.42578125" style="5" bestFit="1" customWidth="1"/>
    <col min="9994" max="9995" width="11.42578125" style="5" customWidth="1"/>
    <col min="9996" max="9996" width="10.42578125" style="5" bestFit="1" customWidth="1"/>
    <col min="9997" max="9997" width="11.42578125" style="5" bestFit="1" customWidth="1"/>
    <col min="9998" max="9998" width="18.85546875" style="5" customWidth="1"/>
    <col min="9999" max="9999" width="18.85546875" style="5" bestFit="1" customWidth="1"/>
    <col min="10000" max="10000" width="20.42578125" style="5" bestFit="1" customWidth="1"/>
    <col min="10001" max="10002" width="0" style="5" hidden="1" customWidth="1"/>
    <col min="10003" max="10003" width="15.42578125" style="5" bestFit="1" customWidth="1"/>
    <col min="10004" max="10004" width="28.42578125" style="5" bestFit="1" customWidth="1"/>
    <col min="10005" max="10005" width="13.5703125" style="5" bestFit="1" customWidth="1"/>
    <col min="10006" max="10006" width="11.42578125" style="5" customWidth="1"/>
    <col min="10007" max="10008" width="0" style="5" hidden="1" customWidth="1"/>
    <col min="10009" max="10011" width="11.42578125" style="5" customWidth="1"/>
    <col min="10012" max="10012" width="13.140625" style="5" bestFit="1" customWidth="1"/>
    <col min="10013" max="10240" width="11.42578125" style="5"/>
    <col min="10241" max="10241" width="4.140625" style="5" customWidth="1"/>
    <col min="10242" max="10242" width="35.5703125" style="5" customWidth="1"/>
    <col min="10243" max="10243" width="18.42578125" style="5" bestFit="1" customWidth="1"/>
    <col min="10244" max="10247" width="10.42578125" style="5" customWidth="1"/>
    <col min="10248" max="10248" width="12.85546875" style="5" bestFit="1" customWidth="1"/>
    <col min="10249" max="10249" width="20.42578125" style="5" bestFit="1" customWidth="1"/>
    <col min="10250" max="10251" width="11.42578125" style="5" customWidth="1"/>
    <col min="10252" max="10252" width="10.42578125" style="5" bestFit="1" customWidth="1"/>
    <col min="10253" max="10253" width="11.42578125" style="5" bestFit="1" customWidth="1"/>
    <col min="10254" max="10254" width="18.85546875" style="5" customWidth="1"/>
    <col min="10255" max="10255" width="18.85546875" style="5" bestFit="1" customWidth="1"/>
    <col min="10256" max="10256" width="20.42578125" style="5" bestFit="1" customWidth="1"/>
    <col min="10257" max="10258" width="0" style="5" hidden="1" customWidth="1"/>
    <col min="10259" max="10259" width="15.42578125" style="5" bestFit="1" customWidth="1"/>
    <col min="10260" max="10260" width="28.42578125" style="5" bestFit="1" customWidth="1"/>
    <col min="10261" max="10261" width="13.5703125" style="5" bestFit="1" customWidth="1"/>
    <col min="10262" max="10262" width="11.42578125" style="5" customWidth="1"/>
    <col min="10263" max="10264" width="0" style="5" hidden="1" customWidth="1"/>
    <col min="10265" max="10267" width="11.42578125" style="5" customWidth="1"/>
    <col min="10268" max="10268" width="13.140625" style="5" bestFit="1" customWidth="1"/>
    <col min="10269" max="10496" width="11.42578125" style="5"/>
    <col min="10497" max="10497" width="4.140625" style="5" customWidth="1"/>
    <col min="10498" max="10498" width="35.5703125" style="5" customWidth="1"/>
    <col min="10499" max="10499" width="18.42578125" style="5" bestFit="1" customWidth="1"/>
    <col min="10500" max="10503" width="10.42578125" style="5" customWidth="1"/>
    <col min="10504" max="10504" width="12.85546875" style="5" bestFit="1" customWidth="1"/>
    <col min="10505" max="10505" width="20.42578125" style="5" bestFit="1" customWidth="1"/>
    <col min="10506" max="10507" width="11.42578125" style="5" customWidth="1"/>
    <col min="10508" max="10508" width="10.42578125" style="5" bestFit="1" customWidth="1"/>
    <col min="10509" max="10509" width="11.42578125" style="5" bestFit="1" customWidth="1"/>
    <col min="10510" max="10510" width="18.85546875" style="5" customWidth="1"/>
    <col min="10511" max="10511" width="18.85546875" style="5" bestFit="1" customWidth="1"/>
    <col min="10512" max="10512" width="20.42578125" style="5" bestFit="1" customWidth="1"/>
    <col min="10513" max="10514" width="0" style="5" hidden="1" customWidth="1"/>
    <col min="10515" max="10515" width="15.42578125" style="5" bestFit="1" customWidth="1"/>
    <col min="10516" max="10516" width="28.42578125" style="5" bestFit="1" customWidth="1"/>
    <col min="10517" max="10517" width="13.5703125" style="5" bestFit="1" customWidth="1"/>
    <col min="10518" max="10518" width="11.42578125" style="5" customWidth="1"/>
    <col min="10519" max="10520" width="0" style="5" hidden="1" customWidth="1"/>
    <col min="10521" max="10523" width="11.42578125" style="5" customWidth="1"/>
    <col min="10524" max="10524" width="13.140625" style="5" bestFit="1" customWidth="1"/>
    <col min="10525" max="10752" width="11.42578125" style="5"/>
    <col min="10753" max="10753" width="4.140625" style="5" customWidth="1"/>
    <col min="10754" max="10754" width="35.5703125" style="5" customWidth="1"/>
    <col min="10755" max="10755" width="18.42578125" style="5" bestFit="1" customWidth="1"/>
    <col min="10756" max="10759" width="10.42578125" style="5" customWidth="1"/>
    <col min="10760" max="10760" width="12.85546875" style="5" bestFit="1" customWidth="1"/>
    <col min="10761" max="10761" width="20.42578125" style="5" bestFit="1" customWidth="1"/>
    <col min="10762" max="10763" width="11.42578125" style="5" customWidth="1"/>
    <col min="10764" max="10764" width="10.42578125" style="5" bestFit="1" customWidth="1"/>
    <col min="10765" max="10765" width="11.42578125" style="5" bestFit="1" customWidth="1"/>
    <col min="10766" max="10766" width="18.85546875" style="5" customWidth="1"/>
    <col min="10767" max="10767" width="18.85546875" style="5" bestFit="1" customWidth="1"/>
    <col min="10768" max="10768" width="20.42578125" style="5" bestFit="1" customWidth="1"/>
    <col min="10769" max="10770" width="0" style="5" hidden="1" customWidth="1"/>
    <col min="10771" max="10771" width="15.42578125" style="5" bestFit="1" customWidth="1"/>
    <col min="10772" max="10772" width="28.42578125" style="5" bestFit="1" customWidth="1"/>
    <col min="10773" max="10773" width="13.5703125" style="5" bestFit="1" customWidth="1"/>
    <col min="10774" max="10774" width="11.42578125" style="5" customWidth="1"/>
    <col min="10775" max="10776" width="0" style="5" hidden="1" customWidth="1"/>
    <col min="10777" max="10779" width="11.42578125" style="5" customWidth="1"/>
    <col min="10780" max="10780" width="13.140625" style="5" bestFit="1" customWidth="1"/>
    <col min="10781" max="11008" width="11.42578125" style="5"/>
    <col min="11009" max="11009" width="4.140625" style="5" customWidth="1"/>
    <col min="11010" max="11010" width="35.5703125" style="5" customWidth="1"/>
    <col min="11011" max="11011" width="18.42578125" style="5" bestFit="1" customWidth="1"/>
    <col min="11012" max="11015" width="10.42578125" style="5" customWidth="1"/>
    <col min="11016" max="11016" width="12.85546875" style="5" bestFit="1" customWidth="1"/>
    <col min="11017" max="11017" width="20.42578125" style="5" bestFit="1" customWidth="1"/>
    <col min="11018" max="11019" width="11.42578125" style="5" customWidth="1"/>
    <col min="11020" max="11020" width="10.42578125" style="5" bestFit="1" customWidth="1"/>
    <col min="11021" max="11021" width="11.42578125" style="5" bestFit="1" customWidth="1"/>
    <col min="11022" max="11022" width="18.85546875" style="5" customWidth="1"/>
    <col min="11023" max="11023" width="18.85546875" style="5" bestFit="1" customWidth="1"/>
    <col min="11024" max="11024" width="20.42578125" style="5" bestFit="1" customWidth="1"/>
    <col min="11025" max="11026" width="0" style="5" hidden="1" customWidth="1"/>
    <col min="11027" max="11027" width="15.42578125" style="5" bestFit="1" customWidth="1"/>
    <col min="11028" max="11028" width="28.42578125" style="5" bestFit="1" customWidth="1"/>
    <col min="11029" max="11029" width="13.5703125" style="5" bestFit="1" customWidth="1"/>
    <col min="11030" max="11030" width="11.42578125" style="5" customWidth="1"/>
    <col min="11031" max="11032" width="0" style="5" hidden="1" customWidth="1"/>
    <col min="11033" max="11035" width="11.42578125" style="5" customWidth="1"/>
    <col min="11036" max="11036" width="13.140625" style="5" bestFit="1" customWidth="1"/>
    <col min="11037" max="11264" width="11.42578125" style="5"/>
    <col min="11265" max="11265" width="4.140625" style="5" customWidth="1"/>
    <col min="11266" max="11266" width="35.5703125" style="5" customWidth="1"/>
    <col min="11267" max="11267" width="18.42578125" style="5" bestFit="1" customWidth="1"/>
    <col min="11268" max="11271" width="10.42578125" style="5" customWidth="1"/>
    <col min="11272" max="11272" width="12.85546875" style="5" bestFit="1" customWidth="1"/>
    <col min="11273" max="11273" width="20.42578125" style="5" bestFit="1" customWidth="1"/>
    <col min="11274" max="11275" width="11.42578125" style="5" customWidth="1"/>
    <col min="11276" max="11276" width="10.42578125" style="5" bestFit="1" customWidth="1"/>
    <col min="11277" max="11277" width="11.42578125" style="5" bestFit="1" customWidth="1"/>
    <col min="11278" max="11278" width="18.85546875" style="5" customWidth="1"/>
    <col min="11279" max="11279" width="18.85546875" style="5" bestFit="1" customWidth="1"/>
    <col min="11280" max="11280" width="20.42578125" style="5" bestFit="1" customWidth="1"/>
    <col min="11281" max="11282" width="0" style="5" hidden="1" customWidth="1"/>
    <col min="11283" max="11283" width="15.42578125" style="5" bestFit="1" customWidth="1"/>
    <col min="11284" max="11284" width="28.42578125" style="5" bestFit="1" customWidth="1"/>
    <col min="11285" max="11285" width="13.5703125" style="5" bestFit="1" customWidth="1"/>
    <col min="11286" max="11286" width="11.42578125" style="5" customWidth="1"/>
    <col min="11287" max="11288" width="0" style="5" hidden="1" customWidth="1"/>
    <col min="11289" max="11291" width="11.42578125" style="5" customWidth="1"/>
    <col min="11292" max="11292" width="13.140625" style="5" bestFit="1" customWidth="1"/>
    <col min="11293" max="11520" width="11.42578125" style="5"/>
    <col min="11521" max="11521" width="4.140625" style="5" customWidth="1"/>
    <col min="11522" max="11522" width="35.5703125" style="5" customWidth="1"/>
    <col min="11523" max="11523" width="18.42578125" style="5" bestFit="1" customWidth="1"/>
    <col min="11524" max="11527" width="10.42578125" style="5" customWidth="1"/>
    <col min="11528" max="11528" width="12.85546875" style="5" bestFit="1" customWidth="1"/>
    <col min="11529" max="11529" width="20.42578125" style="5" bestFit="1" customWidth="1"/>
    <col min="11530" max="11531" width="11.42578125" style="5" customWidth="1"/>
    <col min="11532" max="11532" width="10.42578125" style="5" bestFit="1" customWidth="1"/>
    <col min="11533" max="11533" width="11.42578125" style="5" bestFit="1" customWidth="1"/>
    <col min="11534" max="11534" width="18.85546875" style="5" customWidth="1"/>
    <col min="11535" max="11535" width="18.85546875" style="5" bestFit="1" customWidth="1"/>
    <col min="11536" max="11536" width="20.42578125" style="5" bestFit="1" customWidth="1"/>
    <col min="11537" max="11538" width="0" style="5" hidden="1" customWidth="1"/>
    <col min="11539" max="11539" width="15.42578125" style="5" bestFit="1" customWidth="1"/>
    <col min="11540" max="11540" width="28.42578125" style="5" bestFit="1" customWidth="1"/>
    <col min="11541" max="11541" width="13.5703125" style="5" bestFit="1" customWidth="1"/>
    <col min="11542" max="11542" width="11.42578125" style="5" customWidth="1"/>
    <col min="11543" max="11544" width="0" style="5" hidden="1" customWidth="1"/>
    <col min="11545" max="11547" width="11.42578125" style="5" customWidth="1"/>
    <col min="11548" max="11548" width="13.140625" style="5" bestFit="1" customWidth="1"/>
    <col min="11549" max="11776" width="11.42578125" style="5"/>
    <col min="11777" max="11777" width="4.140625" style="5" customWidth="1"/>
    <col min="11778" max="11778" width="35.5703125" style="5" customWidth="1"/>
    <col min="11779" max="11779" width="18.42578125" style="5" bestFit="1" customWidth="1"/>
    <col min="11780" max="11783" width="10.42578125" style="5" customWidth="1"/>
    <col min="11784" max="11784" width="12.85546875" style="5" bestFit="1" customWidth="1"/>
    <col min="11785" max="11785" width="20.42578125" style="5" bestFit="1" customWidth="1"/>
    <col min="11786" max="11787" width="11.42578125" style="5" customWidth="1"/>
    <col min="11788" max="11788" width="10.42578125" style="5" bestFit="1" customWidth="1"/>
    <col min="11789" max="11789" width="11.42578125" style="5" bestFit="1" customWidth="1"/>
    <col min="11790" max="11790" width="18.85546875" style="5" customWidth="1"/>
    <col min="11791" max="11791" width="18.85546875" style="5" bestFit="1" customWidth="1"/>
    <col min="11792" max="11792" width="20.42578125" style="5" bestFit="1" customWidth="1"/>
    <col min="11793" max="11794" width="0" style="5" hidden="1" customWidth="1"/>
    <col min="11795" max="11795" width="15.42578125" style="5" bestFit="1" customWidth="1"/>
    <col min="11796" max="11796" width="28.42578125" style="5" bestFit="1" customWidth="1"/>
    <col min="11797" max="11797" width="13.5703125" style="5" bestFit="1" customWidth="1"/>
    <col min="11798" max="11798" width="11.42578125" style="5" customWidth="1"/>
    <col min="11799" max="11800" width="0" style="5" hidden="1" customWidth="1"/>
    <col min="11801" max="11803" width="11.42578125" style="5" customWidth="1"/>
    <col min="11804" max="11804" width="13.140625" style="5" bestFit="1" customWidth="1"/>
    <col min="11805" max="12032" width="11.42578125" style="5"/>
    <col min="12033" max="12033" width="4.140625" style="5" customWidth="1"/>
    <col min="12034" max="12034" width="35.5703125" style="5" customWidth="1"/>
    <col min="12035" max="12035" width="18.42578125" style="5" bestFit="1" customWidth="1"/>
    <col min="12036" max="12039" width="10.42578125" style="5" customWidth="1"/>
    <col min="12040" max="12040" width="12.85546875" style="5" bestFit="1" customWidth="1"/>
    <col min="12041" max="12041" width="20.42578125" style="5" bestFit="1" customWidth="1"/>
    <col min="12042" max="12043" width="11.42578125" style="5" customWidth="1"/>
    <col min="12044" max="12044" width="10.42578125" style="5" bestFit="1" customWidth="1"/>
    <col min="12045" max="12045" width="11.42578125" style="5" bestFit="1" customWidth="1"/>
    <col min="12046" max="12046" width="18.85546875" style="5" customWidth="1"/>
    <col min="12047" max="12047" width="18.85546875" style="5" bestFit="1" customWidth="1"/>
    <col min="12048" max="12048" width="20.42578125" style="5" bestFit="1" customWidth="1"/>
    <col min="12049" max="12050" width="0" style="5" hidden="1" customWidth="1"/>
    <col min="12051" max="12051" width="15.42578125" style="5" bestFit="1" customWidth="1"/>
    <col min="12052" max="12052" width="28.42578125" style="5" bestFit="1" customWidth="1"/>
    <col min="12053" max="12053" width="13.5703125" style="5" bestFit="1" customWidth="1"/>
    <col min="12054" max="12054" width="11.42578125" style="5" customWidth="1"/>
    <col min="12055" max="12056" width="0" style="5" hidden="1" customWidth="1"/>
    <col min="12057" max="12059" width="11.42578125" style="5" customWidth="1"/>
    <col min="12060" max="12060" width="13.140625" style="5" bestFit="1" customWidth="1"/>
    <col min="12061" max="12288" width="11.42578125" style="5"/>
    <col min="12289" max="12289" width="4.140625" style="5" customWidth="1"/>
    <col min="12290" max="12290" width="35.5703125" style="5" customWidth="1"/>
    <col min="12291" max="12291" width="18.42578125" style="5" bestFit="1" customWidth="1"/>
    <col min="12292" max="12295" width="10.42578125" style="5" customWidth="1"/>
    <col min="12296" max="12296" width="12.85546875" style="5" bestFit="1" customWidth="1"/>
    <col min="12297" max="12297" width="20.42578125" style="5" bestFit="1" customWidth="1"/>
    <col min="12298" max="12299" width="11.42578125" style="5" customWidth="1"/>
    <col min="12300" max="12300" width="10.42578125" style="5" bestFit="1" customWidth="1"/>
    <col min="12301" max="12301" width="11.42578125" style="5" bestFit="1" customWidth="1"/>
    <col min="12302" max="12302" width="18.85546875" style="5" customWidth="1"/>
    <col min="12303" max="12303" width="18.85546875" style="5" bestFit="1" customWidth="1"/>
    <col min="12304" max="12304" width="20.42578125" style="5" bestFit="1" customWidth="1"/>
    <col min="12305" max="12306" width="0" style="5" hidden="1" customWidth="1"/>
    <col min="12307" max="12307" width="15.42578125" style="5" bestFit="1" customWidth="1"/>
    <col min="12308" max="12308" width="28.42578125" style="5" bestFit="1" customWidth="1"/>
    <col min="12309" max="12309" width="13.5703125" style="5" bestFit="1" customWidth="1"/>
    <col min="12310" max="12310" width="11.42578125" style="5" customWidth="1"/>
    <col min="12311" max="12312" width="0" style="5" hidden="1" customWidth="1"/>
    <col min="12313" max="12315" width="11.42578125" style="5" customWidth="1"/>
    <col min="12316" max="12316" width="13.140625" style="5" bestFit="1" customWidth="1"/>
    <col min="12317" max="12544" width="11.42578125" style="5"/>
    <col min="12545" max="12545" width="4.140625" style="5" customWidth="1"/>
    <col min="12546" max="12546" width="35.5703125" style="5" customWidth="1"/>
    <col min="12547" max="12547" width="18.42578125" style="5" bestFit="1" customWidth="1"/>
    <col min="12548" max="12551" width="10.42578125" style="5" customWidth="1"/>
    <col min="12552" max="12552" width="12.85546875" style="5" bestFit="1" customWidth="1"/>
    <col min="12553" max="12553" width="20.42578125" style="5" bestFit="1" customWidth="1"/>
    <col min="12554" max="12555" width="11.42578125" style="5" customWidth="1"/>
    <col min="12556" max="12556" width="10.42578125" style="5" bestFit="1" customWidth="1"/>
    <col min="12557" max="12557" width="11.42578125" style="5" bestFit="1" customWidth="1"/>
    <col min="12558" max="12558" width="18.85546875" style="5" customWidth="1"/>
    <col min="12559" max="12559" width="18.85546875" style="5" bestFit="1" customWidth="1"/>
    <col min="12560" max="12560" width="20.42578125" style="5" bestFit="1" customWidth="1"/>
    <col min="12561" max="12562" width="0" style="5" hidden="1" customWidth="1"/>
    <col min="12563" max="12563" width="15.42578125" style="5" bestFit="1" customWidth="1"/>
    <col min="12564" max="12564" width="28.42578125" style="5" bestFit="1" customWidth="1"/>
    <col min="12565" max="12565" width="13.5703125" style="5" bestFit="1" customWidth="1"/>
    <col min="12566" max="12566" width="11.42578125" style="5" customWidth="1"/>
    <col min="12567" max="12568" width="0" style="5" hidden="1" customWidth="1"/>
    <col min="12569" max="12571" width="11.42578125" style="5" customWidth="1"/>
    <col min="12572" max="12572" width="13.140625" style="5" bestFit="1" customWidth="1"/>
    <col min="12573" max="12800" width="11.42578125" style="5"/>
    <col min="12801" max="12801" width="4.140625" style="5" customWidth="1"/>
    <col min="12802" max="12802" width="35.5703125" style="5" customWidth="1"/>
    <col min="12803" max="12803" width="18.42578125" style="5" bestFit="1" customWidth="1"/>
    <col min="12804" max="12807" width="10.42578125" style="5" customWidth="1"/>
    <col min="12808" max="12808" width="12.85546875" style="5" bestFit="1" customWidth="1"/>
    <col min="12809" max="12809" width="20.42578125" style="5" bestFit="1" customWidth="1"/>
    <col min="12810" max="12811" width="11.42578125" style="5" customWidth="1"/>
    <col min="12812" max="12812" width="10.42578125" style="5" bestFit="1" customWidth="1"/>
    <col min="12813" max="12813" width="11.42578125" style="5" bestFit="1" customWidth="1"/>
    <col min="12814" max="12814" width="18.85546875" style="5" customWidth="1"/>
    <col min="12815" max="12815" width="18.85546875" style="5" bestFit="1" customWidth="1"/>
    <col min="12816" max="12816" width="20.42578125" style="5" bestFit="1" customWidth="1"/>
    <col min="12817" max="12818" width="0" style="5" hidden="1" customWidth="1"/>
    <col min="12819" max="12819" width="15.42578125" style="5" bestFit="1" customWidth="1"/>
    <col min="12820" max="12820" width="28.42578125" style="5" bestFit="1" customWidth="1"/>
    <col min="12821" max="12821" width="13.5703125" style="5" bestFit="1" customWidth="1"/>
    <col min="12822" max="12822" width="11.42578125" style="5" customWidth="1"/>
    <col min="12823" max="12824" width="0" style="5" hidden="1" customWidth="1"/>
    <col min="12825" max="12827" width="11.42578125" style="5" customWidth="1"/>
    <col min="12828" max="12828" width="13.140625" style="5" bestFit="1" customWidth="1"/>
    <col min="12829" max="13056" width="11.42578125" style="5"/>
    <col min="13057" max="13057" width="4.140625" style="5" customWidth="1"/>
    <col min="13058" max="13058" width="35.5703125" style="5" customWidth="1"/>
    <col min="13059" max="13059" width="18.42578125" style="5" bestFit="1" customWidth="1"/>
    <col min="13060" max="13063" width="10.42578125" style="5" customWidth="1"/>
    <col min="13064" max="13064" width="12.85546875" style="5" bestFit="1" customWidth="1"/>
    <col min="13065" max="13065" width="20.42578125" style="5" bestFit="1" customWidth="1"/>
    <col min="13066" max="13067" width="11.42578125" style="5" customWidth="1"/>
    <col min="13068" max="13068" width="10.42578125" style="5" bestFit="1" customWidth="1"/>
    <col min="13069" max="13069" width="11.42578125" style="5" bestFit="1" customWidth="1"/>
    <col min="13070" max="13070" width="18.85546875" style="5" customWidth="1"/>
    <col min="13071" max="13071" width="18.85546875" style="5" bestFit="1" customWidth="1"/>
    <col min="13072" max="13072" width="20.42578125" style="5" bestFit="1" customWidth="1"/>
    <col min="13073" max="13074" width="0" style="5" hidden="1" customWidth="1"/>
    <col min="13075" max="13075" width="15.42578125" style="5" bestFit="1" customWidth="1"/>
    <col min="13076" max="13076" width="28.42578125" style="5" bestFit="1" customWidth="1"/>
    <col min="13077" max="13077" width="13.5703125" style="5" bestFit="1" customWidth="1"/>
    <col min="13078" max="13078" width="11.42578125" style="5" customWidth="1"/>
    <col min="13079" max="13080" width="0" style="5" hidden="1" customWidth="1"/>
    <col min="13081" max="13083" width="11.42578125" style="5" customWidth="1"/>
    <col min="13084" max="13084" width="13.140625" style="5" bestFit="1" customWidth="1"/>
    <col min="13085" max="13312" width="11.42578125" style="5"/>
    <col min="13313" max="13313" width="4.140625" style="5" customWidth="1"/>
    <col min="13314" max="13314" width="35.5703125" style="5" customWidth="1"/>
    <col min="13315" max="13315" width="18.42578125" style="5" bestFit="1" customWidth="1"/>
    <col min="13316" max="13319" width="10.42578125" style="5" customWidth="1"/>
    <col min="13320" max="13320" width="12.85546875" style="5" bestFit="1" customWidth="1"/>
    <col min="13321" max="13321" width="20.42578125" style="5" bestFit="1" customWidth="1"/>
    <col min="13322" max="13323" width="11.42578125" style="5" customWidth="1"/>
    <col min="13324" max="13324" width="10.42578125" style="5" bestFit="1" customWidth="1"/>
    <col min="13325" max="13325" width="11.42578125" style="5" bestFit="1" customWidth="1"/>
    <col min="13326" max="13326" width="18.85546875" style="5" customWidth="1"/>
    <col min="13327" max="13327" width="18.85546875" style="5" bestFit="1" customWidth="1"/>
    <col min="13328" max="13328" width="20.42578125" style="5" bestFit="1" customWidth="1"/>
    <col min="13329" max="13330" width="0" style="5" hidden="1" customWidth="1"/>
    <col min="13331" max="13331" width="15.42578125" style="5" bestFit="1" customWidth="1"/>
    <col min="13332" max="13332" width="28.42578125" style="5" bestFit="1" customWidth="1"/>
    <col min="13333" max="13333" width="13.5703125" style="5" bestFit="1" customWidth="1"/>
    <col min="13334" max="13334" width="11.42578125" style="5" customWidth="1"/>
    <col min="13335" max="13336" width="0" style="5" hidden="1" customWidth="1"/>
    <col min="13337" max="13339" width="11.42578125" style="5" customWidth="1"/>
    <col min="13340" max="13340" width="13.140625" style="5" bestFit="1" customWidth="1"/>
    <col min="13341" max="13568" width="11.42578125" style="5"/>
    <col min="13569" max="13569" width="4.140625" style="5" customWidth="1"/>
    <col min="13570" max="13570" width="35.5703125" style="5" customWidth="1"/>
    <col min="13571" max="13571" width="18.42578125" style="5" bestFit="1" customWidth="1"/>
    <col min="13572" max="13575" width="10.42578125" style="5" customWidth="1"/>
    <col min="13576" max="13576" width="12.85546875" style="5" bestFit="1" customWidth="1"/>
    <col min="13577" max="13577" width="20.42578125" style="5" bestFit="1" customWidth="1"/>
    <col min="13578" max="13579" width="11.42578125" style="5" customWidth="1"/>
    <col min="13580" max="13580" width="10.42578125" style="5" bestFit="1" customWidth="1"/>
    <col min="13581" max="13581" width="11.42578125" style="5" bestFit="1" customWidth="1"/>
    <col min="13582" max="13582" width="18.85546875" style="5" customWidth="1"/>
    <col min="13583" max="13583" width="18.85546875" style="5" bestFit="1" customWidth="1"/>
    <col min="13584" max="13584" width="20.42578125" style="5" bestFit="1" customWidth="1"/>
    <col min="13585" max="13586" width="0" style="5" hidden="1" customWidth="1"/>
    <col min="13587" max="13587" width="15.42578125" style="5" bestFit="1" customWidth="1"/>
    <col min="13588" max="13588" width="28.42578125" style="5" bestFit="1" customWidth="1"/>
    <col min="13589" max="13589" width="13.5703125" style="5" bestFit="1" customWidth="1"/>
    <col min="13590" max="13590" width="11.42578125" style="5" customWidth="1"/>
    <col min="13591" max="13592" width="0" style="5" hidden="1" customWidth="1"/>
    <col min="13593" max="13595" width="11.42578125" style="5" customWidth="1"/>
    <col min="13596" max="13596" width="13.140625" style="5" bestFit="1" customWidth="1"/>
    <col min="13597" max="13824" width="11.42578125" style="5"/>
    <col min="13825" max="13825" width="4.140625" style="5" customWidth="1"/>
    <col min="13826" max="13826" width="35.5703125" style="5" customWidth="1"/>
    <col min="13827" max="13827" width="18.42578125" style="5" bestFit="1" customWidth="1"/>
    <col min="13828" max="13831" width="10.42578125" style="5" customWidth="1"/>
    <col min="13832" max="13832" width="12.85546875" style="5" bestFit="1" customWidth="1"/>
    <col min="13833" max="13833" width="20.42578125" style="5" bestFit="1" customWidth="1"/>
    <col min="13834" max="13835" width="11.42578125" style="5" customWidth="1"/>
    <col min="13836" max="13836" width="10.42578125" style="5" bestFit="1" customWidth="1"/>
    <col min="13837" max="13837" width="11.42578125" style="5" bestFit="1" customWidth="1"/>
    <col min="13838" max="13838" width="18.85546875" style="5" customWidth="1"/>
    <col min="13839" max="13839" width="18.85546875" style="5" bestFit="1" customWidth="1"/>
    <col min="13840" max="13840" width="20.42578125" style="5" bestFit="1" customWidth="1"/>
    <col min="13841" max="13842" width="0" style="5" hidden="1" customWidth="1"/>
    <col min="13843" max="13843" width="15.42578125" style="5" bestFit="1" customWidth="1"/>
    <col min="13844" max="13844" width="28.42578125" style="5" bestFit="1" customWidth="1"/>
    <col min="13845" max="13845" width="13.5703125" style="5" bestFit="1" customWidth="1"/>
    <col min="13846" max="13846" width="11.42578125" style="5" customWidth="1"/>
    <col min="13847" max="13848" width="0" style="5" hidden="1" customWidth="1"/>
    <col min="13849" max="13851" width="11.42578125" style="5" customWidth="1"/>
    <col min="13852" max="13852" width="13.140625" style="5" bestFit="1" customWidth="1"/>
    <col min="13853" max="14080" width="11.42578125" style="5"/>
    <col min="14081" max="14081" width="4.140625" style="5" customWidth="1"/>
    <col min="14082" max="14082" width="35.5703125" style="5" customWidth="1"/>
    <col min="14083" max="14083" width="18.42578125" style="5" bestFit="1" customWidth="1"/>
    <col min="14084" max="14087" width="10.42578125" style="5" customWidth="1"/>
    <col min="14088" max="14088" width="12.85546875" style="5" bestFit="1" customWidth="1"/>
    <col min="14089" max="14089" width="20.42578125" style="5" bestFit="1" customWidth="1"/>
    <col min="14090" max="14091" width="11.42578125" style="5" customWidth="1"/>
    <col min="14092" max="14092" width="10.42578125" style="5" bestFit="1" customWidth="1"/>
    <col min="14093" max="14093" width="11.42578125" style="5" bestFit="1" customWidth="1"/>
    <col min="14094" max="14094" width="18.85546875" style="5" customWidth="1"/>
    <col min="14095" max="14095" width="18.85546875" style="5" bestFit="1" customWidth="1"/>
    <col min="14096" max="14096" width="20.42578125" style="5" bestFit="1" customWidth="1"/>
    <col min="14097" max="14098" width="0" style="5" hidden="1" customWidth="1"/>
    <col min="14099" max="14099" width="15.42578125" style="5" bestFit="1" customWidth="1"/>
    <col min="14100" max="14100" width="28.42578125" style="5" bestFit="1" customWidth="1"/>
    <col min="14101" max="14101" width="13.5703125" style="5" bestFit="1" customWidth="1"/>
    <col min="14102" max="14102" width="11.42578125" style="5" customWidth="1"/>
    <col min="14103" max="14104" width="0" style="5" hidden="1" customWidth="1"/>
    <col min="14105" max="14107" width="11.42578125" style="5" customWidth="1"/>
    <col min="14108" max="14108" width="13.140625" style="5" bestFit="1" customWidth="1"/>
    <col min="14109" max="14336" width="11.42578125" style="5"/>
    <col min="14337" max="14337" width="4.140625" style="5" customWidth="1"/>
    <col min="14338" max="14338" width="35.5703125" style="5" customWidth="1"/>
    <col min="14339" max="14339" width="18.42578125" style="5" bestFit="1" customWidth="1"/>
    <col min="14340" max="14343" width="10.42578125" style="5" customWidth="1"/>
    <col min="14344" max="14344" width="12.85546875" style="5" bestFit="1" customWidth="1"/>
    <col min="14345" max="14345" width="20.42578125" style="5" bestFit="1" customWidth="1"/>
    <col min="14346" max="14347" width="11.42578125" style="5" customWidth="1"/>
    <col min="14348" max="14348" width="10.42578125" style="5" bestFit="1" customWidth="1"/>
    <col min="14349" max="14349" width="11.42578125" style="5" bestFit="1" customWidth="1"/>
    <col min="14350" max="14350" width="18.85546875" style="5" customWidth="1"/>
    <col min="14351" max="14351" width="18.85546875" style="5" bestFit="1" customWidth="1"/>
    <col min="14352" max="14352" width="20.42578125" style="5" bestFit="1" customWidth="1"/>
    <col min="14353" max="14354" width="0" style="5" hidden="1" customWidth="1"/>
    <col min="14355" max="14355" width="15.42578125" style="5" bestFit="1" customWidth="1"/>
    <col min="14356" max="14356" width="28.42578125" style="5" bestFit="1" customWidth="1"/>
    <col min="14357" max="14357" width="13.5703125" style="5" bestFit="1" customWidth="1"/>
    <col min="14358" max="14358" width="11.42578125" style="5" customWidth="1"/>
    <col min="14359" max="14360" width="0" style="5" hidden="1" customWidth="1"/>
    <col min="14361" max="14363" width="11.42578125" style="5" customWidth="1"/>
    <col min="14364" max="14364" width="13.140625" style="5" bestFit="1" customWidth="1"/>
    <col min="14365" max="14592" width="11.42578125" style="5"/>
    <col min="14593" max="14593" width="4.140625" style="5" customWidth="1"/>
    <col min="14594" max="14594" width="35.5703125" style="5" customWidth="1"/>
    <col min="14595" max="14595" width="18.42578125" style="5" bestFit="1" customWidth="1"/>
    <col min="14596" max="14599" width="10.42578125" style="5" customWidth="1"/>
    <col min="14600" max="14600" width="12.85546875" style="5" bestFit="1" customWidth="1"/>
    <col min="14601" max="14601" width="20.42578125" style="5" bestFit="1" customWidth="1"/>
    <col min="14602" max="14603" width="11.42578125" style="5" customWidth="1"/>
    <col min="14604" max="14604" width="10.42578125" style="5" bestFit="1" customWidth="1"/>
    <col min="14605" max="14605" width="11.42578125" style="5" bestFit="1" customWidth="1"/>
    <col min="14606" max="14606" width="18.85546875" style="5" customWidth="1"/>
    <col min="14607" max="14607" width="18.85546875" style="5" bestFit="1" customWidth="1"/>
    <col min="14608" max="14608" width="20.42578125" style="5" bestFit="1" customWidth="1"/>
    <col min="14609" max="14610" width="0" style="5" hidden="1" customWidth="1"/>
    <col min="14611" max="14611" width="15.42578125" style="5" bestFit="1" customWidth="1"/>
    <col min="14612" max="14612" width="28.42578125" style="5" bestFit="1" customWidth="1"/>
    <col min="14613" max="14613" width="13.5703125" style="5" bestFit="1" customWidth="1"/>
    <col min="14614" max="14614" width="11.42578125" style="5" customWidth="1"/>
    <col min="14615" max="14616" width="0" style="5" hidden="1" customWidth="1"/>
    <col min="14617" max="14619" width="11.42578125" style="5" customWidth="1"/>
    <col min="14620" max="14620" width="13.140625" style="5" bestFit="1" customWidth="1"/>
    <col min="14621" max="14848" width="11.42578125" style="5"/>
    <col min="14849" max="14849" width="4.140625" style="5" customWidth="1"/>
    <col min="14850" max="14850" width="35.5703125" style="5" customWidth="1"/>
    <col min="14851" max="14851" width="18.42578125" style="5" bestFit="1" customWidth="1"/>
    <col min="14852" max="14855" width="10.42578125" style="5" customWidth="1"/>
    <col min="14856" max="14856" width="12.85546875" style="5" bestFit="1" customWidth="1"/>
    <col min="14857" max="14857" width="20.42578125" style="5" bestFit="1" customWidth="1"/>
    <col min="14858" max="14859" width="11.42578125" style="5" customWidth="1"/>
    <col min="14860" max="14860" width="10.42578125" style="5" bestFit="1" customWidth="1"/>
    <col min="14861" max="14861" width="11.42578125" style="5" bestFit="1" customWidth="1"/>
    <col min="14862" max="14862" width="18.85546875" style="5" customWidth="1"/>
    <col min="14863" max="14863" width="18.85546875" style="5" bestFit="1" customWidth="1"/>
    <col min="14864" max="14864" width="20.42578125" style="5" bestFit="1" customWidth="1"/>
    <col min="14865" max="14866" width="0" style="5" hidden="1" customWidth="1"/>
    <col min="14867" max="14867" width="15.42578125" style="5" bestFit="1" customWidth="1"/>
    <col min="14868" max="14868" width="28.42578125" style="5" bestFit="1" customWidth="1"/>
    <col min="14869" max="14869" width="13.5703125" style="5" bestFit="1" customWidth="1"/>
    <col min="14870" max="14870" width="11.42578125" style="5" customWidth="1"/>
    <col min="14871" max="14872" width="0" style="5" hidden="1" customWidth="1"/>
    <col min="14873" max="14875" width="11.42578125" style="5" customWidth="1"/>
    <col min="14876" max="14876" width="13.140625" style="5" bestFit="1" customWidth="1"/>
    <col min="14877" max="15104" width="11.42578125" style="5"/>
    <col min="15105" max="15105" width="4.140625" style="5" customWidth="1"/>
    <col min="15106" max="15106" width="35.5703125" style="5" customWidth="1"/>
    <col min="15107" max="15107" width="18.42578125" style="5" bestFit="1" customWidth="1"/>
    <col min="15108" max="15111" width="10.42578125" style="5" customWidth="1"/>
    <col min="15112" max="15112" width="12.85546875" style="5" bestFit="1" customWidth="1"/>
    <col min="15113" max="15113" width="20.42578125" style="5" bestFit="1" customWidth="1"/>
    <col min="15114" max="15115" width="11.42578125" style="5" customWidth="1"/>
    <col min="15116" max="15116" width="10.42578125" style="5" bestFit="1" customWidth="1"/>
    <col min="15117" max="15117" width="11.42578125" style="5" bestFit="1" customWidth="1"/>
    <col min="15118" max="15118" width="18.85546875" style="5" customWidth="1"/>
    <col min="15119" max="15119" width="18.85546875" style="5" bestFit="1" customWidth="1"/>
    <col min="15120" max="15120" width="20.42578125" style="5" bestFit="1" customWidth="1"/>
    <col min="15121" max="15122" width="0" style="5" hidden="1" customWidth="1"/>
    <col min="15123" max="15123" width="15.42578125" style="5" bestFit="1" customWidth="1"/>
    <col min="15124" max="15124" width="28.42578125" style="5" bestFit="1" customWidth="1"/>
    <col min="15125" max="15125" width="13.5703125" style="5" bestFit="1" customWidth="1"/>
    <col min="15126" max="15126" width="11.42578125" style="5" customWidth="1"/>
    <col min="15127" max="15128" width="0" style="5" hidden="1" customWidth="1"/>
    <col min="15129" max="15131" width="11.42578125" style="5" customWidth="1"/>
    <col min="15132" max="15132" width="13.140625" style="5" bestFit="1" customWidth="1"/>
    <col min="15133" max="15360" width="11.42578125" style="5"/>
    <col min="15361" max="15361" width="4.140625" style="5" customWidth="1"/>
    <col min="15362" max="15362" width="35.5703125" style="5" customWidth="1"/>
    <col min="15363" max="15363" width="18.42578125" style="5" bestFit="1" customWidth="1"/>
    <col min="15364" max="15367" width="10.42578125" style="5" customWidth="1"/>
    <col min="15368" max="15368" width="12.85546875" style="5" bestFit="1" customWidth="1"/>
    <col min="15369" max="15369" width="20.42578125" style="5" bestFit="1" customWidth="1"/>
    <col min="15370" max="15371" width="11.42578125" style="5" customWidth="1"/>
    <col min="15372" max="15372" width="10.42578125" style="5" bestFit="1" customWidth="1"/>
    <col min="15373" max="15373" width="11.42578125" style="5" bestFit="1" customWidth="1"/>
    <col min="15374" max="15374" width="18.85546875" style="5" customWidth="1"/>
    <col min="15375" max="15375" width="18.85546875" style="5" bestFit="1" customWidth="1"/>
    <col min="15376" max="15376" width="20.42578125" style="5" bestFit="1" customWidth="1"/>
    <col min="15377" max="15378" width="0" style="5" hidden="1" customWidth="1"/>
    <col min="15379" max="15379" width="15.42578125" style="5" bestFit="1" customWidth="1"/>
    <col min="15380" max="15380" width="28.42578125" style="5" bestFit="1" customWidth="1"/>
    <col min="15381" max="15381" width="13.5703125" style="5" bestFit="1" customWidth="1"/>
    <col min="15382" max="15382" width="11.42578125" style="5" customWidth="1"/>
    <col min="15383" max="15384" width="0" style="5" hidden="1" customWidth="1"/>
    <col min="15385" max="15387" width="11.42578125" style="5" customWidth="1"/>
    <col min="15388" max="15388" width="13.140625" style="5" bestFit="1" customWidth="1"/>
    <col min="15389" max="15616" width="11.42578125" style="5"/>
    <col min="15617" max="15617" width="4.140625" style="5" customWidth="1"/>
    <col min="15618" max="15618" width="35.5703125" style="5" customWidth="1"/>
    <col min="15619" max="15619" width="18.42578125" style="5" bestFit="1" customWidth="1"/>
    <col min="15620" max="15623" width="10.42578125" style="5" customWidth="1"/>
    <col min="15624" max="15624" width="12.85546875" style="5" bestFit="1" customWidth="1"/>
    <col min="15625" max="15625" width="20.42578125" style="5" bestFit="1" customWidth="1"/>
    <col min="15626" max="15627" width="11.42578125" style="5" customWidth="1"/>
    <col min="15628" max="15628" width="10.42578125" style="5" bestFit="1" customWidth="1"/>
    <col min="15629" max="15629" width="11.42578125" style="5" bestFit="1" customWidth="1"/>
    <col min="15630" max="15630" width="18.85546875" style="5" customWidth="1"/>
    <col min="15631" max="15631" width="18.85546875" style="5" bestFit="1" customWidth="1"/>
    <col min="15632" max="15632" width="20.42578125" style="5" bestFit="1" customWidth="1"/>
    <col min="15633" max="15634" width="0" style="5" hidden="1" customWidth="1"/>
    <col min="15635" max="15635" width="15.42578125" style="5" bestFit="1" customWidth="1"/>
    <col min="15636" max="15636" width="28.42578125" style="5" bestFit="1" customWidth="1"/>
    <col min="15637" max="15637" width="13.5703125" style="5" bestFit="1" customWidth="1"/>
    <col min="15638" max="15638" width="11.42578125" style="5" customWidth="1"/>
    <col min="15639" max="15640" width="0" style="5" hidden="1" customWidth="1"/>
    <col min="15641" max="15643" width="11.42578125" style="5" customWidth="1"/>
    <col min="15644" max="15644" width="13.140625" style="5" bestFit="1" customWidth="1"/>
    <col min="15645" max="15872" width="11.42578125" style="5"/>
    <col min="15873" max="15873" width="4.140625" style="5" customWidth="1"/>
    <col min="15874" max="15874" width="35.5703125" style="5" customWidth="1"/>
    <col min="15875" max="15875" width="18.42578125" style="5" bestFit="1" customWidth="1"/>
    <col min="15876" max="15879" width="10.42578125" style="5" customWidth="1"/>
    <col min="15880" max="15880" width="12.85546875" style="5" bestFit="1" customWidth="1"/>
    <col min="15881" max="15881" width="20.42578125" style="5" bestFit="1" customWidth="1"/>
    <col min="15882" max="15883" width="11.42578125" style="5" customWidth="1"/>
    <col min="15884" max="15884" width="10.42578125" style="5" bestFit="1" customWidth="1"/>
    <col min="15885" max="15885" width="11.42578125" style="5" bestFit="1" customWidth="1"/>
    <col min="15886" max="15886" width="18.85546875" style="5" customWidth="1"/>
    <col min="15887" max="15887" width="18.85546875" style="5" bestFit="1" customWidth="1"/>
    <col min="15888" max="15888" width="20.42578125" style="5" bestFit="1" customWidth="1"/>
    <col min="15889" max="15890" width="0" style="5" hidden="1" customWidth="1"/>
    <col min="15891" max="15891" width="15.42578125" style="5" bestFit="1" customWidth="1"/>
    <col min="15892" max="15892" width="28.42578125" style="5" bestFit="1" customWidth="1"/>
    <col min="15893" max="15893" width="13.5703125" style="5" bestFit="1" customWidth="1"/>
    <col min="15894" max="15894" width="11.42578125" style="5" customWidth="1"/>
    <col min="15895" max="15896" width="0" style="5" hidden="1" customWidth="1"/>
    <col min="15897" max="15899" width="11.42578125" style="5" customWidth="1"/>
    <col min="15900" max="15900" width="13.140625" style="5" bestFit="1" customWidth="1"/>
    <col min="15901" max="16128" width="11.42578125" style="5"/>
    <col min="16129" max="16129" width="4.140625" style="5" customWidth="1"/>
    <col min="16130" max="16130" width="35.5703125" style="5" customWidth="1"/>
    <col min="16131" max="16131" width="18.42578125" style="5" bestFit="1" customWidth="1"/>
    <col min="16132" max="16135" width="10.42578125" style="5" customWidth="1"/>
    <col min="16136" max="16136" width="12.85546875" style="5" bestFit="1" customWidth="1"/>
    <col min="16137" max="16137" width="20.42578125" style="5" bestFit="1" customWidth="1"/>
    <col min="16138" max="16139" width="11.42578125" style="5" customWidth="1"/>
    <col min="16140" max="16140" width="10.42578125" style="5" bestFit="1" customWidth="1"/>
    <col min="16141" max="16141" width="11.42578125" style="5" bestFit="1" customWidth="1"/>
    <col min="16142" max="16142" width="18.85546875" style="5" customWidth="1"/>
    <col min="16143" max="16143" width="18.85546875" style="5" bestFit="1" customWidth="1"/>
    <col min="16144" max="16144" width="20.42578125" style="5" bestFit="1" customWidth="1"/>
    <col min="16145" max="16146" width="0" style="5" hidden="1" customWidth="1"/>
    <col min="16147" max="16147" width="15.42578125" style="5" bestFit="1" customWidth="1"/>
    <col min="16148" max="16148" width="28.42578125" style="5" bestFit="1" customWidth="1"/>
    <col min="16149" max="16149" width="13.5703125" style="5" bestFit="1" customWidth="1"/>
    <col min="16150" max="16150" width="11.42578125" style="5" customWidth="1"/>
    <col min="16151" max="16152" width="0" style="5" hidden="1" customWidth="1"/>
    <col min="16153" max="16155" width="11.42578125" style="5" customWidth="1"/>
    <col min="16156" max="16156" width="13.140625" style="5" bestFit="1" customWidth="1"/>
    <col min="16157" max="16384" width="11.42578125" style="5"/>
  </cols>
  <sheetData>
    <row r="12" spans="2:21" ht="21" x14ac:dyDescent="0.25">
      <c r="B12" s="26" t="s">
        <v>91</v>
      </c>
      <c r="C12" s="27"/>
      <c r="D12" s="27"/>
      <c r="E12" s="27"/>
      <c r="F12" s="27"/>
      <c r="G12" s="27"/>
      <c r="H12" s="28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</row>
    <row r="15" spans="2:21" x14ac:dyDescent="0.25">
      <c r="B15" s="29" t="s">
        <v>92</v>
      </c>
      <c r="C15" s="30"/>
    </row>
    <row r="16" spans="2:21" x14ac:dyDescent="0.25">
      <c r="K16" s="31"/>
    </row>
    <row r="17" spans="2:28" x14ac:dyDescent="0.25">
      <c r="B17" s="32" t="s">
        <v>93</v>
      </c>
      <c r="C17" s="33">
        <f>SETTLEMENT_DATE</f>
        <v>44071</v>
      </c>
    </row>
    <row r="18" spans="2:28" x14ac:dyDescent="0.25">
      <c r="B18" s="34"/>
      <c r="C18" s="35"/>
    </row>
    <row r="19" spans="2:28" ht="15.75" thickBot="1" x14ac:dyDescent="0.3">
      <c r="C19" s="4"/>
    </row>
    <row r="20" spans="2:28" s="38" customFormat="1" ht="18" thickBot="1" x14ac:dyDescent="0.3">
      <c r="B20" s="36" t="s">
        <v>94</v>
      </c>
      <c r="C20" s="37"/>
      <c r="D20" s="37"/>
      <c r="E20" s="37"/>
      <c r="F20" s="37"/>
      <c r="G20" s="37"/>
      <c r="J20" s="5"/>
      <c r="K20" s="39" t="s">
        <v>95</v>
      </c>
      <c r="L20" s="5"/>
      <c r="P20" s="5"/>
      <c r="Q20" s="5"/>
      <c r="R20" s="5"/>
      <c r="S20" s="5"/>
      <c r="T20" s="40" t="s">
        <v>96</v>
      </c>
      <c r="U20" s="41">
        <f ca="1">SUM(U24:U135)</f>
        <v>1.0382355187588068</v>
      </c>
      <c r="W20" s="5"/>
      <c r="X20" s="5"/>
      <c r="Y20" s="5"/>
      <c r="Z20" s="5"/>
      <c r="AA20" s="5"/>
    </row>
    <row r="21" spans="2:28" s="38" customFormat="1" ht="15.75" x14ac:dyDescent="0.25">
      <c r="B21" s="42"/>
      <c r="C21" s="129" t="str">
        <f ca="1">IF(ISNA(HLOOKUP(C22,Source_Bonds,1,FALSE)),IF(ISNA(HLOOKUP(C22,Desti_Bonds,1,FALSE)),"NOT FOUND","DESTINATION"),"SOURCE")</f>
        <v>SOURCE</v>
      </c>
      <c r="D21" s="43"/>
      <c r="E21" s="43"/>
      <c r="F21" s="43"/>
      <c r="G21" s="43"/>
      <c r="H21" s="44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</row>
    <row r="22" spans="2:28" ht="15.75" x14ac:dyDescent="0.25">
      <c r="B22" s="45" t="s">
        <v>97</v>
      </c>
      <c r="C22" s="130" t="str">
        <f ca="1">MID(CELL("filename",A1),FIND("]",CELL("filename",A1))+1,255)</f>
        <v>LB22DA</v>
      </c>
      <c r="D22" s="34" t="s">
        <v>187</v>
      </c>
      <c r="E22" s="46"/>
      <c r="F22" s="46"/>
      <c r="G22" s="145"/>
      <c r="J22" s="38"/>
      <c r="K22" s="47" t="s">
        <v>98</v>
      </c>
      <c r="L22" s="47" t="s">
        <v>99</v>
      </c>
      <c r="M22" s="47" t="s">
        <v>32</v>
      </c>
      <c r="N22" s="47" t="s">
        <v>100</v>
      </c>
      <c r="O22" s="47" t="s">
        <v>101</v>
      </c>
      <c r="P22" s="47" t="s">
        <v>102</v>
      </c>
      <c r="Q22" s="47" t="s">
        <v>103</v>
      </c>
      <c r="R22" s="47" t="s">
        <v>104</v>
      </c>
      <c r="S22" s="47" t="s">
        <v>95</v>
      </c>
      <c r="T22" s="47" t="s">
        <v>105</v>
      </c>
      <c r="U22" s="47" t="s">
        <v>106</v>
      </c>
      <c r="W22" s="4"/>
      <c r="X22" s="4"/>
      <c r="Y22" s="4"/>
      <c r="Z22" s="4"/>
      <c r="AA22" s="4"/>
      <c r="AB22" s="4"/>
    </row>
    <row r="23" spans="2:28" x14ac:dyDescent="0.25">
      <c r="B23" s="48" t="s">
        <v>30</v>
      </c>
      <c r="C23" s="49">
        <f ca="1">+VLOOKUP($C$22,SBDB_Data,2,FALSE)</f>
        <v>44912</v>
      </c>
      <c r="D23" s="34"/>
      <c r="E23" s="50"/>
      <c r="F23" s="50"/>
      <c r="G23" s="50"/>
      <c r="K23" s="51">
        <v>0</v>
      </c>
      <c r="L23" s="93">
        <f>+C17</f>
        <v>44071</v>
      </c>
      <c r="M23" s="23"/>
      <c r="N23" s="23"/>
      <c r="O23" s="23"/>
      <c r="P23" s="53"/>
      <c r="Q23" s="53"/>
      <c r="R23" s="53">
        <v>1</v>
      </c>
      <c r="S23" s="53"/>
      <c r="T23" s="54"/>
      <c r="U23" s="53"/>
      <c r="W23" s="4"/>
      <c r="X23" s="53"/>
      <c r="Y23" s="53"/>
      <c r="Z23" s="53"/>
      <c r="AA23" s="54"/>
      <c r="AB23" s="53"/>
    </row>
    <row r="24" spans="2:28" x14ac:dyDescent="0.25">
      <c r="B24" s="48" t="s">
        <v>32</v>
      </c>
      <c r="C24" s="55">
        <f ca="1">+VLOOKUP($C$22,SBDB_Data,4,FALSE)</f>
        <v>0.02</v>
      </c>
      <c r="D24" s="34"/>
      <c r="E24" s="56"/>
      <c r="F24" s="56"/>
      <c r="G24" s="56"/>
      <c r="K24" s="51">
        <f>+K23+1</f>
        <v>1</v>
      </c>
      <c r="L24" s="93">
        <f ca="1">+COUPNCD(C17,C23,C25)</f>
        <v>44182</v>
      </c>
      <c r="M24" s="57">
        <f ca="1">IF(L24="--","--",IF(AND($C$27="--",K24=1),(L24-$C$26)*$C$24/365,$C$24/$C$25))</f>
        <v>0.01</v>
      </c>
      <c r="N24" s="53" t="str">
        <f ca="1">+IF(L24=$C$23, 100%, "--")</f>
        <v>--</v>
      </c>
      <c r="O24" s="57">
        <f ca="1">IFERROR(IF(K24=1,(L24-$C$27)*(Q24/100%)*$C$24/365,(L24-L23)*(Q24/100%)*$C$24/365),"--")</f>
        <v>1.0027397260273973E-2</v>
      </c>
      <c r="P24" s="53">
        <f t="shared" ref="P24:P87" ca="1" si="0">+IF(L24="--","--",IFERROR(VLOOKUP(L24,$W$41:$X$45,2,FALSE),0))</f>
        <v>0</v>
      </c>
      <c r="Q24" s="53">
        <f ca="1">R24+P24</f>
        <v>1</v>
      </c>
      <c r="R24" s="53">
        <f ca="1">IF(P24="--",R23-0,R23-P24)</f>
        <v>1</v>
      </c>
      <c r="S24" s="58">
        <f ca="1">IF(L24="--","--",ROUND(IF($C$22="LBA37DA",SUM(O24:P24),SUM(M24:N24)),9))</f>
        <v>0.01</v>
      </c>
      <c r="T24" s="59">
        <f ca="1">IF(L24="--","--",1/(1+$C$31/$C$25)^($C$28*$C$25/365+K23))</f>
        <v>0.99848250214387591</v>
      </c>
      <c r="U24" s="53">
        <f ca="1">IFERROR(T24*S24,"--")</f>
        <v>9.9848250214387597E-3</v>
      </c>
      <c r="W24" s="4"/>
      <c r="X24" s="53"/>
      <c r="Y24" s="53"/>
      <c r="Z24" s="53"/>
      <c r="AA24" s="54"/>
      <c r="AB24" s="53"/>
    </row>
    <row r="25" spans="2:28" x14ac:dyDescent="0.25">
      <c r="B25" s="48" t="s">
        <v>107</v>
      </c>
      <c r="C25" s="60">
        <v>2</v>
      </c>
      <c r="D25" s="46"/>
      <c r="E25" s="61"/>
      <c r="F25" s="61"/>
      <c r="G25" s="61"/>
      <c r="K25" s="51">
        <f>+K24+1</f>
        <v>2</v>
      </c>
      <c r="L25" s="93">
        <f ca="1">+IF(L24&lt;$C$23, EDATE(L24,12/$C$25), IF(L24=$C$23, "--", IF(L24="--", "--")))</f>
        <v>44364</v>
      </c>
      <c r="M25" s="57">
        <f t="shared" ref="M25:M88" ca="1" si="1">IF(L25="--","--",IF(AND($C$27="--",K25=1),(L25-$C$26)*$C$24/365,$C$24/$C$25))</f>
        <v>0.01</v>
      </c>
      <c r="N25" s="53" t="str">
        <f t="shared" ref="N25:N88" ca="1" si="2">+IF(L25=$C$23, 100%, "--")</f>
        <v>--</v>
      </c>
      <c r="O25" s="57">
        <f ca="1">IFERROR(IF(K25=1,(L25-$C$27)*(Q25/100%)*$C$24/365,(L25-L24)*(Q25/100%)*$C$24/365),"--")</f>
        <v>9.9726027397260275E-3</v>
      </c>
      <c r="P25" s="53">
        <f t="shared" ca="1" si="0"/>
        <v>0</v>
      </c>
      <c r="Q25" s="53">
        <f t="shared" ref="Q25:Q66" ca="1" si="3">R25+P25</f>
        <v>1</v>
      </c>
      <c r="R25" s="53">
        <f ca="1">IF(P25="--",R24-0,R24-P25)</f>
        <v>1</v>
      </c>
      <c r="S25" s="58">
        <f t="shared" ref="S25:S88" ca="1" si="4">IF(L25="--","--",ROUND(IF($C$22="LBA37DA",SUM(O25:P25),SUM(M25:N25)),9))</f>
        <v>0.01</v>
      </c>
      <c r="T25" s="59">
        <f ca="1">IF(L25="--","--",1/(1+$C$31/$C$25)^($C$28*$C$25/365+K24))</f>
        <v>0.99599252084177148</v>
      </c>
      <c r="U25" s="53">
        <f t="shared" ref="U25:U88" ca="1" si="5">IFERROR(T25*S25,"--")</f>
        <v>9.9599252084177151E-3</v>
      </c>
      <c r="W25" s="4"/>
      <c r="X25" s="53"/>
      <c r="Y25" s="53"/>
      <c r="Z25" s="53"/>
      <c r="AA25" s="54"/>
      <c r="AB25" s="53"/>
    </row>
    <row r="26" spans="2:28" x14ac:dyDescent="0.25">
      <c r="B26" s="48" t="s">
        <v>31</v>
      </c>
      <c r="C26" s="49">
        <f ca="1">+VLOOKUP($C$22,SBDB_Data,3,FALSE)</f>
        <v>42949</v>
      </c>
      <c r="D26" s="34"/>
      <c r="E26" s="61"/>
      <c r="F26" s="61"/>
      <c r="G26" s="61"/>
      <c r="K26" s="51">
        <f>+K25+1</f>
        <v>3</v>
      </c>
      <c r="L26" s="93">
        <f t="shared" ref="L26:L89" ca="1" si="6">+IF(L25&lt;$C$23, EDATE(L25,12/$C$25), IF(L25=$C$23, "--", IF(L25="--", "--")))</f>
        <v>44547</v>
      </c>
      <c r="M26" s="57">
        <f t="shared" ca="1" si="1"/>
        <v>0.01</v>
      </c>
      <c r="N26" s="53" t="str">
        <f t="shared" ca="1" si="2"/>
        <v>--</v>
      </c>
      <c r="O26" s="57">
        <f t="shared" ref="O26:O89" ca="1" si="7">IFERROR(IF(K26=1,(L26-$C$27)*(Q26/100%)*$C$24/365,(L26-L25)*(Q26/100%)*$C$24/365),"--")</f>
        <v>1.0027397260273973E-2</v>
      </c>
      <c r="P26" s="53">
        <f t="shared" ca="1" si="0"/>
        <v>0</v>
      </c>
      <c r="Q26" s="53">
        <f t="shared" ca="1" si="3"/>
        <v>1</v>
      </c>
      <c r="R26" s="53">
        <f t="shared" ref="R26:R66" ca="1" si="8">IF(P26="--",R25-0,R25-P26)</f>
        <v>1</v>
      </c>
      <c r="S26" s="58">
        <f t="shared" ca="1" si="4"/>
        <v>0.01</v>
      </c>
      <c r="T26" s="59">
        <f t="shared" ref="T26:T89" ca="1" si="9">IF(L26="--","--",1/(1+$C$31/$C$25)^($C$28*$C$25/365+K25))</f>
        <v>0.99350874896934815</v>
      </c>
      <c r="U26" s="53">
        <f t="shared" ca="1" si="5"/>
        <v>9.9350874896934824E-3</v>
      </c>
      <c r="W26" s="4"/>
      <c r="X26" s="53"/>
      <c r="Y26" s="53"/>
      <c r="Z26" s="53"/>
      <c r="AA26" s="54"/>
      <c r="AB26" s="53"/>
    </row>
    <row r="27" spans="2:28" x14ac:dyDescent="0.25">
      <c r="B27" s="48" t="s">
        <v>108</v>
      </c>
      <c r="C27" s="62">
        <f ca="1">IF(COUPPCD(C17,C23,C25)&lt;C26,"--",COUPPCD(C17,C23,C25))</f>
        <v>43999</v>
      </c>
      <c r="E27" s="50"/>
      <c r="F27" s="61"/>
      <c r="G27" s="61"/>
      <c r="K27" s="51">
        <f>+K26+1</f>
        <v>4</v>
      </c>
      <c r="L27" s="93">
        <f t="shared" ca="1" si="6"/>
        <v>44729</v>
      </c>
      <c r="M27" s="57">
        <f t="shared" ca="1" si="1"/>
        <v>0.01</v>
      </c>
      <c r="N27" s="53" t="str">
        <f t="shared" ca="1" si="2"/>
        <v>--</v>
      </c>
      <c r="O27" s="57">
        <f t="shared" ca="1" si="7"/>
        <v>9.9726027397260275E-3</v>
      </c>
      <c r="P27" s="53">
        <f t="shared" ca="1" si="0"/>
        <v>0</v>
      </c>
      <c r="Q27" s="53">
        <f t="shared" ca="1" si="3"/>
        <v>1</v>
      </c>
      <c r="R27" s="53">
        <f t="shared" ca="1" si="8"/>
        <v>1</v>
      </c>
      <c r="S27" s="58">
        <f t="shared" ca="1" si="4"/>
        <v>0.01</v>
      </c>
      <c r="T27" s="59">
        <f t="shared" ca="1" si="9"/>
        <v>0.99103117104174376</v>
      </c>
      <c r="U27" s="53">
        <f t="shared" ca="1" si="5"/>
        <v>9.9103117104174382E-3</v>
      </c>
      <c r="W27" s="4"/>
      <c r="X27" s="53"/>
      <c r="Y27" s="53"/>
      <c r="Z27" s="53"/>
      <c r="AA27" s="54"/>
      <c r="AB27" s="53"/>
    </row>
    <row r="28" spans="2:28" x14ac:dyDescent="0.25">
      <c r="B28" s="48" t="s">
        <v>24</v>
      </c>
      <c r="C28" s="131">
        <f ca="1">L24-L23</f>
        <v>111</v>
      </c>
      <c r="D28" s="46"/>
      <c r="E28" s="61"/>
      <c r="F28" s="61"/>
      <c r="G28" s="61"/>
      <c r="K28" s="51">
        <f t="shared" ref="K28:K91" si="10">+K27+1</f>
        <v>5</v>
      </c>
      <c r="L28" s="93">
        <f t="shared" ca="1" si="6"/>
        <v>44912</v>
      </c>
      <c r="M28" s="57">
        <f t="shared" ca="1" si="1"/>
        <v>0.01</v>
      </c>
      <c r="N28" s="53">
        <f t="shared" ca="1" si="2"/>
        <v>1</v>
      </c>
      <c r="O28" s="57">
        <f t="shared" ca="1" si="7"/>
        <v>1.0027397260273973E-2</v>
      </c>
      <c r="P28" s="53">
        <f t="shared" ca="1" si="0"/>
        <v>0</v>
      </c>
      <c r="Q28" s="53">
        <f t="shared" ca="1" si="3"/>
        <v>1</v>
      </c>
      <c r="R28" s="53">
        <f t="shared" ca="1" si="8"/>
        <v>1</v>
      </c>
      <c r="S28" s="58">
        <f t="shared" ca="1" si="4"/>
        <v>1.01</v>
      </c>
      <c r="T28" s="59">
        <f t="shared" ca="1" si="9"/>
        <v>0.98855977161271225</v>
      </c>
      <c r="U28" s="53">
        <f t="shared" ca="1" si="5"/>
        <v>0.99844536932883943</v>
      </c>
      <c r="W28" s="4"/>
      <c r="X28" s="53"/>
      <c r="Y28" s="53"/>
      <c r="Z28" s="53"/>
      <c r="AA28" s="54"/>
      <c r="AB28" s="53"/>
    </row>
    <row r="29" spans="2:28" x14ac:dyDescent="0.25">
      <c r="B29" s="48" t="s">
        <v>23</v>
      </c>
      <c r="C29" s="131">
        <f ca="1">IF(C27="--",L23-C26,L23-C27)</f>
        <v>72</v>
      </c>
      <c r="D29" s="46"/>
      <c r="E29" s="63"/>
      <c r="F29" s="63"/>
      <c r="G29" s="63"/>
      <c r="K29" s="51">
        <f t="shared" si="10"/>
        <v>6</v>
      </c>
      <c r="L29" s="93" t="str">
        <f t="shared" ca="1" si="6"/>
        <v>--</v>
      </c>
      <c r="M29" s="57" t="str">
        <f t="shared" ca="1" si="1"/>
        <v>--</v>
      </c>
      <c r="N29" s="53" t="str">
        <f t="shared" ca="1" si="2"/>
        <v>--</v>
      </c>
      <c r="O29" s="57" t="str">
        <f t="shared" ca="1" si="7"/>
        <v>--</v>
      </c>
      <c r="P29" s="53" t="str">
        <f t="shared" ca="1" si="0"/>
        <v>--</v>
      </c>
      <c r="Q29" s="53" t="e">
        <f t="shared" ca="1" si="3"/>
        <v>#VALUE!</v>
      </c>
      <c r="R29" s="53">
        <f t="shared" ca="1" si="8"/>
        <v>1</v>
      </c>
      <c r="S29" s="58" t="str">
        <f t="shared" ca="1" si="4"/>
        <v>--</v>
      </c>
      <c r="T29" s="59" t="str">
        <f t="shared" ca="1" si="9"/>
        <v>--</v>
      </c>
      <c r="U29" s="53" t="str">
        <f t="shared" ca="1" si="5"/>
        <v>--</v>
      </c>
      <c r="W29" s="4"/>
      <c r="X29" s="53"/>
      <c r="Y29" s="53"/>
      <c r="Z29" s="53"/>
      <c r="AA29" s="54"/>
      <c r="AB29" s="53"/>
    </row>
    <row r="30" spans="2:28" x14ac:dyDescent="0.25">
      <c r="B30" s="48" t="s">
        <v>109</v>
      </c>
      <c r="C30" s="64">
        <f ca="1">ROUND(C29/365*C24,8)</f>
        <v>3.9452100000000002E-3</v>
      </c>
      <c r="E30" s="65"/>
      <c r="F30" s="65"/>
      <c r="G30" s="65"/>
      <c r="K30" s="51">
        <f t="shared" si="10"/>
        <v>7</v>
      </c>
      <c r="L30" s="93" t="str">
        <f t="shared" ca="1" si="6"/>
        <v>--</v>
      </c>
      <c r="M30" s="57" t="str">
        <f t="shared" ca="1" si="1"/>
        <v>--</v>
      </c>
      <c r="N30" s="53" t="str">
        <f t="shared" ca="1" si="2"/>
        <v>--</v>
      </c>
      <c r="O30" s="57" t="str">
        <f t="shared" ca="1" si="7"/>
        <v>--</v>
      </c>
      <c r="P30" s="53" t="str">
        <f t="shared" ca="1" si="0"/>
        <v>--</v>
      </c>
      <c r="Q30" s="53" t="e">
        <f t="shared" ca="1" si="3"/>
        <v>#VALUE!</v>
      </c>
      <c r="R30" s="53">
        <f t="shared" ca="1" si="8"/>
        <v>1</v>
      </c>
      <c r="S30" s="58" t="str">
        <f t="shared" ca="1" si="4"/>
        <v>--</v>
      </c>
      <c r="T30" s="59" t="str">
        <f t="shared" ca="1" si="9"/>
        <v>--</v>
      </c>
      <c r="U30" s="53" t="str">
        <f t="shared" ca="1" si="5"/>
        <v>--</v>
      </c>
      <c r="W30" s="4"/>
      <c r="X30" s="53"/>
      <c r="Y30" s="53"/>
      <c r="Z30" s="53"/>
      <c r="AA30" s="54"/>
      <c r="AB30" s="53"/>
    </row>
    <row r="31" spans="2:28" x14ac:dyDescent="0.25">
      <c r="B31" s="66" t="s">
        <v>110</v>
      </c>
      <c r="C31" s="132">
        <f ca="1">IF(C21="SOURCE", HLOOKUP(C22, Source_Bonds, 7, FALSE), IF(C21="DESTINATION", HLOOKUP(C22,Desti_Bonds,6,FALSE),  C21) )</f>
        <v>5.0000000000000001E-3</v>
      </c>
      <c r="D31" s="34" t="s">
        <v>186</v>
      </c>
      <c r="E31" s="65"/>
      <c r="G31" s="144"/>
      <c r="K31" s="51">
        <f t="shared" si="10"/>
        <v>8</v>
      </c>
      <c r="L31" s="93" t="str">
        <f t="shared" ca="1" si="6"/>
        <v>--</v>
      </c>
      <c r="M31" s="57" t="str">
        <f t="shared" ca="1" si="1"/>
        <v>--</v>
      </c>
      <c r="N31" s="53" t="str">
        <f t="shared" ca="1" si="2"/>
        <v>--</v>
      </c>
      <c r="O31" s="57" t="str">
        <f t="shared" ca="1" si="7"/>
        <v>--</v>
      </c>
      <c r="P31" s="53" t="str">
        <f t="shared" ca="1" si="0"/>
        <v>--</v>
      </c>
      <c r="Q31" s="53" t="e">
        <f t="shared" ca="1" si="3"/>
        <v>#VALUE!</v>
      </c>
      <c r="R31" s="53">
        <f t="shared" ca="1" si="8"/>
        <v>1</v>
      </c>
      <c r="S31" s="58" t="str">
        <f t="shared" ca="1" si="4"/>
        <v>--</v>
      </c>
      <c r="T31" s="59" t="str">
        <f t="shared" ca="1" si="9"/>
        <v>--</v>
      </c>
      <c r="U31" s="53" t="str">
        <f t="shared" ca="1" si="5"/>
        <v>--</v>
      </c>
      <c r="W31" s="4"/>
      <c r="X31" s="53"/>
      <c r="Y31" s="53"/>
      <c r="Z31" s="53"/>
      <c r="AA31" s="54"/>
      <c r="AB31" s="53"/>
    </row>
    <row r="32" spans="2:28" s="38" customFormat="1" ht="15.75" x14ac:dyDescent="0.25">
      <c r="B32" s="5"/>
      <c r="C32" s="5"/>
      <c r="D32" s="34"/>
      <c r="E32" s="34"/>
      <c r="F32" s="5"/>
      <c r="G32" s="61"/>
      <c r="H32" s="4"/>
      <c r="I32" s="5"/>
      <c r="J32" s="5"/>
      <c r="K32" s="51">
        <f t="shared" si="10"/>
        <v>9</v>
      </c>
      <c r="L32" s="93" t="str">
        <f t="shared" ca="1" si="6"/>
        <v>--</v>
      </c>
      <c r="M32" s="57" t="str">
        <f t="shared" ca="1" si="1"/>
        <v>--</v>
      </c>
      <c r="N32" s="53" t="str">
        <f t="shared" ca="1" si="2"/>
        <v>--</v>
      </c>
      <c r="O32" s="57" t="str">
        <f t="shared" ca="1" si="7"/>
        <v>--</v>
      </c>
      <c r="P32" s="53" t="str">
        <f t="shared" ca="1" si="0"/>
        <v>--</v>
      </c>
      <c r="Q32" s="53" t="e">
        <f t="shared" ca="1" si="3"/>
        <v>#VALUE!</v>
      </c>
      <c r="R32" s="53">
        <f t="shared" ca="1" si="8"/>
        <v>1</v>
      </c>
      <c r="S32" s="58" t="str">
        <f t="shared" ca="1" si="4"/>
        <v>--</v>
      </c>
      <c r="T32" s="59" t="str">
        <f t="shared" ca="1" si="9"/>
        <v>--</v>
      </c>
      <c r="U32" s="53" t="str">
        <f t="shared" ca="1" si="5"/>
        <v>--</v>
      </c>
      <c r="V32" s="5"/>
      <c r="W32" s="4"/>
      <c r="X32" s="53"/>
      <c r="Y32" s="53"/>
      <c r="Z32" s="53"/>
      <c r="AA32" s="54"/>
      <c r="AB32" s="53"/>
    </row>
    <row r="33" spans="2:28" s="38" customFormat="1" ht="15.75" x14ac:dyDescent="0.25">
      <c r="B33" s="45" t="s">
        <v>111</v>
      </c>
      <c r="C33" s="67">
        <f ca="1">ROUND(U20-C30,8)</f>
        <v>1.03429031</v>
      </c>
      <c r="D33" s="46"/>
      <c r="E33" s="34"/>
      <c r="F33" s="5"/>
      <c r="G33" s="5"/>
      <c r="H33" s="4"/>
      <c r="I33" s="5"/>
      <c r="J33" s="5"/>
      <c r="K33" s="51">
        <f t="shared" si="10"/>
        <v>10</v>
      </c>
      <c r="L33" s="93" t="str">
        <f t="shared" ca="1" si="6"/>
        <v>--</v>
      </c>
      <c r="M33" s="57" t="str">
        <f t="shared" ca="1" si="1"/>
        <v>--</v>
      </c>
      <c r="N33" s="53" t="str">
        <f t="shared" ca="1" si="2"/>
        <v>--</v>
      </c>
      <c r="O33" s="57" t="str">
        <f t="shared" ca="1" si="7"/>
        <v>--</v>
      </c>
      <c r="P33" s="53" t="str">
        <f t="shared" ca="1" si="0"/>
        <v>--</v>
      </c>
      <c r="Q33" s="53" t="e">
        <f t="shared" ca="1" si="3"/>
        <v>#VALUE!</v>
      </c>
      <c r="R33" s="53">
        <f t="shared" ca="1" si="8"/>
        <v>1</v>
      </c>
      <c r="S33" s="58" t="str">
        <f t="shared" ca="1" si="4"/>
        <v>--</v>
      </c>
      <c r="T33" s="59" t="str">
        <f t="shared" ca="1" si="9"/>
        <v>--</v>
      </c>
      <c r="U33" s="53" t="str">
        <f t="shared" ca="1" si="5"/>
        <v>--</v>
      </c>
      <c r="V33" s="5"/>
      <c r="W33" s="4"/>
      <c r="X33" s="53"/>
      <c r="Y33" s="53"/>
      <c r="Z33" s="53"/>
      <c r="AA33" s="54"/>
      <c r="AB33" s="53"/>
    </row>
    <row r="34" spans="2:28" ht="15.75" customHeight="1" x14ac:dyDescent="0.25">
      <c r="B34" s="66" t="s">
        <v>112</v>
      </c>
      <c r="C34" s="68">
        <f ca="1">C33+C30</f>
        <v>1.03823552</v>
      </c>
      <c r="D34" s="46"/>
      <c r="E34" s="34"/>
      <c r="F34" s="65"/>
      <c r="G34" s="69"/>
      <c r="K34" s="51">
        <f t="shared" si="10"/>
        <v>11</v>
      </c>
      <c r="L34" s="93" t="str">
        <f t="shared" ca="1" si="6"/>
        <v>--</v>
      </c>
      <c r="M34" s="57" t="str">
        <f t="shared" ca="1" si="1"/>
        <v>--</v>
      </c>
      <c r="N34" s="53" t="str">
        <f t="shared" ca="1" si="2"/>
        <v>--</v>
      </c>
      <c r="O34" s="57" t="str">
        <f t="shared" ca="1" si="7"/>
        <v>--</v>
      </c>
      <c r="P34" s="53" t="str">
        <f t="shared" ca="1" si="0"/>
        <v>--</v>
      </c>
      <c r="Q34" s="53" t="e">
        <f t="shared" ca="1" si="3"/>
        <v>#VALUE!</v>
      </c>
      <c r="R34" s="53">
        <f t="shared" ca="1" si="8"/>
        <v>1</v>
      </c>
      <c r="S34" s="58" t="str">
        <f t="shared" ca="1" si="4"/>
        <v>--</v>
      </c>
      <c r="T34" s="59" t="str">
        <f t="shared" ca="1" si="9"/>
        <v>--</v>
      </c>
      <c r="U34" s="53" t="str">
        <f t="shared" ca="1" si="5"/>
        <v>--</v>
      </c>
      <c r="W34" s="4"/>
      <c r="X34" s="53"/>
      <c r="Y34" s="53"/>
      <c r="Z34" s="53"/>
      <c r="AA34" s="54"/>
      <c r="AB34" s="53"/>
    </row>
    <row r="35" spans="2:28" x14ac:dyDescent="0.25">
      <c r="C35" s="70"/>
      <c r="D35" s="46"/>
      <c r="E35" s="34"/>
      <c r="F35" s="34"/>
      <c r="G35" s="71"/>
      <c r="K35" s="51">
        <f>+K34+1</f>
        <v>12</v>
      </c>
      <c r="L35" s="93" t="str">
        <f t="shared" ca="1" si="6"/>
        <v>--</v>
      </c>
      <c r="M35" s="57" t="str">
        <f t="shared" ca="1" si="1"/>
        <v>--</v>
      </c>
      <c r="N35" s="53" t="str">
        <f t="shared" ca="1" si="2"/>
        <v>--</v>
      </c>
      <c r="O35" s="57" t="str">
        <f t="shared" ca="1" si="7"/>
        <v>--</v>
      </c>
      <c r="P35" s="53" t="str">
        <f t="shared" ca="1" si="0"/>
        <v>--</v>
      </c>
      <c r="Q35" s="53" t="e">
        <f t="shared" ca="1" si="3"/>
        <v>#VALUE!</v>
      </c>
      <c r="R35" s="53">
        <f t="shared" ca="1" si="8"/>
        <v>1</v>
      </c>
      <c r="S35" s="58" t="str">
        <f t="shared" ca="1" si="4"/>
        <v>--</v>
      </c>
      <c r="T35" s="59" t="str">
        <f t="shared" ca="1" si="9"/>
        <v>--</v>
      </c>
      <c r="U35" s="53" t="str">
        <f t="shared" ca="1" si="5"/>
        <v>--</v>
      </c>
      <c r="W35" s="4"/>
      <c r="X35" s="53"/>
      <c r="Y35" s="53"/>
      <c r="Z35" s="53"/>
      <c r="AA35" s="54"/>
      <c r="AB35" s="53"/>
    </row>
    <row r="36" spans="2:28" x14ac:dyDescent="0.25">
      <c r="C36" s="63"/>
      <c r="D36" s="72"/>
      <c r="E36" s="73"/>
      <c r="F36" s="34"/>
      <c r="G36" s="74"/>
      <c r="K36" s="51">
        <f t="shared" si="10"/>
        <v>13</v>
      </c>
      <c r="L36" s="93" t="str">
        <f t="shared" ca="1" si="6"/>
        <v>--</v>
      </c>
      <c r="M36" s="57" t="str">
        <f t="shared" ca="1" si="1"/>
        <v>--</v>
      </c>
      <c r="N36" s="53" t="str">
        <f t="shared" ca="1" si="2"/>
        <v>--</v>
      </c>
      <c r="O36" s="57" t="str">
        <f t="shared" ca="1" si="7"/>
        <v>--</v>
      </c>
      <c r="P36" s="53" t="str">
        <f t="shared" ca="1" si="0"/>
        <v>--</v>
      </c>
      <c r="Q36" s="53" t="e">
        <f t="shared" ca="1" si="3"/>
        <v>#VALUE!</v>
      </c>
      <c r="R36" s="53">
        <f t="shared" ca="1" si="8"/>
        <v>1</v>
      </c>
      <c r="S36" s="58" t="str">
        <f t="shared" ca="1" si="4"/>
        <v>--</v>
      </c>
      <c r="T36" s="59" t="str">
        <f t="shared" ca="1" si="9"/>
        <v>--</v>
      </c>
      <c r="U36" s="53" t="str">
        <f t="shared" ca="1" si="5"/>
        <v>--</v>
      </c>
      <c r="W36" s="4"/>
      <c r="X36" s="53"/>
      <c r="Y36" s="53"/>
      <c r="Z36" s="53"/>
      <c r="AA36" s="54"/>
      <c r="AB36" s="53"/>
    </row>
    <row r="37" spans="2:28" x14ac:dyDescent="0.25">
      <c r="C37" s="63"/>
      <c r="D37" s="72"/>
      <c r="E37" s="73"/>
      <c r="F37" s="34"/>
      <c r="G37" s="74"/>
      <c r="K37" s="51">
        <f t="shared" si="10"/>
        <v>14</v>
      </c>
      <c r="L37" s="93" t="str">
        <f t="shared" ca="1" si="6"/>
        <v>--</v>
      </c>
      <c r="M37" s="57" t="str">
        <f t="shared" ca="1" si="1"/>
        <v>--</v>
      </c>
      <c r="N37" s="53" t="str">
        <f t="shared" ca="1" si="2"/>
        <v>--</v>
      </c>
      <c r="O37" s="57" t="str">
        <f t="shared" ca="1" si="7"/>
        <v>--</v>
      </c>
      <c r="P37" s="53" t="str">
        <f t="shared" ca="1" si="0"/>
        <v>--</v>
      </c>
      <c r="Q37" s="53" t="e">
        <f t="shared" ca="1" si="3"/>
        <v>#VALUE!</v>
      </c>
      <c r="R37" s="53">
        <f t="shared" ca="1" si="8"/>
        <v>1</v>
      </c>
      <c r="S37" s="58" t="str">
        <f t="shared" ca="1" si="4"/>
        <v>--</v>
      </c>
      <c r="T37" s="59" t="str">
        <f t="shared" ca="1" si="9"/>
        <v>--</v>
      </c>
      <c r="U37" s="53" t="str">
        <f t="shared" ca="1" si="5"/>
        <v>--</v>
      </c>
      <c r="W37" s="4"/>
      <c r="X37" s="53"/>
      <c r="Y37" s="53"/>
      <c r="Z37" s="53"/>
      <c r="AA37" s="54"/>
      <c r="AB37" s="53"/>
    </row>
    <row r="38" spans="2:28" x14ac:dyDescent="0.25">
      <c r="H38" s="75"/>
      <c r="K38" s="51">
        <f t="shared" si="10"/>
        <v>15</v>
      </c>
      <c r="L38" s="93" t="str">
        <f t="shared" ca="1" si="6"/>
        <v>--</v>
      </c>
      <c r="M38" s="57" t="str">
        <f t="shared" ca="1" si="1"/>
        <v>--</v>
      </c>
      <c r="N38" s="53" t="str">
        <f t="shared" ca="1" si="2"/>
        <v>--</v>
      </c>
      <c r="O38" s="57" t="str">
        <f t="shared" ca="1" si="7"/>
        <v>--</v>
      </c>
      <c r="P38" s="53" t="str">
        <f t="shared" ca="1" si="0"/>
        <v>--</v>
      </c>
      <c r="Q38" s="53" t="e">
        <f t="shared" ca="1" si="3"/>
        <v>#VALUE!</v>
      </c>
      <c r="R38" s="53">
        <f t="shared" ca="1" si="8"/>
        <v>1</v>
      </c>
      <c r="S38" s="58" t="str">
        <f t="shared" ca="1" si="4"/>
        <v>--</v>
      </c>
      <c r="T38" s="59" t="str">
        <f t="shared" ca="1" si="9"/>
        <v>--</v>
      </c>
      <c r="U38" s="53" t="str">
        <f t="shared" ca="1" si="5"/>
        <v>--</v>
      </c>
      <c r="W38" s="4"/>
      <c r="X38" s="53"/>
      <c r="Y38" s="53"/>
      <c r="Z38" s="53"/>
      <c r="AA38" s="54"/>
      <c r="AB38" s="53"/>
    </row>
    <row r="39" spans="2:28" ht="15.75" thickBot="1" x14ac:dyDescent="0.3">
      <c r="D39" s="46"/>
      <c r="E39" s="34"/>
      <c r="F39" s="34"/>
      <c r="G39" s="76"/>
      <c r="K39" s="51">
        <f t="shared" si="10"/>
        <v>16</v>
      </c>
      <c r="L39" s="93" t="str">
        <f t="shared" ca="1" si="6"/>
        <v>--</v>
      </c>
      <c r="M39" s="57" t="str">
        <f t="shared" ca="1" si="1"/>
        <v>--</v>
      </c>
      <c r="N39" s="53" t="str">
        <f t="shared" ca="1" si="2"/>
        <v>--</v>
      </c>
      <c r="O39" s="57" t="str">
        <f t="shared" ca="1" si="7"/>
        <v>--</v>
      </c>
      <c r="P39" s="53" t="str">
        <f t="shared" ca="1" si="0"/>
        <v>--</v>
      </c>
      <c r="Q39" s="53" t="e">
        <f t="shared" ca="1" si="3"/>
        <v>#VALUE!</v>
      </c>
      <c r="R39" s="53">
        <f t="shared" ca="1" si="8"/>
        <v>1</v>
      </c>
      <c r="S39" s="58" t="str">
        <f t="shared" ca="1" si="4"/>
        <v>--</v>
      </c>
      <c r="T39" s="59" t="str">
        <f t="shared" ca="1" si="9"/>
        <v>--</v>
      </c>
      <c r="U39" s="53" t="str">
        <f t="shared" ca="1" si="5"/>
        <v>--</v>
      </c>
      <c r="W39" s="4"/>
      <c r="X39" s="53"/>
      <c r="Y39" s="53"/>
      <c r="Z39" s="53"/>
      <c r="AA39" s="54"/>
      <c r="AB39" s="53"/>
    </row>
    <row r="40" spans="2:28" ht="16.5" thickBot="1" x14ac:dyDescent="0.3">
      <c r="D40" s="46"/>
      <c r="E40" s="34"/>
      <c r="F40" s="34"/>
      <c r="G40" s="34"/>
      <c r="K40" s="51">
        <f t="shared" si="10"/>
        <v>17</v>
      </c>
      <c r="L40" s="93" t="str">
        <f t="shared" ca="1" si="6"/>
        <v>--</v>
      </c>
      <c r="M40" s="57" t="str">
        <f t="shared" ca="1" si="1"/>
        <v>--</v>
      </c>
      <c r="N40" s="53" t="str">
        <f t="shared" ca="1" si="2"/>
        <v>--</v>
      </c>
      <c r="O40" s="57" t="str">
        <f t="shared" ca="1" si="7"/>
        <v>--</v>
      </c>
      <c r="P40" s="53" t="str">
        <f t="shared" ca="1" si="0"/>
        <v>--</v>
      </c>
      <c r="Q40" s="53" t="e">
        <f t="shared" ca="1" si="3"/>
        <v>#VALUE!</v>
      </c>
      <c r="R40" s="53">
        <f t="shared" ca="1" si="8"/>
        <v>1</v>
      </c>
      <c r="S40" s="58" t="str">
        <f t="shared" ca="1" si="4"/>
        <v>--</v>
      </c>
      <c r="T40" s="59" t="str">
        <f t="shared" ca="1" si="9"/>
        <v>--</v>
      </c>
      <c r="U40" s="53" t="str">
        <f t="shared" ca="1" si="5"/>
        <v>--</v>
      </c>
      <c r="W40" s="77" t="s">
        <v>113</v>
      </c>
      <c r="X40" s="78" t="s">
        <v>114</v>
      </c>
      <c r="Y40" s="53"/>
      <c r="Z40" s="53"/>
      <c r="AA40" s="54"/>
      <c r="AB40" s="53"/>
    </row>
    <row r="41" spans="2:28" x14ac:dyDescent="0.25">
      <c r="G41" s="34"/>
      <c r="K41" s="51">
        <f t="shared" si="10"/>
        <v>18</v>
      </c>
      <c r="L41" s="93" t="str">
        <f t="shared" ca="1" si="6"/>
        <v>--</v>
      </c>
      <c r="M41" s="57" t="str">
        <f t="shared" ca="1" si="1"/>
        <v>--</v>
      </c>
      <c r="N41" s="53" t="str">
        <f t="shared" ca="1" si="2"/>
        <v>--</v>
      </c>
      <c r="O41" s="57" t="str">
        <f t="shared" ca="1" si="7"/>
        <v>--</v>
      </c>
      <c r="P41" s="53" t="str">
        <f t="shared" ca="1" si="0"/>
        <v>--</v>
      </c>
      <c r="Q41" s="53" t="e">
        <f t="shared" ca="1" si="3"/>
        <v>#VALUE!</v>
      </c>
      <c r="R41" s="53">
        <f t="shared" ca="1" si="8"/>
        <v>1</v>
      </c>
      <c r="S41" s="58" t="str">
        <f t="shared" ca="1" si="4"/>
        <v>--</v>
      </c>
      <c r="T41" s="59" t="str">
        <f t="shared" ca="1" si="9"/>
        <v>--</v>
      </c>
      <c r="U41" s="53" t="str">
        <f t="shared" ca="1" si="5"/>
        <v>--</v>
      </c>
      <c r="W41" s="79">
        <v>48925</v>
      </c>
      <c r="X41" s="80">
        <v>0.2</v>
      </c>
      <c r="Y41" s="53"/>
      <c r="Z41" s="53"/>
      <c r="AA41" s="54"/>
      <c r="AB41" s="53"/>
    </row>
    <row r="42" spans="2:28" x14ac:dyDescent="0.25">
      <c r="G42" s="34"/>
      <c r="K42" s="51">
        <f t="shared" si="10"/>
        <v>19</v>
      </c>
      <c r="L42" s="93" t="str">
        <f t="shared" ca="1" si="6"/>
        <v>--</v>
      </c>
      <c r="M42" s="57" t="str">
        <f t="shared" ca="1" si="1"/>
        <v>--</v>
      </c>
      <c r="N42" s="53" t="str">
        <f t="shared" ca="1" si="2"/>
        <v>--</v>
      </c>
      <c r="O42" s="57" t="str">
        <f t="shared" ca="1" si="7"/>
        <v>--</v>
      </c>
      <c r="P42" s="53" t="str">
        <f t="shared" ca="1" si="0"/>
        <v>--</v>
      </c>
      <c r="Q42" s="53" t="e">
        <f t="shared" ca="1" si="3"/>
        <v>#VALUE!</v>
      </c>
      <c r="R42" s="53">
        <f t="shared" ca="1" si="8"/>
        <v>1</v>
      </c>
      <c r="S42" s="58" t="str">
        <f t="shared" ca="1" si="4"/>
        <v>--</v>
      </c>
      <c r="T42" s="59" t="str">
        <f t="shared" ca="1" si="9"/>
        <v>--</v>
      </c>
      <c r="U42" s="53" t="str">
        <f t="shared" ca="1" si="5"/>
        <v>--</v>
      </c>
      <c r="W42" s="79">
        <v>49290</v>
      </c>
      <c r="X42" s="80">
        <v>0.2</v>
      </c>
      <c r="Y42" s="53"/>
      <c r="Z42" s="53"/>
      <c r="AA42" s="54"/>
      <c r="AB42" s="53"/>
    </row>
    <row r="43" spans="2:28" x14ac:dyDescent="0.25">
      <c r="G43" s="73"/>
      <c r="K43" s="51">
        <f t="shared" si="10"/>
        <v>20</v>
      </c>
      <c r="L43" s="93" t="str">
        <f t="shared" ca="1" si="6"/>
        <v>--</v>
      </c>
      <c r="M43" s="57" t="str">
        <f t="shared" ca="1" si="1"/>
        <v>--</v>
      </c>
      <c r="N43" s="53" t="str">
        <f t="shared" ca="1" si="2"/>
        <v>--</v>
      </c>
      <c r="O43" s="57" t="str">
        <f t="shared" ca="1" si="7"/>
        <v>--</v>
      </c>
      <c r="P43" s="53" t="str">
        <f t="shared" ca="1" si="0"/>
        <v>--</v>
      </c>
      <c r="Q43" s="53" t="e">
        <f t="shared" ca="1" si="3"/>
        <v>#VALUE!</v>
      </c>
      <c r="R43" s="53">
        <f t="shared" ca="1" si="8"/>
        <v>1</v>
      </c>
      <c r="S43" s="58" t="str">
        <f t="shared" ca="1" si="4"/>
        <v>--</v>
      </c>
      <c r="T43" s="59" t="str">
        <f t="shared" ca="1" si="9"/>
        <v>--</v>
      </c>
      <c r="U43" s="53" t="str">
        <f t="shared" ca="1" si="5"/>
        <v>--</v>
      </c>
      <c r="W43" s="79">
        <v>49655</v>
      </c>
      <c r="X43" s="80">
        <v>0.2</v>
      </c>
      <c r="Y43" s="53"/>
      <c r="Z43" s="53"/>
      <c r="AA43" s="54"/>
      <c r="AB43" s="53"/>
    </row>
    <row r="44" spans="2:28" x14ac:dyDescent="0.25">
      <c r="G44" s="73"/>
      <c r="K44" s="51">
        <f t="shared" si="10"/>
        <v>21</v>
      </c>
      <c r="L44" s="93" t="str">
        <f t="shared" ca="1" si="6"/>
        <v>--</v>
      </c>
      <c r="M44" s="57" t="str">
        <f t="shared" ca="1" si="1"/>
        <v>--</v>
      </c>
      <c r="N44" s="53" t="str">
        <f t="shared" ca="1" si="2"/>
        <v>--</v>
      </c>
      <c r="O44" s="57" t="str">
        <f t="shared" ca="1" si="7"/>
        <v>--</v>
      </c>
      <c r="P44" s="53" t="str">
        <f t="shared" ca="1" si="0"/>
        <v>--</v>
      </c>
      <c r="Q44" s="53" t="e">
        <f t="shared" ca="1" si="3"/>
        <v>#VALUE!</v>
      </c>
      <c r="R44" s="53">
        <f t="shared" ca="1" si="8"/>
        <v>1</v>
      </c>
      <c r="S44" s="58" t="str">
        <f t="shared" ca="1" si="4"/>
        <v>--</v>
      </c>
      <c r="T44" s="59" t="str">
        <f t="shared" ca="1" si="9"/>
        <v>--</v>
      </c>
      <c r="U44" s="53" t="str">
        <f t="shared" ca="1" si="5"/>
        <v>--</v>
      </c>
      <c r="W44" s="79">
        <v>50021</v>
      </c>
      <c r="X44" s="80">
        <v>0.2</v>
      </c>
      <c r="Y44" s="53"/>
      <c r="Z44" s="53"/>
      <c r="AA44" s="54"/>
      <c r="AB44" s="53"/>
    </row>
    <row r="45" spans="2:28" x14ac:dyDescent="0.25">
      <c r="C45" s="34"/>
      <c r="G45" s="34"/>
      <c r="K45" s="51">
        <f t="shared" si="10"/>
        <v>22</v>
      </c>
      <c r="L45" s="93" t="str">
        <f t="shared" ca="1" si="6"/>
        <v>--</v>
      </c>
      <c r="M45" s="57" t="str">
        <f t="shared" ca="1" si="1"/>
        <v>--</v>
      </c>
      <c r="N45" s="53" t="str">
        <f t="shared" ca="1" si="2"/>
        <v>--</v>
      </c>
      <c r="O45" s="57" t="str">
        <f t="shared" ca="1" si="7"/>
        <v>--</v>
      </c>
      <c r="P45" s="53" t="str">
        <f t="shared" ca="1" si="0"/>
        <v>--</v>
      </c>
      <c r="Q45" s="53" t="e">
        <f t="shared" ca="1" si="3"/>
        <v>#VALUE!</v>
      </c>
      <c r="R45" s="53">
        <f t="shared" ca="1" si="8"/>
        <v>1</v>
      </c>
      <c r="S45" s="58" t="str">
        <f t="shared" ca="1" si="4"/>
        <v>--</v>
      </c>
      <c r="T45" s="59" t="str">
        <f t="shared" ca="1" si="9"/>
        <v>--</v>
      </c>
      <c r="U45" s="53" t="str">
        <f t="shared" ca="1" si="5"/>
        <v>--</v>
      </c>
      <c r="W45" s="81">
        <v>50386</v>
      </c>
      <c r="X45" s="82">
        <v>0.2</v>
      </c>
      <c r="Y45" s="53"/>
      <c r="Z45" s="53"/>
      <c r="AA45" s="54"/>
      <c r="AB45" s="53"/>
    </row>
    <row r="46" spans="2:28" x14ac:dyDescent="0.25">
      <c r="C46" s="34"/>
      <c r="D46" s="46"/>
      <c r="E46" s="34"/>
      <c r="F46" s="34"/>
      <c r="G46" s="34"/>
      <c r="K46" s="51">
        <f t="shared" si="10"/>
        <v>23</v>
      </c>
      <c r="L46" s="93" t="str">
        <f t="shared" ca="1" si="6"/>
        <v>--</v>
      </c>
      <c r="M46" s="57" t="str">
        <f t="shared" ca="1" si="1"/>
        <v>--</v>
      </c>
      <c r="N46" s="53" t="str">
        <f t="shared" ca="1" si="2"/>
        <v>--</v>
      </c>
      <c r="O46" s="57" t="str">
        <f t="shared" ca="1" si="7"/>
        <v>--</v>
      </c>
      <c r="P46" s="53" t="str">
        <f t="shared" ca="1" si="0"/>
        <v>--</v>
      </c>
      <c r="Q46" s="53" t="e">
        <f t="shared" ca="1" si="3"/>
        <v>#VALUE!</v>
      </c>
      <c r="R46" s="53">
        <f t="shared" ca="1" si="8"/>
        <v>1</v>
      </c>
      <c r="S46" s="58" t="str">
        <f t="shared" ca="1" si="4"/>
        <v>--</v>
      </c>
      <c r="T46" s="59" t="str">
        <f t="shared" ca="1" si="9"/>
        <v>--</v>
      </c>
      <c r="U46" s="53" t="str">
        <f t="shared" ca="1" si="5"/>
        <v>--</v>
      </c>
      <c r="W46" s="4"/>
      <c r="X46" s="53"/>
      <c r="Y46" s="53"/>
      <c r="Z46" s="53"/>
      <c r="AA46" s="54"/>
      <c r="AB46" s="53"/>
    </row>
    <row r="47" spans="2:28" ht="15.75" x14ac:dyDescent="0.25">
      <c r="C47" s="83"/>
      <c r="D47" s="84"/>
      <c r="E47" s="34"/>
      <c r="F47" s="34"/>
      <c r="K47" s="51">
        <f t="shared" si="10"/>
        <v>24</v>
      </c>
      <c r="L47" s="93" t="str">
        <f t="shared" ca="1" si="6"/>
        <v>--</v>
      </c>
      <c r="M47" s="57" t="str">
        <f t="shared" ca="1" si="1"/>
        <v>--</v>
      </c>
      <c r="N47" s="53" t="str">
        <f t="shared" ca="1" si="2"/>
        <v>--</v>
      </c>
      <c r="O47" s="57" t="str">
        <f t="shared" ca="1" si="7"/>
        <v>--</v>
      </c>
      <c r="P47" s="53" t="str">
        <f t="shared" ca="1" si="0"/>
        <v>--</v>
      </c>
      <c r="Q47" s="53" t="e">
        <f t="shared" ca="1" si="3"/>
        <v>#VALUE!</v>
      </c>
      <c r="R47" s="53">
        <f t="shared" ca="1" si="8"/>
        <v>1</v>
      </c>
      <c r="S47" s="58" t="str">
        <f t="shared" ca="1" si="4"/>
        <v>--</v>
      </c>
      <c r="T47" s="59" t="str">
        <f t="shared" ca="1" si="9"/>
        <v>--</v>
      </c>
      <c r="U47" s="53" t="str">
        <f t="shared" ca="1" si="5"/>
        <v>--</v>
      </c>
      <c r="AB47" s="85"/>
    </row>
    <row r="48" spans="2:28" x14ac:dyDescent="0.25">
      <c r="C48" s="86"/>
      <c r="D48" s="46"/>
      <c r="E48" s="87"/>
      <c r="F48" s="87"/>
      <c r="K48" s="51">
        <f t="shared" si="10"/>
        <v>25</v>
      </c>
      <c r="L48" s="93" t="str">
        <f t="shared" ca="1" si="6"/>
        <v>--</v>
      </c>
      <c r="M48" s="57" t="str">
        <f t="shared" ca="1" si="1"/>
        <v>--</v>
      </c>
      <c r="N48" s="53" t="str">
        <f t="shared" ca="1" si="2"/>
        <v>--</v>
      </c>
      <c r="O48" s="57" t="str">
        <f t="shared" ca="1" si="7"/>
        <v>--</v>
      </c>
      <c r="P48" s="53" t="str">
        <f t="shared" ca="1" si="0"/>
        <v>--</v>
      </c>
      <c r="Q48" s="53" t="e">
        <f t="shared" ca="1" si="3"/>
        <v>#VALUE!</v>
      </c>
      <c r="R48" s="53">
        <f t="shared" ca="1" si="8"/>
        <v>1</v>
      </c>
      <c r="S48" s="58" t="str">
        <f t="shared" ca="1" si="4"/>
        <v>--</v>
      </c>
      <c r="T48" s="59" t="str">
        <f t="shared" ca="1" si="9"/>
        <v>--</v>
      </c>
      <c r="U48" s="53" t="str">
        <f t="shared" ca="1" si="5"/>
        <v>--</v>
      </c>
    </row>
    <row r="49" spans="3:28" x14ac:dyDescent="0.25">
      <c r="C49" s="73"/>
      <c r="D49" s="46"/>
      <c r="E49" s="87"/>
      <c r="F49" s="87"/>
      <c r="K49" s="51">
        <f t="shared" si="10"/>
        <v>26</v>
      </c>
      <c r="L49" s="93" t="str">
        <f t="shared" ca="1" si="6"/>
        <v>--</v>
      </c>
      <c r="M49" s="57" t="str">
        <f t="shared" ca="1" si="1"/>
        <v>--</v>
      </c>
      <c r="N49" s="53" t="str">
        <f t="shared" ca="1" si="2"/>
        <v>--</v>
      </c>
      <c r="O49" s="57" t="str">
        <f t="shared" ca="1" si="7"/>
        <v>--</v>
      </c>
      <c r="P49" s="53" t="str">
        <f t="shared" ca="1" si="0"/>
        <v>--</v>
      </c>
      <c r="Q49" s="53" t="e">
        <f t="shared" ca="1" si="3"/>
        <v>#VALUE!</v>
      </c>
      <c r="R49" s="53">
        <f t="shared" ca="1" si="8"/>
        <v>1</v>
      </c>
      <c r="S49" s="58" t="str">
        <f t="shared" ca="1" si="4"/>
        <v>--</v>
      </c>
      <c r="T49" s="59" t="str">
        <f t="shared" ca="1" si="9"/>
        <v>--</v>
      </c>
      <c r="U49" s="53" t="str">
        <f t="shared" ca="1" si="5"/>
        <v>--</v>
      </c>
      <c r="AB49" s="88"/>
    </row>
    <row r="50" spans="3:28" x14ac:dyDescent="0.25">
      <c r="C50" s="63"/>
      <c r="D50" s="72"/>
      <c r="E50" s="73"/>
      <c r="F50" s="73"/>
      <c r="K50" s="51">
        <f t="shared" si="10"/>
        <v>27</v>
      </c>
      <c r="L50" s="93" t="str">
        <f t="shared" ca="1" si="6"/>
        <v>--</v>
      </c>
      <c r="M50" s="57" t="str">
        <f t="shared" ca="1" si="1"/>
        <v>--</v>
      </c>
      <c r="N50" s="53" t="str">
        <f t="shared" ca="1" si="2"/>
        <v>--</v>
      </c>
      <c r="O50" s="57" t="str">
        <f t="shared" ca="1" si="7"/>
        <v>--</v>
      </c>
      <c r="P50" s="53" t="str">
        <f t="shared" ca="1" si="0"/>
        <v>--</v>
      </c>
      <c r="Q50" s="53" t="e">
        <f t="shared" ca="1" si="3"/>
        <v>#VALUE!</v>
      </c>
      <c r="R50" s="53">
        <f t="shared" ca="1" si="8"/>
        <v>1</v>
      </c>
      <c r="S50" s="58" t="str">
        <f t="shared" ca="1" si="4"/>
        <v>--</v>
      </c>
      <c r="T50" s="59" t="str">
        <f t="shared" ca="1" si="9"/>
        <v>--</v>
      </c>
      <c r="U50" s="53" t="str">
        <f t="shared" ca="1" si="5"/>
        <v>--</v>
      </c>
      <c r="AB50" s="89"/>
    </row>
    <row r="51" spans="3:28" x14ac:dyDescent="0.25">
      <c r="C51" s="90"/>
      <c r="D51" s="46"/>
      <c r="E51" s="76"/>
      <c r="F51" s="76"/>
      <c r="K51" s="51">
        <f t="shared" si="10"/>
        <v>28</v>
      </c>
      <c r="L51" s="93" t="str">
        <f t="shared" ca="1" si="6"/>
        <v>--</v>
      </c>
      <c r="M51" s="57" t="str">
        <f t="shared" ca="1" si="1"/>
        <v>--</v>
      </c>
      <c r="N51" s="53" t="str">
        <f t="shared" ca="1" si="2"/>
        <v>--</v>
      </c>
      <c r="O51" s="57" t="str">
        <f t="shared" ca="1" si="7"/>
        <v>--</v>
      </c>
      <c r="P51" s="53" t="str">
        <f t="shared" ca="1" si="0"/>
        <v>--</v>
      </c>
      <c r="Q51" s="53" t="e">
        <f t="shared" ca="1" si="3"/>
        <v>#VALUE!</v>
      </c>
      <c r="R51" s="53">
        <f t="shared" ca="1" si="8"/>
        <v>1</v>
      </c>
      <c r="S51" s="58" t="str">
        <f t="shared" ca="1" si="4"/>
        <v>--</v>
      </c>
      <c r="T51" s="59" t="str">
        <f t="shared" ca="1" si="9"/>
        <v>--</v>
      </c>
      <c r="U51" s="53" t="str">
        <f t="shared" ca="1" si="5"/>
        <v>--</v>
      </c>
    </row>
    <row r="52" spans="3:28" x14ac:dyDescent="0.25">
      <c r="C52" s="90"/>
      <c r="K52" s="51">
        <f t="shared" si="10"/>
        <v>29</v>
      </c>
      <c r="L52" s="93" t="str">
        <f t="shared" ca="1" si="6"/>
        <v>--</v>
      </c>
      <c r="M52" s="57" t="str">
        <f t="shared" ca="1" si="1"/>
        <v>--</v>
      </c>
      <c r="N52" s="53" t="str">
        <f t="shared" ca="1" si="2"/>
        <v>--</v>
      </c>
      <c r="O52" s="57" t="str">
        <f t="shared" ca="1" si="7"/>
        <v>--</v>
      </c>
      <c r="P52" s="53" t="str">
        <f t="shared" ca="1" si="0"/>
        <v>--</v>
      </c>
      <c r="Q52" s="53" t="e">
        <f t="shared" ca="1" si="3"/>
        <v>#VALUE!</v>
      </c>
      <c r="R52" s="53">
        <f t="shared" ca="1" si="8"/>
        <v>1</v>
      </c>
      <c r="S52" s="58" t="str">
        <f t="shared" ca="1" si="4"/>
        <v>--</v>
      </c>
      <c r="T52" s="59" t="str">
        <f t="shared" ca="1" si="9"/>
        <v>--</v>
      </c>
      <c r="U52" s="53" t="str">
        <f t="shared" ca="1" si="5"/>
        <v>--</v>
      </c>
    </row>
    <row r="53" spans="3:28" x14ac:dyDescent="0.25">
      <c r="C53" s="90"/>
      <c r="K53" s="51">
        <f t="shared" si="10"/>
        <v>30</v>
      </c>
      <c r="L53" s="93" t="str">
        <f t="shared" ca="1" si="6"/>
        <v>--</v>
      </c>
      <c r="M53" s="57" t="str">
        <f t="shared" ca="1" si="1"/>
        <v>--</v>
      </c>
      <c r="N53" s="53" t="str">
        <f t="shared" ca="1" si="2"/>
        <v>--</v>
      </c>
      <c r="O53" s="57" t="str">
        <f t="shared" ca="1" si="7"/>
        <v>--</v>
      </c>
      <c r="P53" s="53" t="str">
        <f t="shared" ca="1" si="0"/>
        <v>--</v>
      </c>
      <c r="Q53" s="53" t="e">
        <f t="shared" ca="1" si="3"/>
        <v>#VALUE!</v>
      </c>
      <c r="R53" s="53">
        <f t="shared" ca="1" si="8"/>
        <v>1</v>
      </c>
      <c r="S53" s="58" t="str">
        <f t="shared" ca="1" si="4"/>
        <v>--</v>
      </c>
      <c r="T53" s="59" t="str">
        <f t="shared" ca="1" si="9"/>
        <v>--</v>
      </c>
      <c r="U53" s="53" t="str">
        <f t="shared" ca="1" si="5"/>
        <v>--</v>
      </c>
    </row>
    <row r="54" spans="3:28" x14ac:dyDescent="0.25">
      <c r="K54" s="51">
        <f>+K53+1</f>
        <v>31</v>
      </c>
      <c r="L54" s="93" t="str">
        <f t="shared" ca="1" si="6"/>
        <v>--</v>
      </c>
      <c r="M54" s="57" t="str">
        <f t="shared" ca="1" si="1"/>
        <v>--</v>
      </c>
      <c r="N54" s="53" t="str">
        <f t="shared" ca="1" si="2"/>
        <v>--</v>
      </c>
      <c r="O54" s="57" t="str">
        <f t="shared" ca="1" si="7"/>
        <v>--</v>
      </c>
      <c r="P54" s="53" t="str">
        <f t="shared" ca="1" si="0"/>
        <v>--</v>
      </c>
      <c r="Q54" s="53" t="e">
        <f t="shared" ca="1" si="3"/>
        <v>#VALUE!</v>
      </c>
      <c r="R54" s="53">
        <f t="shared" ca="1" si="8"/>
        <v>1</v>
      </c>
      <c r="S54" s="58" t="str">
        <f t="shared" ca="1" si="4"/>
        <v>--</v>
      </c>
      <c r="T54" s="59" t="str">
        <f t="shared" ca="1" si="9"/>
        <v>--</v>
      </c>
      <c r="U54" s="53" t="str">
        <f t="shared" ca="1" si="5"/>
        <v>--</v>
      </c>
    </row>
    <row r="55" spans="3:28" x14ac:dyDescent="0.25">
      <c r="K55" s="51">
        <f t="shared" si="10"/>
        <v>32</v>
      </c>
      <c r="L55" s="93" t="str">
        <f t="shared" ca="1" si="6"/>
        <v>--</v>
      </c>
      <c r="M55" s="57" t="str">
        <f t="shared" ca="1" si="1"/>
        <v>--</v>
      </c>
      <c r="N55" s="53" t="str">
        <f t="shared" ca="1" si="2"/>
        <v>--</v>
      </c>
      <c r="O55" s="57" t="str">
        <f t="shared" ca="1" si="7"/>
        <v>--</v>
      </c>
      <c r="P55" s="53" t="str">
        <f t="shared" ca="1" si="0"/>
        <v>--</v>
      </c>
      <c r="Q55" s="53" t="e">
        <f t="shared" ca="1" si="3"/>
        <v>#VALUE!</v>
      </c>
      <c r="R55" s="53">
        <f t="shared" ca="1" si="8"/>
        <v>1</v>
      </c>
      <c r="S55" s="58" t="str">
        <f t="shared" ca="1" si="4"/>
        <v>--</v>
      </c>
      <c r="T55" s="59" t="str">
        <f t="shared" ca="1" si="9"/>
        <v>--</v>
      </c>
      <c r="U55" s="53" t="str">
        <f t="shared" ca="1" si="5"/>
        <v>--</v>
      </c>
    </row>
    <row r="56" spans="3:28" x14ac:dyDescent="0.25">
      <c r="K56" s="51">
        <f t="shared" si="10"/>
        <v>33</v>
      </c>
      <c r="L56" s="93" t="str">
        <f t="shared" ca="1" si="6"/>
        <v>--</v>
      </c>
      <c r="M56" s="57" t="str">
        <f t="shared" ca="1" si="1"/>
        <v>--</v>
      </c>
      <c r="N56" s="53" t="str">
        <f t="shared" ca="1" si="2"/>
        <v>--</v>
      </c>
      <c r="O56" s="57" t="str">
        <f t="shared" ca="1" si="7"/>
        <v>--</v>
      </c>
      <c r="P56" s="53" t="str">
        <f t="shared" ca="1" si="0"/>
        <v>--</v>
      </c>
      <c r="Q56" s="53" t="e">
        <f t="shared" ca="1" si="3"/>
        <v>#VALUE!</v>
      </c>
      <c r="R56" s="53">
        <f t="shared" ca="1" si="8"/>
        <v>1</v>
      </c>
      <c r="S56" s="58" t="str">
        <f t="shared" ca="1" si="4"/>
        <v>--</v>
      </c>
      <c r="T56" s="59" t="str">
        <f t="shared" ca="1" si="9"/>
        <v>--</v>
      </c>
      <c r="U56" s="53" t="str">
        <f t="shared" ca="1" si="5"/>
        <v>--</v>
      </c>
    </row>
    <row r="57" spans="3:28" x14ac:dyDescent="0.25">
      <c r="K57" s="51">
        <f t="shared" si="10"/>
        <v>34</v>
      </c>
      <c r="L57" s="93" t="str">
        <f t="shared" ca="1" si="6"/>
        <v>--</v>
      </c>
      <c r="M57" s="57" t="str">
        <f t="shared" ca="1" si="1"/>
        <v>--</v>
      </c>
      <c r="N57" s="53" t="str">
        <f t="shared" ca="1" si="2"/>
        <v>--</v>
      </c>
      <c r="O57" s="57" t="str">
        <f t="shared" ca="1" si="7"/>
        <v>--</v>
      </c>
      <c r="P57" s="53" t="str">
        <f t="shared" ca="1" si="0"/>
        <v>--</v>
      </c>
      <c r="Q57" s="53" t="e">
        <f t="shared" ca="1" si="3"/>
        <v>#VALUE!</v>
      </c>
      <c r="R57" s="53">
        <f t="shared" ca="1" si="8"/>
        <v>1</v>
      </c>
      <c r="S57" s="58" t="str">
        <f t="shared" ca="1" si="4"/>
        <v>--</v>
      </c>
      <c r="T57" s="59" t="str">
        <f t="shared" ca="1" si="9"/>
        <v>--</v>
      </c>
      <c r="U57" s="53" t="str">
        <f t="shared" ca="1" si="5"/>
        <v>--</v>
      </c>
    </row>
    <row r="58" spans="3:28" x14ac:dyDescent="0.25">
      <c r="K58" s="51">
        <f t="shared" si="10"/>
        <v>35</v>
      </c>
      <c r="L58" s="93" t="str">
        <f t="shared" ca="1" si="6"/>
        <v>--</v>
      </c>
      <c r="M58" s="57" t="str">
        <f t="shared" ca="1" si="1"/>
        <v>--</v>
      </c>
      <c r="N58" s="53" t="str">
        <f t="shared" ca="1" si="2"/>
        <v>--</v>
      </c>
      <c r="O58" s="57" t="str">
        <f t="shared" ca="1" si="7"/>
        <v>--</v>
      </c>
      <c r="P58" s="53" t="str">
        <f t="shared" ca="1" si="0"/>
        <v>--</v>
      </c>
      <c r="Q58" s="53" t="e">
        <f t="shared" ca="1" si="3"/>
        <v>#VALUE!</v>
      </c>
      <c r="R58" s="53">
        <f t="shared" ca="1" si="8"/>
        <v>1</v>
      </c>
      <c r="S58" s="58" t="str">
        <f t="shared" ca="1" si="4"/>
        <v>--</v>
      </c>
      <c r="T58" s="59" t="str">
        <f t="shared" ca="1" si="9"/>
        <v>--</v>
      </c>
      <c r="U58" s="53" t="str">
        <f t="shared" ca="1" si="5"/>
        <v>--</v>
      </c>
    </row>
    <row r="59" spans="3:28" x14ac:dyDescent="0.25">
      <c r="K59" s="51">
        <f t="shared" si="10"/>
        <v>36</v>
      </c>
      <c r="L59" s="93" t="str">
        <f t="shared" ca="1" si="6"/>
        <v>--</v>
      </c>
      <c r="M59" s="57" t="str">
        <f t="shared" ca="1" si="1"/>
        <v>--</v>
      </c>
      <c r="N59" s="53" t="str">
        <f t="shared" ca="1" si="2"/>
        <v>--</v>
      </c>
      <c r="O59" s="57" t="str">
        <f t="shared" ca="1" si="7"/>
        <v>--</v>
      </c>
      <c r="P59" s="53" t="str">
        <f t="shared" ca="1" si="0"/>
        <v>--</v>
      </c>
      <c r="Q59" s="53" t="e">
        <f t="shared" ca="1" si="3"/>
        <v>#VALUE!</v>
      </c>
      <c r="R59" s="53">
        <f t="shared" ca="1" si="8"/>
        <v>1</v>
      </c>
      <c r="S59" s="58" t="str">
        <f t="shared" ca="1" si="4"/>
        <v>--</v>
      </c>
      <c r="T59" s="59" t="str">
        <f t="shared" ca="1" si="9"/>
        <v>--</v>
      </c>
      <c r="U59" s="53" t="str">
        <f t="shared" ca="1" si="5"/>
        <v>--</v>
      </c>
    </row>
    <row r="60" spans="3:28" x14ac:dyDescent="0.25">
      <c r="K60" s="51">
        <f t="shared" si="10"/>
        <v>37</v>
      </c>
      <c r="L60" s="93" t="str">
        <f t="shared" ca="1" si="6"/>
        <v>--</v>
      </c>
      <c r="M60" s="57" t="str">
        <f t="shared" ca="1" si="1"/>
        <v>--</v>
      </c>
      <c r="N60" s="53" t="str">
        <f t="shared" ca="1" si="2"/>
        <v>--</v>
      </c>
      <c r="O60" s="57" t="str">
        <f t="shared" ca="1" si="7"/>
        <v>--</v>
      </c>
      <c r="P60" s="53" t="str">
        <f t="shared" ca="1" si="0"/>
        <v>--</v>
      </c>
      <c r="Q60" s="53" t="e">
        <f t="shared" ca="1" si="3"/>
        <v>#VALUE!</v>
      </c>
      <c r="R60" s="53">
        <f t="shared" ca="1" si="8"/>
        <v>1</v>
      </c>
      <c r="S60" s="58" t="str">
        <f t="shared" ca="1" si="4"/>
        <v>--</v>
      </c>
      <c r="T60" s="59" t="str">
        <f t="shared" ca="1" si="9"/>
        <v>--</v>
      </c>
      <c r="U60" s="53" t="str">
        <f t="shared" ca="1" si="5"/>
        <v>--</v>
      </c>
    </row>
    <row r="61" spans="3:28" x14ac:dyDescent="0.25">
      <c r="K61" s="51">
        <f t="shared" si="10"/>
        <v>38</v>
      </c>
      <c r="L61" s="93" t="str">
        <f t="shared" ca="1" si="6"/>
        <v>--</v>
      </c>
      <c r="M61" s="57" t="str">
        <f t="shared" ca="1" si="1"/>
        <v>--</v>
      </c>
      <c r="N61" s="53" t="str">
        <f t="shared" ca="1" si="2"/>
        <v>--</v>
      </c>
      <c r="O61" s="57" t="str">
        <f t="shared" ca="1" si="7"/>
        <v>--</v>
      </c>
      <c r="P61" s="53" t="str">
        <f t="shared" ca="1" si="0"/>
        <v>--</v>
      </c>
      <c r="Q61" s="53" t="e">
        <f t="shared" ca="1" si="3"/>
        <v>#VALUE!</v>
      </c>
      <c r="R61" s="53">
        <f t="shared" ca="1" si="8"/>
        <v>1</v>
      </c>
      <c r="S61" s="58" t="str">
        <f t="shared" ca="1" si="4"/>
        <v>--</v>
      </c>
      <c r="T61" s="59" t="str">
        <f t="shared" ca="1" si="9"/>
        <v>--</v>
      </c>
      <c r="U61" s="53" t="str">
        <f t="shared" ca="1" si="5"/>
        <v>--</v>
      </c>
    </row>
    <row r="62" spans="3:28" x14ac:dyDescent="0.25">
      <c r="K62" s="51">
        <f t="shared" si="10"/>
        <v>39</v>
      </c>
      <c r="L62" s="93" t="str">
        <f t="shared" ca="1" si="6"/>
        <v>--</v>
      </c>
      <c r="M62" s="57" t="str">
        <f t="shared" ca="1" si="1"/>
        <v>--</v>
      </c>
      <c r="N62" s="53" t="str">
        <f t="shared" ca="1" si="2"/>
        <v>--</v>
      </c>
      <c r="O62" s="57" t="str">
        <f t="shared" ca="1" si="7"/>
        <v>--</v>
      </c>
      <c r="P62" s="53" t="str">
        <f t="shared" ca="1" si="0"/>
        <v>--</v>
      </c>
      <c r="Q62" s="53" t="e">
        <f t="shared" ca="1" si="3"/>
        <v>#VALUE!</v>
      </c>
      <c r="R62" s="53">
        <f t="shared" ca="1" si="8"/>
        <v>1</v>
      </c>
      <c r="S62" s="58" t="str">
        <f t="shared" ca="1" si="4"/>
        <v>--</v>
      </c>
      <c r="T62" s="59" t="str">
        <f t="shared" ca="1" si="9"/>
        <v>--</v>
      </c>
      <c r="U62" s="53" t="str">
        <f t="shared" ca="1" si="5"/>
        <v>--</v>
      </c>
    </row>
    <row r="63" spans="3:28" x14ac:dyDescent="0.25">
      <c r="K63" s="51">
        <f t="shared" si="10"/>
        <v>40</v>
      </c>
      <c r="L63" s="93" t="str">
        <f t="shared" ca="1" si="6"/>
        <v>--</v>
      </c>
      <c r="M63" s="57" t="str">
        <f t="shared" ca="1" si="1"/>
        <v>--</v>
      </c>
      <c r="N63" s="53" t="str">
        <f t="shared" ca="1" si="2"/>
        <v>--</v>
      </c>
      <c r="O63" s="57" t="str">
        <f t="shared" ca="1" si="7"/>
        <v>--</v>
      </c>
      <c r="P63" s="53" t="str">
        <f t="shared" ca="1" si="0"/>
        <v>--</v>
      </c>
      <c r="Q63" s="53" t="e">
        <f t="shared" ca="1" si="3"/>
        <v>#VALUE!</v>
      </c>
      <c r="R63" s="53">
        <f t="shared" ca="1" si="8"/>
        <v>1</v>
      </c>
      <c r="S63" s="58" t="str">
        <f t="shared" ca="1" si="4"/>
        <v>--</v>
      </c>
      <c r="T63" s="59" t="str">
        <f t="shared" ca="1" si="9"/>
        <v>--</v>
      </c>
      <c r="U63" s="53" t="str">
        <f t="shared" ca="1" si="5"/>
        <v>--</v>
      </c>
    </row>
    <row r="64" spans="3:28" x14ac:dyDescent="0.25">
      <c r="K64" s="51">
        <f t="shared" si="10"/>
        <v>41</v>
      </c>
      <c r="L64" s="93" t="str">
        <f t="shared" ca="1" si="6"/>
        <v>--</v>
      </c>
      <c r="M64" s="57" t="str">
        <f t="shared" ca="1" si="1"/>
        <v>--</v>
      </c>
      <c r="N64" s="53" t="str">
        <f t="shared" ca="1" si="2"/>
        <v>--</v>
      </c>
      <c r="O64" s="57" t="str">
        <f t="shared" ca="1" si="7"/>
        <v>--</v>
      </c>
      <c r="P64" s="53" t="str">
        <f t="shared" ca="1" si="0"/>
        <v>--</v>
      </c>
      <c r="Q64" s="53" t="e">
        <f t="shared" ca="1" si="3"/>
        <v>#VALUE!</v>
      </c>
      <c r="R64" s="53">
        <f t="shared" ca="1" si="8"/>
        <v>1</v>
      </c>
      <c r="S64" s="58" t="str">
        <f t="shared" ca="1" si="4"/>
        <v>--</v>
      </c>
      <c r="T64" s="59" t="str">
        <f t="shared" ca="1" si="9"/>
        <v>--</v>
      </c>
      <c r="U64" s="53" t="str">
        <f t="shared" ca="1" si="5"/>
        <v>--</v>
      </c>
    </row>
    <row r="65" spans="11:21" x14ac:dyDescent="0.25">
      <c r="K65" s="51">
        <f t="shared" si="10"/>
        <v>42</v>
      </c>
      <c r="L65" s="93" t="str">
        <f t="shared" ca="1" si="6"/>
        <v>--</v>
      </c>
      <c r="M65" s="57" t="str">
        <f t="shared" ca="1" si="1"/>
        <v>--</v>
      </c>
      <c r="N65" s="53" t="str">
        <f t="shared" ca="1" si="2"/>
        <v>--</v>
      </c>
      <c r="O65" s="57" t="str">
        <f t="shared" ca="1" si="7"/>
        <v>--</v>
      </c>
      <c r="P65" s="53" t="str">
        <f t="shared" ca="1" si="0"/>
        <v>--</v>
      </c>
      <c r="Q65" s="53" t="e">
        <f t="shared" ca="1" si="3"/>
        <v>#VALUE!</v>
      </c>
      <c r="R65" s="53">
        <f t="shared" ca="1" si="8"/>
        <v>1</v>
      </c>
      <c r="S65" s="58" t="str">
        <f t="shared" ca="1" si="4"/>
        <v>--</v>
      </c>
      <c r="T65" s="59" t="str">
        <f t="shared" ca="1" si="9"/>
        <v>--</v>
      </c>
      <c r="U65" s="53" t="str">
        <f t="shared" ca="1" si="5"/>
        <v>--</v>
      </c>
    </row>
    <row r="66" spans="11:21" x14ac:dyDescent="0.25">
      <c r="K66" s="51">
        <f t="shared" si="10"/>
        <v>43</v>
      </c>
      <c r="L66" s="93" t="str">
        <f t="shared" ca="1" si="6"/>
        <v>--</v>
      </c>
      <c r="M66" s="57" t="str">
        <f t="shared" ca="1" si="1"/>
        <v>--</v>
      </c>
      <c r="N66" s="53" t="str">
        <f t="shared" ca="1" si="2"/>
        <v>--</v>
      </c>
      <c r="O66" s="57" t="str">
        <f t="shared" ca="1" si="7"/>
        <v>--</v>
      </c>
      <c r="P66" s="53" t="str">
        <f t="shared" ca="1" si="0"/>
        <v>--</v>
      </c>
      <c r="Q66" s="53" t="e">
        <f t="shared" ca="1" si="3"/>
        <v>#VALUE!</v>
      </c>
      <c r="R66" s="53">
        <f t="shared" ca="1" si="8"/>
        <v>1</v>
      </c>
      <c r="S66" s="58" t="str">
        <f t="shared" ca="1" si="4"/>
        <v>--</v>
      </c>
      <c r="T66" s="59" t="str">
        <f t="shared" ca="1" si="9"/>
        <v>--</v>
      </c>
      <c r="U66" s="53" t="str">
        <f t="shared" ca="1" si="5"/>
        <v>--</v>
      </c>
    </row>
    <row r="67" spans="11:21" x14ac:dyDescent="0.25">
      <c r="K67" s="51">
        <f t="shared" si="10"/>
        <v>44</v>
      </c>
      <c r="L67" s="93" t="str">
        <f t="shared" ca="1" si="6"/>
        <v>--</v>
      </c>
      <c r="M67" s="57" t="str">
        <f t="shared" ca="1" si="1"/>
        <v>--</v>
      </c>
      <c r="N67" s="53" t="str">
        <f t="shared" ca="1" si="2"/>
        <v>--</v>
      </c>
      <c r="O67" s="57" t="str">
        <f t="shared" ca="1" si="7"/>
        <v>--</v>
      </c>
      <c r="P67" s="53" t="str">
        <f t="shared" ca="1" si="0"/>
        <v>--</v>
      </c>
      <c r="Q67" s="53"/>
      <c r="R67" s="53"/>
      <c r="S67" s="58" t="str">
        <f t="shared" ca="1" si="4"/>
        <v>--</v>
      </c>
      <c r="T67" s="59" t="str">
        <f t="shared" ca="1" si="9"/>
        <v>--</v>
      </c>
      <c r="U67" s="53" t="str">
        <f t="shared" ca="1" si="5"/>
        <v>--</v>
      </c>
    </row>
    <row r="68" spans="11:21" x14ac:dyDescent="0.25">
      <c r="K68" s="51">
        <f t="shared" si="10"/>
        <v>45</v>
      </c>
      <c r="L68" s="93" t="str">
        <f t="shared" ca="1" si="6"/>
        <v>--</v>
      </c>
      <c r="M68" s="57" t="str">
        <f t="shared" ca="1" si="1"/>
        <v>--</v>
      </c>
      <c r="N68" s="53" t="str">
        <f t="shared" ca="1" si="2"/>
        <v>--</v>
      </c>
      <c r="O68" s="57" t="str">
        <f t="shared" ca="1" si="7"/>
        <v>--</v>
      </c>
      <c r="P68" s="53" t="str">
        <f t="shared" ca="1" si="0"/>
        <v>--</v>
      </c>
      <c r="Q68" s="53"/>
      <c r="R68" s="53"/>
      <c r="S68" s="58" t="str">
        <f t="shared" ca="1" si="4"/>
        <v>--</v>
      </c>
      <c r="T68" s="59" t="str">
        <f t="shared" ca="1" si="9"/>
        <v>--</v>
      </c>
      <c r="U68" s="53" t="str">
        <f t="shared" ca="1" si="5"/>
        <v>--</v>
      </c>
    </row>
    <row r="69" spans="11:21" x14ac:dyDescent="0.25">
      <c r="K69" s="51">
        <f t="shared" si="10"/>
        <v>46</v>
      </c>
      <c r="L69" s="93" t="str">
        <f t="shared" ca="1" si="6"/>
        <v>--</v>
      </c>
      <c r="M69" s="57" t="str">
        <f t="shared" ca="1" si="1"/>
        <v>--</v>
      </c>
      <c r="N69" s="53" t="str">
        <f t="shared" ca="1" si="2"/>
        <v>--</v>
      </c>
      <c r="O69" s="57" t="str">
        <f t="shared" ca="1" si="7"/>
        <v>--</v>
      </c>
      <c r="P69" s="53" t="str">
        <f t="shared" ca="1" si="0"/>
        <v>--</v>
      </c>
      <c r="Q69" s="53"/>
      <c r="R69" s="53"/>
      <c r="S69" s="58" t="str">
        <f t="shared" ca="1" si="4"/>
        <v>--</v>
      </c>
      <c r="T69" s="59" t="str">
        <f t="shared" ca="1" si="9"/>
        <v>--</v>
      </c>
      <c r="U69" s="53" t="str">
        <f t="shared" ca="1" si="5"/>
        <v>--</v>
      </c>
    </row>
    <row r="70" spans="11:21" x14ac:dyDescent="0.25">
      <c r="K70" s="51">
        <f t="shared" si="10"/>
        <v>47</v>
      </c>
      <c r="L70" s="93" t="str">
        <f t="shared" ca="1" si="6"/>
        <v>--</v>
      </c>
      <c r="M70" s="57" t="str">
        <f t="shared" ca="1" si="1"/>
        <v>--</v>
      </c>
      <c r="N70" s="53" t="str">
        <f t="shared" ca="1" si="2"/>
        <v>--</v>
      </c>
      <c r="O70" s="57" t="str">
        <f t="shared" ca="1" si="7"/>
        <v>--</v>
      </c>
      <c r="P70" s="53" t="str">
        <f t="shared" ca="1" si="0"/>
        <v>--</v>
      </c>
      <c r="Q70" s="53"/>
      <c r="R70" s="53"/>
      <c r="S70" s="58" t="str">
        <f t="shared" ca="1" si="4"/>
        <v>--</v>
      </c>
      <c r="T70" s="59" t="str">
        <f t="shared" ca="1" si="9"/>
        <v>--</v>
      </c>
      <c r="U70" s="53" t="str">
        <f t="shared" ca="1" si="5"/>
        <v>--</v>
      </c>
    </row>
    <row r="71" spans="11:21" x14ac:dyDescent="0.25">
      <c r="K71" s="51">
        <f t="shared" si="10"/>
        <v>48</v>
      </c>
      <c r="L71" s="93" t="str">
        <f t="shared" ca="1" si="6"/>
        <v>--</v>
      </c>
      <c r="M71" s="57" t="str">
        <f t="shared" ca="1" si="1"/>
        <v>--</v>
      </c>
      <c r="N71" s="53" t="str">
        <f t="shared" ca="1" si="2"/>
        <v>--</v>
      </c>
      <c r="O71" s="57" t="str">
        <f t="shared" ca="1" si="7"/>
        <v>--</v>
      </c>
      <c r="P71" s="53" t="str">
        <f t="shared" ca="1" si="0"/>
        <v>--</v>
      </c>
      <c r="Q71" s="53"/>
      <c r="R71" s="53"/>
      <c r="S71" s="58" t="str">
        <f t="shared" ca="1" si="4"/>
        <v>--</v>
      </c>
      <c r="T71" s="59" t="str">
        <f t="shared" ca="1" si="9"/>
        <v>--</v>
      </c>
      <c r="U71" s="53" t="str">
        <f t="shared" ca="1" si="5"/>
        <v>--</v>
      </c>
    </row>
    <row r="72" spans="11:21" x14ac:dyDescent="0.25">
      <c r="K72" s="51">
        <f t="shared" si="10"/>
        <v>49</v>
      </c>
      <c r="L72" s="93" t="str">
        <f t="shared" ca="1" si="6"/>
        <v>--</v>
      </c>
      <c r="M72" s="57" t="str">
        <f t="shared" ca="1" si="1"/>
        <v>--</v>
      </c>
      <c r="N72" s="53" t="str">
        <f t="shared" ca="1" si="2"/>
        <v>--</v>
      </c>
      <c r="O72" s="57" t="str">
        <f t="shared" ca="1" si="7"/>
        <v>--</v>
      </c>
      <c r="P72" s="53" t="str">
        <f t="shared" ca="1" si="0"/>
        <v>--</v>
      </c>
      <c r="Q72" s="53"/>
      <c r="R72" s="53"/>
      <c r="S72" s="58" t="str">
        <f t="shared" ca="1" si="4"/>
        <v>--</v>
      </c>
      <c r="T72" s="59" t="str">
        <f t="shared" ca="1" si="9"/>
        <v>--</v>
      </c>
      <c r="U72" s="53" t="str">
        <f t="shared" ca="1" si="5"/>
        <v>--</v>
      </c>
    </row>
    <row r="73" spans="11:21" x14ac:dyDescent="0.25">
      <c r="K73" s="51">
        <f t="shared" si="10"/>
        <v>50</v>
      </c>
      <c r="L73" s="93" t="str">
        <f t="shared" ca="1" si="6"/>
        <v>--</v>
      </c>
      <c r="M73" s="57" t="str">
        <f t="shared" ca="1" si="1"/>
        <v>--</v>
      </c>
      <c r="N73" s="53" t="str">
        <f t="shared" ca="1" si="2"/>
        <v>--</v>
      </c>
      <c r="O73" s="57" t="str">
        <f t="shared" ca="1" si="7"/>
        <v>--</v>
      </c>
      <c r="P73" s="53" t="str">
        <f t="shared" ca="1" si="0"/>
        <v>--</v>
      </c>
      <c r="Q73" s="53"/>
      <c r="R73" s="53"/>
      <c r="S73" s="58" t="str">
        <f t="shared" ca="1" si="4"/>
        <v>--</v>
      </c>
      <c r="T73" s="59" t="str">
        <f t="shared" ca="1" si="9"/>
        <v>--</v>
      </c>
      <c r="U73" s="53" t="str">
        <f t="shared" ca="1" si="5"/>
        <v>--</v>
      </c>
    </row>
    <row r="74" spans="11:21" x14ac:dyDescent="0.25">
      <c r="K74" s="51">
        <f t="shared" si="10"/>
        <v>51</v>
      </c>
      <c r="L74" s="93" t="str">
        <f t="shared" ca="1" si="6"/>
        <v>--</v>
      </c>
      <c r="M74" s="57" t="str">
        <f t="shared" ca="1" si="1"/>
        <v>--</v>
      </c>
      <c r="N74" s="53" t="str">
        <f t="shared" ca="1" si="2"/>
        <v>--</v>
      </c>
      <c r="O74" s="57" t="str">
        <f t="shared" ca="1" si="7"/>
        <v>--</v>
      </c>
      <c r="P74" s="53" t="str">
        <f t="shared" ca="1" si="0"/>
        <v>--</v>
      </c>
      <c r="Q74" s="53"/>
      <c r="R74" s="53"/>
      <c r="S74" s="58" t="str">
        <f t="shared" ca="1" si="4"/>
        <v>--</v>
      </c>
      <c r="T74" s="59" t="str">
        <f t="shared" ca="1" si="9"/>
        <v>--</v>
      </c>
      <c r="U74" s="53" t="str">
        <f t="shared" ca="1" si="5"/>
        <v>--</v>
      </c>
    </row>
    <row r="75" spans="11:21" x14ac:dyDescent="0.25">
      <c r="K75" s="51">
        <f t="shared" si="10"/>
        <v>52</v>
      </c>
      <c r="L75" s="93" t="str">
        <f t="shared" ca="1" si="6"/>
        <v>--</v>
      </c>
      <c r="M75" s="57" t="str">
        <f t="shared" ca="1" si="1"/>
        <v>--</v>
      </c>
      <c r="N75" s="53" t="str">
        <f t="shared" ca="1" si="2"/>
        <v>--</v>
      </c>
      <c r="O75" s="57" t="str">
        <f t="shared" ca="1" si="7"/>
        <v>--</v>
      </c>
      <c r="P75" s="53" t="str">
        <f t="shared" ca="1" si="0"/>
        <v>--</v>
      </c>
      <c r="Q75" s="53"/>
      <c r="R75" s="53"/>
      <c r="S75" s="58" t="str">
        <f t="shared" ca="1" si="4"/>
        <v>--</v>
      </c>
      <c r="T75" s="59" t="str">
        <f t="shared" ca="1" si="9"/>
        <v>--</v>
      </c>
      <c r="U75" s="53" t="str">
        <f t="shared" ca="1" si="5"/>
        <v>--</v>
      </c>
    </row>
    <row r="76" spans="11:21" x14ac:dyDescent="0.25">
      <c r="K76" s="51">
        <f t="shared" si="10"/>
        <v>53</v>
      </c>
      <c r="L76" s="93" t="str">
        <f t="shared" ca="1" si="6"/>
        <v>--</v>
      </c>
      <c r="M76" s="57" t="str">
        <f t="shared" ca="1" si="1"/>
        <v>--</v>
      </c>
      <c r="N76" s="53" t="str">
        <f t="shared" ca="1" si="2"/>
        <v>--</v>
      </c>
      <c r="O76" s="57" t="str">
        <f t="shared" ca="1" si="7"/>
        <v>--</v>
      </c>
      <c r="P76" s="53" t="str">
        <f t="shared" ca="1" si="0"/>
        <v>--</v>
      </c>
      <c r="Q76" s="53"/>
      <c r="R76" s="53"/>
      <c r="S76" s="58" t="str">
        <f t="shared" ca="1" si="4"/>
        <v>--</v>
      </c>
      <c r="T76" s="59" t="str">
        <f t="shared" ca="1" si="9"/>
        <v>--</v>
      </c>
      <c r="U76" s="53" t="str">
        <f t="shared" ca="1" si="5"/>
        <v>--</v>
      </c>
    </row>
    <row r="77" spans="11:21" x14ac:dyDescent="0.25">
      <c r="K77" s="51">
        <f t="shared" si="10"/>
        <v>54</v>
      </c>
      <c r="L77" s="93" t="str">
        <f t="shared" ca="1" si="6"/>
        <v>--</v>
      </c>
      <c r="M77" s="57" t="str">
        <f t="shared" ca="1" si="1"/>
        <v>--</v>
      </c>
      <c r="N77" s="53" t="str">
        <f t="shared" ca="1" si="2"/>
        <v>--</v>
      </c>
      <c r="O77" s="57" t="str">
        <f t="shared" ca="1" si="7"/>
        <v>--</v>
      </c>
      <c r="P77" s="53" t="str">
        <f t="shared" ca="1" si="0"/>
        <v>--</v>
      </c>
      <c r="Q77" s="53"/>
      <c r="R77" s="53"/>
      <c r="S77" s="58" t="str">
        <f t="shared" ca="1" si="4"/>
        <v>--</v>
      </c>
      <c r="T77" s="59" t="str">
        <f t="shared" ca="1" si="9"/>
        <v>--</v>
      </c>
      <c r="U77" s="53" t="str">
        <f t="shared" ca="1" si="5"/>
        <v>--</v>
      </c>
    </row>
    <row r="78" spans="11:21" x14ac:dyDescent="0.25">
      <c r="K78" s="51">
        <f t="shared" si="10"/>
        <v>55</v>
      </c>
      <c r="L78" s="93" t="str">
        <f t="shared" ca="1" si="6"/>
        <v>--</v>
      </c>
      <c r="M78" s="57" t="str">
        <f t="shared" ca="1" si="1"/>
        <v>--</v>
      </c>
      <c r="N78" s="53" t="str">
        <f t="shared" ca="1" si="2"/>
        <v>--</v>
      </c>
      <c r="O78" s="57" t="str">
        <f t="shared" ca="1" si="7"/>
        <v>--</v>
      </c>
      <c r="P78" s="53" t="str">
        <f t="shared" ca="1" si="0"/>
        <v>--</v>
      </c>
      <c r="Q78" s="53"/>
      <c r="R78" s="53"/>
      <c r="S78" s="58" t="str">
        <f t="shared" ca="1" si="4"/>
        <v>--</v>
      </c>
      <c r="T78" s="59" t="str">
        <f t="shared" ca="1" si="9"/>
        <v>--</v>
      </c>
      <c r="U78" s="53" t="str">
        <f t="shared" ca="1" si="5"/>
        <v>--</v>
      </c>
    </row>
    <row r="79" spans="11:21" x14ac:dyDescent="0.25">
      <c r="K79" s="51">
        <f t="shared" si="10"/>
        <v>56</v>
      </c>
      <c r="L79" s="93" t="str">
        <f t="shared" ca="1" si="6"/>
        <v>--</v>
      </c>
      <c r="M79" s="57" t="str">
        <f t="shared" ca="1" si="1"/>
        <v>--</v>
      </c>
      <c r="N79" s="53" t="str">
        <f t="shared" ca="1" si="2"/>
        <v>--</v>
      </c>
      <c r="O79" s="57" t="str">
        <f t="shared" ca="1" si="7"/>
        <v>--</v>
      </c>
      <c r="P79" s="53" t="str">
        <f t="shared" ca="1" si="0"/>
        <v>--</v>
      </c>
      <c r="Q79" s="53"/>
      <c r="R79" s="53"/>
      <c r="S79" s="58" t="str">
        <f t="shared" ca="1" si="4"/>
        <v>--</v>
      </c>
      <c r="T79" s="59" t="str">
        <f t="shared" ca="1" si="9"/>
        <v>--</v>
      </c>
      <c r="U79" s="53" t="str">
        <f t="shared" ca="1" si="5"/>
        <v>--</v>
      </c>
    </row>
    <row r="80" spans="11:21" x14ac:dyDescent="0.25">
      <c r="K80" s="51">
        <f t="shared" si="10"/>
        <v>57</v>
      </c>
      <c r="L80" s="93" t="str">
        <f t="shared" ca="1" si="6"/>
        <v>--</v>
      </c>
      <c r="M80" s="57" t="str">
        <f t="shared" ca="1" si="1"/>
        <v>--</v>
      </c>
      <c r="N80" s="53" t="str">
        <f t="shared" ca="1" si="2"/>
        <v>--</v>
      </c>
      <c r="O80" s="57" t="str">
        <f t="shared" ca="1" si="7"/>
        <v>--</v>
      </c>
      <c r="P80" s="53" t="str">
        <f t="shared" ca="1" si="0"/>
        <v>--</v>
      </c>
      <c r="Q80" s="53"/>
      <c r="R80" s="53"/>
      <c r="S80" s="58" t="str">
        <f t="shared" ca="1" si="4"/>
        <v>--</v>
      </c>
      <c r="T80" s="59" t="str">
        <f t="shared" ca="1" si="9"/>
        <v>--</v>
      </c>
      <c r="U80" s="53" t="str">
        <f t="shared" ca="1" si="5"/>
        <v>--</v>
      </c>
    </row>
    <row r="81" spans="11:21" x14ac:dyDescent="0.25">
      <c r="K81" s="51">
        <f t="shared" si="10"/>
        <v>58</v>
      </c>
      <c r="L81" s="93" t="str">
        <f t="shared" ca="1" si="6"/>
        <v>--</v>
      </c>
      <c r="M81" s="57" t="str">
        <f t="shared" ca="1" si="1"/>
        <v>--</v>
      </c>
      <c r="N81" s="53" t="str">
        <f t="shared" ca="1" si="2"/>
        <v>--</v>
      </c>
      <c r="O81" s="57" t="str">
        <f t="shared" ca="1" si="7"/>
        <v>--</v>
      </c>
      <c r="P81" s="53" t="str">
        <f t="shared" ca="1" si="0"/>
        <v>--</v>
      </c>
      <c r="Q81" s="53"/>
      <c r="R81" s="53"/>
      <c r="S81" s="58" t="str">
        <f t="shared" ca="1" si="4"/>
        <v>--</v>
      </c>
      <c r="T81" s="59" t="str">
        <f t="shared" ca="1" si="9"/>
        <v>--</v>
      </c>
      <c r="U81" s="53" t="str">
        <f t="shared" ca="1" si="5"/>
        <v>--</v>
      </c>
    </row>
    <row r="82" spans="11:21" x14ac:dyDescent="0.25">
      <c r="K82" s="51">
        <f t="shared" si="10"/>
        <v>59</v>
      </c>
      <c r="L82" s="93" t="str">
        <f t="shared" ca="1" si="6"/>
        <v>--</v>
      </c>
      <c r="M82" s="57" t="str">
        <f t="shared" ca="1" si="1"/>
        <v>--</v>
      </c>
      <c r="N82" s="53" t="str">
        <f t="shared" ca="1" si="2"/>
        <v>--</v>
      </c>
      <c r="O82" s="57" t="str">
        <f t="shared" ca="1" si="7"/>
        <v>--</v>
      </c>
      <c r="P82" s="53" t="str">
        <f t="shared" ca="1" si="0"/>
        <v>--</v>
      </c>
      <c r="Q82" s="53"/>
      <c r="R82" s="53"/>
      <c r="S82" s="58" t="str">
        <f t="shared" ca="1" si="4"/>
        <v>--</v>
      </c>
      <c r="T82" s="59" t="str">
        <f t="shared" ca="1" si="9"/>
        <v>--</v>
      </c>
      <c r="U82" s="53" t="str">
        <f t="shared" ca="1" si="5"/>
        <v>--</v>
      </c>
    </row>
    <row r="83" spans="11:21" x14ac:dyDescent="0.25">
      <c r="K83" s="51">
        <f t="shared" si="10"/>
        <v>60</v>
      </c>
      <c r="L83" s="93" t="str">
        <f t="shared" ca="1" si="6"/>
        <v>--</v>
      </c>
      <c r="M83" s="57" t="str">
        <f t="shared" ca="1" si="1"/>
        <v>--</v>
      </c>
      <c r="N83" s="53" t="str">
        <f t="shared" ca="1" si="2"/>
        <v>--</v>
      </c>
      <c r="O83" s="57" t="str">
        <f t="shared" ca="1" si="7"/>
        <v>--</v>
      </c>
      <c r="P83" s="53" t="str">
        <f t="shared" ca="1" si="0"/>
        <v>--</v>
      </c>
      <c r="Q83" s="53"/>
      <c r="R83" s="53"/>
      <c r="S83" s="58" t="str">
        <f t="shared" ca="1" si="4"/>
        <v>--</v>
      </c>
      <c r="T83" s="59" t="str">
        <f t="shared" ca="1" si="9"/>
        <v>--</v>
      </c>
      <c r="U83" s="53" t="str">
        <f t="shared" ca="1" si="5"/>
        <v>--</v>
      </c>
    </row>
    <row r="84" spans="11:21" x14ac:dyDescent="0.25">
      <c r="K84" s="51">
        <f t="shared" si="10"/>
        <v>61</v>
      </c>
      <c r="L84" s="93" t="str">
        <f t="shared" ca="1" si="6"/>
        <v>--</v>
      </c>
      <c r="M84" s="57" t="str">
        <f t="shared" ca="1" si="1"/>
        <v>--</v>
      </c>
      <c r="N84" s="53" t="str">
        <f t="shared" ca="1" si="2"/>
        <v>--</v>
      </c>
      <c r="O84" s="57" t="str">
        <f t="shared" ca="1" si="7"/>
        <v>--</v>
      </c>
      <c r="P84" s="53" t="str">
        <f t="shared" ca="1" si="0"/>
        <v>--</v>
      </c>
      <c r="Q84" s="53"/>
      <c r="R84" s="53"/>
      <c r="S84" s="58" t="str">
        <f t="shared" ca="1" si="4"/>
        <v>--</v>
      </c>
      <c r="T84" s="59" t="str">
        <f t="shared" ca="1" si="9"/>
        <v>--</v>
      </c>
      <c r="U84" s="53" t="str">
        <f t="shared" ca="1" si="5"/>
        <v>--</v>
      </c>
    </row>
    <row r="85" spans="11:21" x14ac:dyDescent="0.25">
      <c r="K85" s="51">
        <f t="shared" si="10"/>
        <v>62</v>
      </c>
      <c r="L85" s="93" t="str">
        <f t="shared" ca="1" si="6"/>
        <v>--</v>
      </c>
      <c r="M85" s="57" t="str">
        <f t="shared" ca="1" si="1"/>
        <v>--</v>
      </c>
      <c r="N85" s="53" t="str">
        <f t="shared" ca="1" si="2"/>
        <v>--</v>
      </c>
      <c r="O85" s="57" t="str">
        <f t="shared" ca="1" si="7"/>
        <v>--</v>
      </c>
      <c r="P85" s="53" t="str">
        <f t="shared" ca="1" si="0"/>
        <v>--</v>
      </c>
      <c r="Q85" s="53"/>
      <c r="R85" s="53"/>
      <c r="S85" s="58" t="str">
        <f t="shared" ca="1" si="4"/>
        <v>--</v>
      </c>
      <c r="T85" s="59" t="str">
        <f t="shared" ca="1" si="9"/>
        <v>--</v>
      </c>
      <c r="U85" s="53" t="str">
        <f t="shared" ca="1" si="5"/>
        <v>--</v>
      </c>
    </row>
    <row r="86" spans="11:21" x14ac:dyDescent="0.25">
      <c r="K86" s="51">
        <f t="shared" si="10"/>
        <v>63</v>
      </c>
      <c r="L86" s="93" t="str">
        <f t="shared" ca="1" si="6"/>
        <v>--</v>
      </c>
      <c r="M86" s="57" t="str">
        <f t="shared" ca="1" si="1"/>
        <v>--</v>
      </c>
      <c r="N86" s="53" t="str">
        <f t="shared" ca="1" si="2"/>
        <v>--</v>
      </c>
      <c r="O86" s="57" t="str">
        <f t="shared" ca="1" si="7"/>
        <v>--</v>
      </c>
      <c r="P86" s="53" t="str">
        <f t="shared" ca="1" si="0"/>
        <v>--</v>
      </c>
      <c r="Q86" s="53"/>
      <c r="R86" s="53"/>
      <c r="S86" s="58" t="str">
        <f t="shared" ca="1" si="4"/>
        <v>--</v>
      </c>
      <c r="T86" s="59" t="str">
        <f t="shared" ca="1" si="9"/>
        <v>--</v>
      </c>
      <c r="U86" s="53" t="str">
        <f t="shared" ca="1" si="5"/>
        <v>--</v>
      </c>
    </row>
    <row r="87" spans="11:21" x14ac:dyDescent="0.25">
      <c r="K87" s="51">
        <f t="shared" si="10"/>
        <v>64</v>
      </c>
      <c r="L87" s="93" t="str">
        <f t="shared" ca="1" si="6"/>
        <v>--</v>
      </c>
      <c r="M87" s="57" t="str">
        <f t="shared" ca="1" si="1"/>
        <v>--</v>
      </c>
      <c r="N87" s="53" t="str">
        <f t="shared" ca="1" si="2"/>
        <v>--</v>
      </c>
      <c r="O87" s="57" t="str">
        <f t="shared" ca="1" si="7"/>
        <v>--</v>
      </c>
      <c r="P87" s="53" t="str">
        <f t="shared" ca="1" si="0"/>
        <v>--</v>
      </c>
      <c r="Q87" s="53"/>
      <c r="R87" s="53"/>
      <c r="S87" s="58" t="str">
        <f t="shared" ca="1" si="4"/>
        <v>--</v>
      </c>
      <c r="T87" s="59" t="str">
        <f t="shared" ca="1" si="9"/>
        <v>--</v>
      </c>
      <c r="U87" s="53" t="str">
        <f t="shared" ca="1" si="5"/>
        <v>--</v>
      </c>
    </row>
    <row r="88" spans="11:21" x14ac:dyDescent="0.25">
      <c r="K88" s="51">
        <f t="shared" si="10"/>
        <v>65</v>
      </c>
      <c r="L88" s="93" t="str">
        <f t="shared" ca="1" si="6"/>
        <v>--</v>
      </c>
      <c r="M88" s="57" t="str">
        <f t="shared" ca="1" si="1"/>
        <v>--</v>
      </c>
      <c r="N88" s="53" t="str">
        <f t="shared" ca="1" si="2"/>
        <v>--</v>
      </c>
      <c r="O88" s="57" t="str">
        <f t="shared" ca="1" si="7"/>
        <v>--</v>
      </c>
      <c r="P88" s="53" t="str">
        <f t="shared" ref="P88:P135" ca="1" si="11">+IF(L88="--","--",IFERROR(VLOOKUP(L88,$W$41:$X$45,2,FALSE),0))</f>
        <v>--</v>
      </c>
      <c r="Q88" s="53"/>
      <c r="R88" s="53"/>
      <c r="S88" s="58" t="str">
        <f t="shared" ca="1" si="4"/>
        <v>--</v>
      </c>
      <c r="T88" s="59" t="str">
        <f t="shared" ca="1" si="9"/>
        <v>--</v>
      </c>
      <c r="U88" s="53" t="str">
        <f t="shared" ca="1" si="5"/>
        <v>--</v>
      </c>
    </row>
    <row r="89" spans="11:21" x14ac:dyDescent="0.25">
      <c r="K89" s="51">
        <f t="shared" si="10"/>
        <v>66</v>
      </c>
      <c r="L89" s="93" t="str">
        <f t="shared" ca="1" si="6"/>
        <v>--</v>
      </c>
      <c r="M89" s="57" t="str">
        <f t="shared" ref="M89:M135" ca="1" si="12">IF(L89="--","--",IF(AND($C$27="--",K89=1),(L89-$C$26)*$C$24/365,$C$24/$C$25))</f>
        <v>--</v>
      </c>
      <c r="N89" s="53" t="str">
        <f t="shared" ref="N89:N135" ca="1" si="13">+IF(L89=$C$23, 100%, "--")</f>
        <v>--</v>
      </c>
      <c r="O89" s="57" t="str">
        <f t="shared" ca="1" si="7"/>
        <v>--</v>
      </c>
      <c r="P89" s="53" t="str">
        <f t="shared" ca="1" si="11"/>
        <v>--</v>
      </c>
      <c r="Q89" s="53"/>
      <c r="R89" s="53"/>
      <c r="S89" s="58" t="str">
        <f t="shared" ref="S89:S135" ca="1" si="14">IF(L89="--","--",ROUND(IF($C$22="LBA37DA",SUM(O89:P89),SUM(M89:N89)),9))</f>
        <v>--</v>
      </c>
      <c r="T89" s="59" t="str">
        <f t="shared" ca="1" si="9"/>
        <v>--</v>
      </c>
      <c r="U89" s="53" t="str">
        <f t="shared" ref="U89:U135" ca="1" si="15">IFERROR(T89*S89,"--")</f>
        <v>--</v>
      </c>
    </row>
    <row r="90" spans="11:21" x14ac:dyDescent="0.25">
      <c r="K90" s="51">
        <f t="shared" si="10"/>
        <v>67</v>
      </c>
      <c r="L90" s="93" t="str">
        <f t="shared" ref="L90:L135" ca="1" si="16">+IF(L89&lt;$C$23, EDATE(L89,12/$C$25), IF(L89=$C$23, "--", IF(L89="--", "--")))</f>
        <v>--</v>
      </c>
      <c r="M90" s="57" t="str">
        <f t="shared" ca="1" si="12"/>
        <v>--</v>
      </c>
      <c r="N90" s="53" t="str">
        <f t="shared" ca="1" si="13"/>
        <v>--</v>
      </c>
      <c r="O90" s="57" t="str">
        <f t="shared" ref="O90:O135" ca="1" si="17">IFERROR(IF(K90=1,(L90-$C$27)*(Q90/100%)*$C$24/365,(L90-L89)*(Q90/100%)*$C$24/365),"--")</f>
        <v>--</v>
      </c>
      <c r="P90" s="53" t="str">
        <f t="shared" ca="1" si="11"/>
        <v>--</v>
      </c>
      <c r="Q90" s="53"/>
      <c r="R90" s="53"/>
      <c r="S90" s="58" t="str">
        <f t="shared" ca="1" si="14"/>
        <v>--</v>
      </c>
      <c r="T90" s="59" t="str">
        <f t="shared" ref="T90:T135" ca="1" si="18">IF(L90="--","--",1/(1+$C$31/$C$25)^($C$28*$C$25/365+K89))</f>
        <v>--</v>
      </c>
      <c r="U90" s="53" t="str">
        <f t="shared" ca="1" si="15"/>
        <v>--</v>
      </c>
    </row>
    <row r="91" spans="11:21" x14ac:dyDescent="0.25">
      <c r="K91" s="51">
        <f t="shared" si="10"/>
        <v>68</v>
      </c>
      <c r="L91" s="93" t="str">
        <f t="shared" ca="1" si="16"/>
        <v>--</v>
      </c>
      <c r="M91" s="57" t="str">
        <f t="shared" ca="1" si="12"/>
        <v>--</v>
      </c>
      <c r="N91" s="53" t="str">
        <f t="shared" ca="1" si="13"/>
        <v>--</v>
      </c>
      <c r="O91" s="57" t="str">
        <f t="shared" ca="1" si="17"/>
        <v>--</v>
      </c>
      <c r="P91" s="53" t="str">
        <f t="shared" ca="1" si="11"/>
        <v>--</v>
      </c>
      <c r="Q91" s="53"/>
      <c r="R91" s="53"/>
      <c r="S91" s="58" t="str">
        <f t="shared" ca="1" si="14"/>
        <v>--</v>
      </c>
      <c r="T91" s="59" t="str">
        <f t="shared" ca="1" si="18"/>
        <v>--</v>
      </c>
      <c r="U91" s="53" t="str">
        <f t="shared" ca="1" si="15"/>
        <v>--</v>
      </c>
    </row>
    <row r="92" spans="11:21" x14ac:dyDescent="0.25">
      <c r="K92" s="51">
        <f t="shared" ref="K92:K135" si="19">+K91+1</f>
        <v>69</v>
      </c>
      <c r="L92" s="93" t="str">
        <f t="shared" ca="1" si="16"/>
        <v>--</v>
      </c>
      <c r="M92" s="57" t="str">
        <f t="shared" ca="1" si="12"/>
        <v>--</v>
      </c>
      <c r="N92" s="53" t="str">
        <f t="shared" ca="1" si="13"/>
        <v>--</v>
      </c>
      <c r="O92" s="57" t="str">
        <f t="shared" ca="1" si="17"/>
        <v>--</v>
      </c>
      <c r="P92" s="53" t="str">
        <f t="shared" ca="1" si="11"/>
        <v>--</v>
      </c>
      <c r="Q92" s="53"/>
      <c r="R92" s="53"/>
      <c r="S92" s="58" t="str">
        <f t="shared" ca="1" si="14"/>
        <v>--</v>
      </c>
      <c r="T92" s="59" t="str">
        <f t="shared" ca="1" si="18"/>
        <v>--</v>
      </c>
      <c r="U92" s="53" t="str">
        <f t="shared" ca="1" si="15"/>
        <v>--</v>
      </c>
    </row>
    <row r="93" spans="11:21" x14ac:dyDescent="0.25">
      <c r="K93" s="51">
        <f t="shared" si="19"/>
        <v>70</v>
      </c>
      <c r="L93" s="93" t="str">
        <f t="shared" ca="1" si="16"/>
        <v>--</v>
      </c>
      <c r="M93" s="57" t="str">
        <f t="shared" ca="1" si="12"/>
        <v>--</v>
      </c>
      <c r="N93" s="53" t="str">
        <f t="shared" ca="1" si="13"/>
        <v>--</v>
      </c>
      <c r="O93" s="57" t="str">
        <f t="shared" ca="1" si="17"/>
        <v>--</v>
      </c>
      <c r="P93" s="53" t="str">
        <f t="shared" ca="1" si="11"/>
        <v>--</v>
      </c>
      <c r="Q93" s="53"/>
      <c r="R93" s="53"/>
      <c r="S93" s="58" t="str">
        <f t="shared" ca="1" si="14"/>
        <v>--</v>
      </c>
      <c r="T93" s="59" t="str">
        <f t="shared" ca="1" si="18"/>
        <v>--</v>
      </c>
      <c r="U93" s="53" t="str">
        <f t="shared" ca="1" si="15"/>
        <v>--</v>
      </c>
    </row>
    <row r="94" spans="11:21" x14ac:dyDescent="0.25">
      <c r="K94" s="51">
        <f t="shared" si="19"/>
        <v>71</v>
      </c>
      <c r="L94" s="93" t="str">
        <f t="shared" ca="1" si="16"/>
        <v>--</v>
      </c>
      <c r="M94" s="57" t="str">
        <f t="shared" ca="1" si="12"/>
        <v>--</v>
      </c>
      <c r="N94" s="53" t="str">
        <f t="shared" ca="1" si="13"/>
        <v>--</v>
      </c>
      <c r="O94" s="57" t="str">
        <f t="shared" ca="1" si="17"/>
        <v>--</v>
      </c>
      <c r="P94" s="53" t="str">
        <f t="shared" ca="1" si="11"/>
        <v>--</v>
      </c>
      <c r="Q94" s="53"/>
      <c r="R94" s="53"/>
      <c r="S94" s="58" t="str">
        <f t="shared" ca="1" si="14"/>
        <v>--</v>
      </c>
      <c r="T94" s="59" t="str">
        <f t="shared" ca="1" si="18"/>
        <v>--</v>
      </c>
      <c r="U94" s="53" t="str">
        <f t="shared" ca="1" si="15"/>
        <v>--</v>
      </c>
    </row>
    <row r="95" spans="11:21" x14ac:dyDescent="0.25">
      <c r="K95" s="51">
        <f t="shared" si="19"/>
        <v>72</v>
      </c>
      <c r="L95" s="93" t="str">
        <f t="shared" ca="1" si="16"/>
        <v>--</v>
      </c>
      <c r="M95" s="57" t="str">
        <f t="shared" ca="1" si="12"/>
        <v>--</v>
      </c>
      <c r="N95" s="53" t="str">
        <f t="shared" ca="1" si="13"/>
        <v>--</v>
      </c>
      <c r="O95" s="57" t="str">
        <f t="shared" ca="1" si="17"/>
        <v>--</v>
      </c>
      <c r="P95" s="53" t="str">
        <f t="shared" ca="1" si="11"/>
        <v>--</v>
      </c>
      <c r="Q95" s="53"/>
      <c r="R95" s="53"/>
      <c r="S95" s="58" t="str">
        <f t="shared" ca="1" si="14"/>
        <v>--</v>
      </c>
      <c r="T95" s="59" t="str">
        <f t="shared" ca="1" si="18"/>
        <v>--</v>
      </c>
      <c r="U95" s="53" t="str">
        <f t="shared" ca="1" si="15"/>
        <v>--</v>
      </c>
    </row>
    <row r="96" spans="11:21" x14ac:dyDescent="0.25">
      <c r="K96" s="51">
        <f t="shared" si="19"/>
        <v>73</v>
      </c>
      <c r="L96" s="93" t="str">
        <f t="shared" ca="1" si="16"/>
        <v>--</v>
      </c>
      <c r="M96" s="57" t="str">
        <f t="shared" ca="1" si="12"/>
        <v>--</v>
      </c>
      <c r="N96" s="53" t="str">
        <f t="shared" ca="1" si="13"/>
        <v>--</v>
      </c>
      <c r="O96" s="57" t="str">
        <f t="shared" ca="1" si="17"/>
        <v>--</v>
      </c>
      <c r="P96" s="53" t="str">
        <f t="shared" ca="1" si="11"/>
        <v>--</v>
      </c>
      <c r="Q96" s="53"/>
      <c r="R96" s="53"/>
      <c r="S96" s="58" t="str">
        <f t="shared" ca="1" si="14"/>
        <v>--</v>
      </c>
      <c r="T96" s="59" t="str">
        <f t="shared" ca="1" si="18"/>
        <v>--</v>
      </c>
      <c r="U96" s="53" t="str">
        <f t="shared" ca="1" si="15"/>
        <v>--</v>
      </c>
    </row>
    <row r="97" spans="11:21" x14ac:dyDescent="0.25">
      <c r="K97" s="51">
        <f t="shared" si="19"/>
        <v>74</v>
      </c>
      <c r="L97" s="93" t="str">
        <f t="shared" ca="1" si="16"/>
        <v>--</v>
      </c>
      <c r="M97" s="57" t="str">
        <f t="shared" ca="1" si="12"/>
        <v>--</v>
      </c>
      <c r="N97" s="53" t="str">
        <f t="shared" ca="1" si="13"/>
        <v>--</v>
      </c>
      <c r="O97" s="57" t="str">
        <f t="shared" ca="1" si="17"/>
        <v>--</v>
      </c>
      <c r="P97" s="53" t="str">
        <f t="shared" ca="1" si="11"/>
        <v>--</v>
      </c>
      <c r="Q97" s="53"/>
      <c r="R97" s="53"/>
      <c r="S97" s="58" t="str">
        <f t="shared" ca="1" si="14"/>
        <v>--</v>
      </c>
      <c r="T97" s="59" t="str">
        <f t="shared" ca="1" si="18"/>
        <v>--</v>
      </c>
      <c r="U97" s="53" t="str">
        <f t="shared" ca="1" si="15"/>
        <v>--</v>
      </c>
    </row>
    <row r="98" spans="11:21" x14ac:dyDescent="0.25">
      <c r="K98" s="51">
        <f t="shared" si="19"/>
        <v>75</v>
      </c>
      <c r="L98" s="93" t="str">
        <f t="shared" ca="1" si="16"/>
        <v>--</v>
      </c>
      <c r="M98" s="57" t="str">
        <f t="shared" ca="1" si="12"/>
        <v>--</v>
      </c>
      <c r="N98" s="53" t="str">
        <f t="shared" ca="1" si="13"/>
        <v>--</v>
      </c>
      <c r="O98" s="57" t="str">
        <f t="shared" ca="1" si="17"/>
        <v>--</v>
      </c>
      <c r="P98" s="53" t="str">
        <f t="shared" ca="1" si="11"/>
        <v>--</v>
      </c>
      <c r="Q98" s="53"/>
      <c r="R98" s="53"/>
      <c r="S98" s="58" t="str">
        <f t="shared" ca="1" si="14"/>
        <v>--</v>
      </c>
      <c r="T98" s="59" t="str">
        <f t="shared" ca="1" si="18"/>
        <v>--</v>
      </c>
      <c r="U98" s="53" t="str">
        <f t="shared" ca="1" si="15"/>
        <v>--</v>
      </c>
    </row>
    <row r="99" spans="11:21" x14ac:dyDescent="0.25">
      <c r="K99" s="51">
        <f t="shared" si="19"/>
        <v>76</v>
      </c>
      <c r="L99" s="93" t="str">
        <f t="shared" ca="1" si="16"/>
        <v>--</v>
      </c>
      <c r="M99" s="57" t="str">
        <f t="shared" ca="1" si="12"/>
        <v>--</v>
      </c>
      <c r="N99" s="53" t="str">
        <f t="shared" ca="1" si="13"/>
        <v>--</v>
      </c>
      <c r="O99" s="57" t="str">
        <f t="shared" ca="1" si="17"/>
        <v>--</v>
      </c>
      <c r="P99" s="53" t="str">
        <f t="shared" ca="1" si="11"/>
        <v>--</v>
      </c>
      <c r="Q99" s="53"/>
      <c r="R99" s="53"/>
      <c r="S99" s="58" t="str">
        <f t="shared" ca="1" si="14"/>
        <v>--</v>
      </c>
      <c r="T99" s="59" t="str">
        <f t="shared" ca="1" si="18"/>
        <v>--</v>
      </c>
      <c r="U99" s="53" t="str">
        <f t="shared" ca="1" si="15"/>
        <v>--</v>
      </c>
    </row>
    <row r="100" spans="11:21" x14ac:dyDescent="0.25">
      <c r="K100" s="51">
        <f t="shared" si="19"/>
        <v>77</v>
      </c>
      <c r="L100" s="93" t="str">
        <f t="shared" ca="1" si="16"/>
        <v>--</v>
      </c>
      <c r="M100" s="57" t="str">
        <f t="shared" ca="1" si="12"/>
        <v>--</v>
      </c>
      <c r="N100" s="53" t="str">
        <f t="shared" ca="1" si="13"/>
        <v>--</v>
      </c>
      <c r="O100" s="57" t="str">
        <f t="shared" ca="1" si="17"/>
        <v>--</v>
      </c>
      <c r="P100" s="53" t="str">
        <f t="shared" ca="1" si="11"/>
        <v>--</v>
      </c>
      <c r="Q100" s="53"/>
      <c r="R100" s="53"/>
      <c r="S100" s="58" t="str">
        <f t="shared" ca="1" si="14"/>
        <v>--</v>
      </c>
      <c r="T100" s="59" t="str">
        <f t="shared" ca="1" si="18"/>
        <v>--</v>
      </c>
      <c r="U100" s="53" t="str">
        <f t="shared" ca="1" si="15"/>
        <v>--</v>
      </c>
    </row>
    <row r="101" spans="11:21" x14ac:dyDescent="0.25">
      <c r="K101" s="51">
        <f t="shared" si="19"/>
        <v>78</v>
      </c>
      <c r="L101" s="93" t="str">
        <f t="shared" ca="1" si="16"/>
        <v>--</v>
      </c>
      <c r="M101" s="57" t="str">
        <f t="shared" ca="1" si="12"/>
        <v>--</v>
      </c>
      <c r="N101" s="53" t="str">
        <f t="shared" ca="1" si="13"/>
        <v>--</v>
      </c>
      <c r="O101" s="57" t="str">
        <f t="shared" ca="1" si="17"/>
        <v>--</v>
      </c>
      <c r="P101" s="53" t="str">
        <f t="shared" ca="1" si="11"/>
        <v>--</v>
      </c>
      <c r="Q101" s="53"/>
      <c r="R101" s="53"/>
      <c r="S101" s="58" t="str">
        <f t="shared" ca="1" si="14"/>
        <v>--</v>
      </c>
      <c r="T101" s="59" t="str">
        <f t="shared" ca="1" si="18"/>
        <v>--</v>
      </c>
      <c r="U101" s="53" t="str">
        <f t="shared" ca="1" si="15"/>
        <v>--</v>
      </c>
    </row>
    <row r="102" spans="11:21" x14ac:dyDescent="0.25">
      <c r="K102" s="51">
        <f t="shared" si="19"/>
        <v>79</v>
      </c>
      <c r="L102" s="93" t="str">
        <f t="shared" ca="1" si="16"/>
        <v>--</v>
      </c>
      <c r="M102" s="57" t="str">
        <f t="shared" ca="1" si="12"/>
        <v>--</v>
      </c>
      <c r="N102" s="53" t="str">
        <f t="shared" ca="1" si="13"/>
        <v>--</v>
      </c>
      <c r="O102" s="57" t="str">
        <f t="shared" ca="1" si="17"/>
        <v>--</v>
      </c>
      <c r="P102" s="53" t="str">
        <f t="shared" ca="1" si="11"/>
        <v>--</v>
      </c>
      <c r="Q102" s="53"/>
      <c r="R102" s="53"/>
      <c r="S102" s="58" t="str">
        <f t="shared" ca="1" si="14"/>
        <v>--</v>
      </c>
      <c r="T102" s="59" t="str">
        <f t="shared" ca="1" si="18"/>
        <v>--</v>
      </c>
      <c r="U102" s="53" t="str">
        <f t="shared" ca="1" si="15"/>
        <v>--</v>
      </c>
    </row>
    <row r="103" spans="11:21" x14ac:dyDescent="0.25">
      <c r="K103" s="51">
        <f t="shared" si="19"/>
        <v>80</v>
      </c>
      <c r="L103" s="93" t="str">
        <f t="shared" ca="1" si="16"/>
        <v>--</v>
      </c>
      <c r="M103" s="57" t="str">
        <f t="shared" ca="1" si="12"/>
        <v>--</v>
      </c>
      <c r="N103" s="53" t="str">
        <f t="shared" ca="1" si="13"/>
        <v>--</v>
      </c>
      <c r="O103" s="57" t="str">
        <f t="shared" ca="1" si="17"/>
        <v>--</v>
      </c>
      <c r="P103" s="53" t="str">
        <f t="shared" ca="1" si="11"/>
        <v>--</v>
      </c>
      <c r="Q103" s="53"/>
      <c r="R103" s="53"/>
      <c r="S103" s="58" t="str">
        <f t="shared" ca="1" si="14"/>
        <v>--</v>
      </c>
      <c r="T103" s="59" t="str">
        <f t="shared" ca="1" si="18"/>
        <v>--</v>
      </c>
      <c r="U103" s="53" t="str">
        <f t="shared" ca="1" si="15"/>
        <v>--</v>
      </c>
    </row>
    <row r="104" spans="11:21" x14ac:dyDescent="0.25">
      <c r="K104" s="51">
        <f t="shared" si="19"/>
        <v>81</v>
      </c>
      <c r="L104" s="93" t="str">
        <f t="shared" ca="1" si="16"/>
        <v>--</v>
      </c>
      <c r="M104" s="57" t="str">
        <f t="shared" ca="1" si="12"/>
        <v>--</v>
      </c>
      <c r="N104" s="53" t="str">
        <f t="shared" ca="1" si="13"/>
        <v>--</v>
      </c>
      <c r="O104" s="57" t="str">
        <f t="shared" ca="1" si="17"/>
        <v>--</v>
      </c>
      <c r="P104" s="53" t="str">
        <f t="shared" ca="1" si="11"/>
        <v>--</v>
      </c>
      <c r="Q104" s="53"/>
      <c r="R104" s="53"/>
      <c r="S104" s="58" t="str">
        <f t="shared" ca="1" si="14"/>
        <v>--</v>
      </c>
      <c r="T104" s="59" t="str">
        <f t="shared" ca="1" si="18"/>
        <v>--</v>
      </c>
      <c r="U104" s="53" t="str">
        <f t="shared" ca="1" si="15"/>
        <v>--</v>
      </c>
    </row>
    <row r="105" spans="11:21" x14ac:dyDescent="0.25">
      <c r="K105" s="51">
        <f t="shared" si="19"/>
        <v>82</v>
      </c>
      <c r="L105" s="93" t="str">
        <f t="shared" ca="1" si="16"/>
        <v>--</v>
      </c>
      <c r="M105" s="57" t="str">
        <f t="shared" ca="1" si="12"/>
        <v>--</v>
      </c>
      <c r="N105" s="53" t="str">
        <f t="shared" ca="1" si="13"/>
        <v>--</v>
      </c>
      <c r="O105" s="57" t="str">
        <f t="shared" ca="1" si="17"/>
        <v>--</v>
      </c>
      <c r="P105" s="53" t="str">
        <f t="shared" ca="1" si="11"/>
        <v>--</v>
      </c>
      <c r="Q105" s="53"/>
      <c r="R105" s="53"/>
      <c r="S105" s="58" t="str">
        <f t="shared" ca="1" si="14"/>
        <v>--</v>
      </c>
      <c r="T105" s="59" t="str">
        <f t="shared" ca="1" si="18"/>
        <v>--</v>
      </c>
      <c r="U105" s="53" t="str">
        <f t="shared" ca="1" si="15"/>
        <v>--</v>
      </c>
    </row>
    <row r="106" spans="11:21" x14ac:dyDescent="0.25">
      <c r="K106" s="51">
        <f t="shared" si="19"/>
        <v>83</v>
      </c>
      <c r="L106" s="93" t="str">
        <f t="shared" ca="1" si="16"/>
        <v>--</v>
      </c>
      <c r="M106" s="57" t="str">
        <f t="shared" ca="1" si="12"/>
        <v>--</v>
      </c>
      <c r="N106" s="53" t="str">
        <f t="shared" ca="1" si="13"/>
        <v>--</v>
      </c>
      <c r="O106" s="57" t="str">
        <f t="shared" ca="1" si="17"/>
        <v>--</v>
      </c>
      <c r="P106" s="53" t="str">
        <f t="shared" ca="1" si="11"/>
        <v>--</v>
      </c>
      <c r="Q106" s="53"/>
      <c r="R106" s="53"/>
      <c r="S106" s="58" t="str">
        <f t="shared" ca="1" si="14"/>
        <v>--</v>
      </c>
      <c r="T106" s="59" t="str">
        <f t="shared" ca="1" si="18"/>
        <v>--</v>
      </c>
      <c r="U106" s="53" t="str">
        <f t="shared" ca="1" si="15"/>
        <v>--</v>
      </c>
    </row>
    <row r="107" spans="11:21" x14ac:dyDescent="0.25">
      <c r="K107" s="51">
        <f t="shared" si="19"/>
        <v>84</v>
      </c>
      <c r="L107" s="93" t="str">
        <f t="shared" ca="1" si="16"/>
        <v>--</v>
      </c>
      <c r="M107" s="57" t="str">
        <f t="shared" ca="1" si="12"/>
        <v>--</v>
      </c>
      <c r="N107" s="53" t="str">
        <f t="shared" ca="1" si="13"/>
        <v>--</v>
      </c>
      <c r="O107" s="57" t="str">
        <f t="shared" ca="1" si="17"/>
        <v>--</v>
      </c>
      <c r="P107" s="53" t="str">
        <f t="shared" ca="1" si="11"/>
        <v>--</v>
      </c>
      <c r="Q107" s="53"/>
      <c r="R107" s="53"/>
      <c r="S107" s="58" t="str">
        <f t="shared" ca="1" si="14"/>
        <v>--</v>
      </c>
      <c r="T107" s="59" t="str">
        <f t="shared" ca="1" si="18"/>
        <v>--</v>
      </c>
      <c r="U107" s="53" t="str">
        <f t="shared" ca="1" si="15"/>
        <v>--</v>
      </c>
    </row>
    <row r="108" spans="11:21" x14ac:dyDescent="0.25">
      <c r="K108" s="51">
        <f t="shared" si="19"/>
        <v>85</v>
      </c>
      <c r="L108" s="93" t="str">
        <f t="shared" ca="1" si="16"/>
        <v>--</v>
      </c>
      <c r="M108" s="57" t="str">
        <f t="shared" ca="1" si="12"/>
        <v>--</v>
      </c>
      <c r="N108" s="53" t="str">
        <f t="shared" ca="1" si="13"/>
        <v>--</v>
      </c>
      <c r="O108" s="57" t="str">
        <f t="shared" ca="1" si="17"/>
        <v>--</v>
      </c>
      <c r="P108" s="53" t="str">
        <f t="shared" ca="1" si="11"/>
        <v>--</v>
      </c>
      <c r="Q108" s="53"/>
      <c r="R108" s="53"/>
      <c r="S108" s="58" t="str">
        <f t="shared" ca="1" si="14"/>
        <v>--</v>
      </c>
      <c r="T108" s="59" t="str">
        <f t="shared" ca="1" si="18"/>
        <v>--</v>
      </c>
      <c r="U108" s="53" t="str">
        <f t="shared" ca="1" si="15"/>
        <v>--</v>
      </c>
    </row>
    <row r="109" spans="11:21" x14ac:dyDescent="0.25">
      <c r="K109" s="51">
        <f t="shared" si="19"/>
        <v>86</v>
      </c>
      <c r="L109" s="93" t="str">
        <f t="shared" ca="1" si="16"/>
        <v>--</v>
      </c>
      <c r="M109" s="57" t="str">
        <f t="shared" ca="1" si="12"/>
        <v>--</v>
      </c>
      <c r="N109" s="53" t="str">
        <f t="shared" ca="1" si="13"/>
        <v>--</v>
      </c>
      <c r="O109" s="57" t="str">
        <f t="shared" ca="1" si="17"/>
        <v>--</v>
      </c>
      <c r="P109" s="53" t="str">
        <f t="shared" ca="1" si="11"/>
        <v>--</v>
      </c>
      <c r="Q109" s="53"/>
      <c r="R109" s="53"/>
      <c r="S109" s="58" t="str">
        <f t="shared" ca="1" si="14"/>
        <v>--</v>
      </c>
      <c r="T109" s="59" t="str">
        <f t="shared" ca="1" si="18"/>
        <v>--</v>
      </c>
      <c r="U109" s="53" t="str">
        <f t="shared" ca="1" si="15"/>
        <v>--</v>
      </c>
    </row>
    <row r="110" spans="11:21" x14ac:dyDescent="0.25">
      <c r="K110" s="51">
        <f t="shared" si="19"/>
        <v>87</v>
      </c>
      <c r="L110" s="93" t="str">
        <f t="shared" ca="1" si="16"/>
        <v>--</v>
      </c>
      <c r="M110" s="57" t="str">
        <f t="shared" ca="1" si="12"/>
        <v>--</v>
      </c>
      <c r="N110" s="53" t="str">
        <f t="shared" ca="1" si="13"/>
        <v>--</v>
      </c>
      <c r="O110" s="57" t="str">
        <f t="shared" ca="1" si="17"/>
        <v>--</v>
      </c>
      <c r="P110" s="53" t="str">
        <f t="shared" ca="1" si="11"/>
        <v>--</v>
      </c>
      <c r="Q110" s="53"/>
      <c r="R110" s="53"/>
      <c r="S110" s="58" t="str">
        <f t="shared" ca="1" si="14"/>
        <v>--</v>
      </c>
      <c r="T110" s="59" t="str">
        <f t="shared" ca="1" si="18"/>
        <v>--</v>
      </c>
      <c r="U110" s="53" t="str">
        <f t="shared" ca="1" si="15"/>
        <v>--</v>
      </c>
    </row>
    <row r="111" spans="11:21" x14ac:dyDescent="0.25">
      <c r="K111" s="51">
        <f t="shared" si="19"/>
        <v>88</v>
      </c>
      <c r="L111" s="93" t="str">
        <f t="shared" ca="1" si="16"/>
        <v>--</v>
      </c>
      <c r="M111" s="57" t="str">
        <f t="shared" ca="1" si="12"/>
        <v>--</v>
      </c>
      <c r="N111" s="53" t="str">
        <f t="shared" ca="1" si="13"/>
        <v>--</v>
      </c>
      <c r="O111" s="57" t="str">
        <f t="shared" ca="1" si="17"/>
        <v>--</v>
      </c>
      <c r="P111" s="53" t="str">
        <f t="shared" ca="1" si="11"/>
        <v>--</v>
      </c>
      <c r="Q111" s="53"/>
      <c r="R111" s="53"/>
      <c r="S111" s="58" t="str">
        <f t="shared" ca="1" si="14"/>
        <v>--</v>
      </c>
      <c r="T111" s="59" t="str">
        <f t="shared" ca="1" si="18"/>
        <v>--</v>
      </c>
      <c r="U111" s="53" t="str">
        <f t="shared" ca="1" si="15"/>
        <v>--</v>
      </c>
    </row>
    <row r="112" spans="11:21" x14ac:dyDescent="0.25">
      <c r="K112" s="51">
        <f t="shared" si="19"/>
        <v>89</v>
      </c>
      <c r="L112" s="93" t="str">
        <f t="shared" ca="1" si="16"/>
        <v>--</v>
      </c>
      <c r="M112" s="57" t="str">
        <f t="shared" ca="1" si="12"/>
        <v>--</v>
      </c>
      <c r="N112" s="53" t="str">
        <f t="shared" ca="1" si="13"/>
        <v>--</v>
      </c>
      <c r="O112" s="57" t="str">
        <f t="shared" ca="1" si="17"/>
        <v>--</v>
      </c>
      <c r="P112" s="53" t="str">
        <f t="shared" ca="1" si="11"/>
        <v>--</v>
      </c>
      <c r="Q112" s="53"/>
      <c r="R112" s="53"/>
      <c r="S112" s="58" t="str">
        <f t="shared" ca="1" si="14"/>
        <v>--</v>
      </c>
      <c r="T112" s="59" t="str">
        <f t="shared" ca="1" si="18"/>
        <v>--</v>
      </c>
      <c r="U112" s="53" t="str">
        <f t="shared" ca="1" si="15"/>
        <v>--</v>
      </c>
    </row>
    <row r="113" spans="11:21" x14ac:dyDescent="0.25">
      <c r="K113" s="51">
        <f t="shared" si="19"/>
        <v>90</v>
      </c>
      <c r="L113" s="93" t="str">
        <f t="shared" ca="1" si="16"/>
        <v>--</v>
      </c>
      <c r="M113" s="57" t="str">
        <f t="shared" ca="1" si="12"/>
        <v>--</v>
      </c>
      <c r="N113" s="53" t="str">
        <f t="shared" ca="1" si="13"/>
        <v>--</v>
      </c>
      <c r="O113" s="57" t="str">
        <f t="shared" ca="1" si="17"/>
        <v>--</v>
      </c>
      <c r="P113" s="53" t="str">
        <f t="shared" ca="1" si="11"/>
        <v>--</v>
      </c>
      <c r="Q113" s="53"/>
      <c r="R113" s="53"/>
      <c r="S113" s="58" t="str">
        <f t="shared" ca="1" si="14"/>
        <v>--</v>
      </c>
      <c r="T113" s="59" t="str">
        <f t="shared" ca="1" si="18"/>
        <v>--</v>
      </c>
      <c r="U113" s="53" t="str">
        <f t="shared" ca="1" si="15"/>
        <v>--</v>
      </c>
    </row>
    <row r="114" spans="11:21" x14ac:dyDescent="0.25">
      <c r="K114" s="51">
        <f t="shared" si="19"/>
        <v>91</v>
      </c>
      <c r="L114" s="93" t="str">
        <f t="shared" ca="1" si="16"/>
        <v>--</v>
      </c>
      <c r="M114" s="57" t="str">
        <f t="shared" ca="1" si="12"/>
        <v>--</v>
      </c>
      <c r="N114" s="53" t="str">
        <f t="shared" ca="1" si="13"/>
        <v>--</v>
      </c>
      <c r="O114" s="57" t="str">
        <f t="shared" ca="1" si="17"/>
        <v>--</v>
      </c>
      <c r="P114" s="53" t="str">
        <f t="shared" ca="1" si="11"/>
        <v>--</v>
      </c>
      <c r="Q114" s="53"/>
      <c r="R114" s="53"/>
      <c r="S114" s="58" t="str">
        <f t="shared" ca="1" si="14"/>
        <v>--</v>
      </c>
      <c r="T114" s="59" t="str">
        <f t="shared" ca="1" si="18"/>
        <v>--</v>
      </c>
      <c r="U114" s="53" t="str">
        <f t="shared" ca="1" si="15"/>
        <v>--</v>
      </c>
    </row>
    <row r="115" spans="11:21" x14ac:dyDescent="0.25">
      <c r="K115" s="51">
        <f t="shared" si="19"/>
        <v>92</v>
      </c>
      <c r="L115" s="93" t="str">
        <f t="shared" ca="1" si="16"/>
        <v>--</v>
      </c>
      <c r="M115" s="57" t="str">
        <f t="shared" ca="1" si="12"/>
        <v>--</v>
      </c>
      <c r="N115" s="53" t="str">
        <f t="shared" ca="1" si="13"/>
        <v>--</v>
      </c>
      <c r="O115" s="57" t="str">
        <f t="shared" ca="1" si="17"/>
        <v>--</v>
      </c>
      <c r="P115" s="53" t="str">
        <f t="shared" ca="1" si="11"/>
        <v>--</v>
      </c>
      <c r="Q115" s="53"/>
      <c r="R115" s="53"/>
      <c r="S115" s="58" t="str">
        <f t="shared" ca="1" si="14"/>
        <v>--</v>
      </c>
      <c r="T115" s="59" t="str">
        <f t="shared" ca="1" si="18"/>
        <v>--</v>
      </c>
      <c r="U115" s="53" t="str">
        <f t="shared" ca="1" si="15"/>
        <v>--</v>
      </c>
    </row>
    <row r="116" spans="11:21" x14ac:dyDescent="0.25">
      <c r="K116" s="51">
        <f t="shared" si="19"/>
        <v>93</v>
      </c>
      <c r="L116" s="93" t="str">
        <f t="shared" ca="1" si="16"/>
        <v>--</v>
      </c>
      <c r="M116" s="57" t="str">
        <f t="shared" ca="1" si="12"/>
        <v>--</v>
      </c>
      <c r="N116" s="53" t="str">
        <f t="shared" ca="1" si="13"/>
        <v>--</v>
      </c>
      <c r="O116" s="57" t="str">
        <f t="shared" ca="1" si="17"/>
        <v>--</v>
      </c>
      <c r="P116" s="53" t="str">
        <f t="shared" ca="1" si="11"/>
        <v>--</v>
      </c>
      <c r="Q116" s="53"/>
      <c r="R116" s="53"/>
      <c r="S116" s="58" t="str">
        <f t="shared" ca="1" si="14"/>
        <v>--</v>
      </c>
      <c r="T116" s="59" t="str">
        <f t="shared" ca="1" si="18"/>
        <v>--</v>
      </c>
      <c r="U116" s="53" t="str">
        <f t="shared" ca="1" si="15"/>
        <v>--</v>
      </c>
    </row>
    <row r="117" spans="11:21" x14ac:dyDescent="0.25">
      <c r="K117" s="51">
        <f t="shared" si="19"/>
        <v>94</v>
      </c>
      <c r="L117" s="93" t="str">
        <f t="shared" ca="1" si="16"/>
        <v>--</v>
      </c>
      <c r="M117" s="57" t="str">
        <f t="shared" ca="1" si="12"/>
        <v>--</v>
      </c>
      <c r="N117" s="53" t="str">
        <f t="shared" ca="1" si="13"/>
        <v>--</v>
      </c>
      <c r="O117" s="57" t="str">
        <f t="shared" ca="1" si="17"/>
        <v>--</v>
      </c>
      <c r="P117" s="53" t="str">
        <f t="shared" ca="1" si="11"/>
        <v>--</v>
      </c>
      <c r="Q117" s="53"/>
      <c r="R117" s="53"/>
      <c r="S117" s="58" t="str">
        <f t="shared" ca="1" si="14"/>
        <v>--</v>
      </c>
      <c r="T117" s="59" t="str">
        <f t="shared" ca="1" si="18"/>
        <v>--</v>
      </c>
      <c r="U117" s="53" t="str">
        <f t="shared" ca="1" si="15"/>
        <v>--</v>
      </c>
    </row>
    <row r="118" spans="11:21" x14ac:dyDescent="0.25">
      <c r="K118" s="51">
        <f t="shared" si="19"/>
        <v>95</v>
      </c>
      <c r="L118" s="93" t="str">
        <f t="shared" ca="1" si="16"/>
        <v>--</v>
      </c>
      <c r="M118" s="57" t="str">
        <f t="shared" ca="1" si="12"/>
        <v>--</v>
      </c>
      <c r="N118" s="53" t="str">
        <f t="shared" ca="1" si="13"/>
        <v>--</v>
      </c>
      <c r="O118" s="57" t="str">
        <f t="shared" ca="1" si="17"/>
        <v>--</v>
      </c>
      <c r="P118" s="53" t="str">
        <f t="shared" ca="1" si="11"/>
        <v>--</v>
      </c>
      <c r="Q118" s="53"/>
      <c r="R118" s="53"/>
      <c r="S118" s="58" t="str">
        <f t="shared" ca="1" si="14"/>
        <v>--</v>
      </c>
      <c r="T118" s="59" t="str">
        <f t="shared" ca="1" si="18"/>
        <v>--</v>
      </c>
      <c r="U118" s="53" t="str">
        <f t="shared" ca="1" si="15"/>
        <v>--</v>
      </c>
    </row>
    <row r="119" spans="11:21" x14ac:dyDescent="0.25">
      <c r="K119" s="51">
        <f t="shared" si="19"/>
        <v>96</v>
      </c>
      <c r="L119" s="93" t="str">
        <f t="shared" ca="1" si="16"/>
        <v>--</v>
      </c>
      <c r="M119" s="57" t="str">
        <f t="shared" ca="1" si="12"/>
        <v>--</v>
      </c>
      <c r="N119" s="53" t="str">
        <f t="shared" ca="1" si="13"/>
        <v>--</v>
      </c>
      <c r="O119" s="57" t="str">
        <f t="shared" ca="1" si="17"/>
        <v>--</v>
      </c>
      <c r="P119" s="53" t="str">
        <f t="shared" ca="1" si="11"/>
        <v>--</v>
      </c>
      <c r="Q119" s="53"/>
      <c r="R119" s="53"/>
      <c r="S119" s="58" t="str">
        <f t="shared" ca="1" si="14"/>
        <v>--</v>
      </c>
      <c r="T119" s="59" t="str">
        <f t="shared" ca="1" si="18"/>
        <v>--</v>
      </c>
      <c r="U119" s="53" t="str">
        <f t="shared" ca="1" si="15"/>
        <v>--</v>
      </c>
    </row>
    <row r="120" spans="11:21" x14ac:dyDescent="0.25">
      <c r="K120" s="51">
        <f t="shared" si="19"/>
        <v>97</v>
      </c>
      <c r="L120" s="93" t="str">
        <f t="shared" ca="1" si="16"/>
        <v>--</v>
      </c>
      <c r="M120" s="57" t="str">
        <f t="shared" ca="1" si="12"/>
        <v>--</v>
      </c>
      <c r="N120" s="53" t="str">
        <f t="shared" ca="1" si="13"/>
        <v>--</v>
      </c>
      <c r="O120" s="57" t="str">
        <f t="shared" ca="1" si="17"/>
        <v>--</v>
      </c>
      <c r="P120" s="53" t="str">
        <f t="shared" ca="1" si="11"/>
        <v>--</v>
      </c>
      <c r="Q120" s="53"/>
      <c r="R120" s="53"/>
      <c r="S120" s="58" t="str">
        <f t="shared" ca="1" si="14"/>
        <v>--</v>
      </c>
      <c r="T120" s="59" t="str">
        <f t="shared" ca="1" si="18"/>
        <v>--</v>
      </c>
      <c r="U120" s="53" t="str">
        <f t="shared" ca="1" si="15"/>
        <v>--</v>
      </c>
    </row>
    <row r="121" spans="11:21" x14ac:dyDescent="0.25">
      <c r="K121" s="51">
        <f t="shared" si="19"/>
        <v>98</v>
      </c>
      <c r="L121" s="93" t="str">
        <f t="shared" ca="1" si="16"/>
        <v>--</v>
      </c>
      <c r="M121" s="57" t="str">
        <f t="shared" ca="1" si="12"/>
        <v>--</v>
      </c>
      <c r="N121" s="53" t="str">
        <f t="shared" ca="1" si="13"/>
        <v>--</v>
      </c>
      <c r="O121" s="57" t="str">
        <f t="shared" ca="1" si="17"/>
        <v>--</v>
      </c>
      <c r="P121" s="53" t="str">
        <f t="shared" ca="1" si="11"/>
        <v>--</v>
      </c>
      <c r="Q121" s="53"/>
      <c r="R121" s="53"/>
      <c r="S121" s="58" t="str">
        <f t="shared" ca="1" si="14"/>
        <v>--</v>
      </c>
      <c r="T121" s="59" t="str">
        <f t="shared" ca="1" si="18"/>
        <v>--</v>
      </c>
      <c r="U121" s="53" t="str">
        <f t="shared" ca="1" si="15"/>
        <v>--</v>
      </c>
    </row>
    <row r="122" spans="11:21" x14ac:dyDescent="0.25">
      <c r="K122" s="51">
        <f t="shared" si="19"/>
        <v>99</v>
      </c>
      <c r="L122" s="93" t="str">
        <f t="shared" ca="1" si="16"/>
        <v>--</v>
      </c>
      <c r="M122" s="57" t="str">
        <f t="shared" ca="1" si="12"/>
        <v>--</v>
      </c>
      <c r="N122" s="53" t="str">
        <f t="shared" ca="1" si="13"/>
        <v>--</v>
      </c>
      <c r="O122" s="57" t="str">
        <f t="shared" ca="1" si="17"/>
        <v>--</v>
      </c>
      <c r="P122" s="53" t="str">
        <f t="shared" ca="1" si="11"/>
        <v>--</v>
      </c>
      <c r="Q122" s="53"/>
      <c r="R122" s="53"/>
      <c r="S122" s="58" t="str">
        <f t="shared" ca="1" si="14"/>
        <v>--</v>
      </c>
      <c r="T122" s="59" t="str">
        <f t="shared" ca="1" si="18"/>
        <v>--</v>
      </c>
      <c r="U122" s="53" t="str">
        <f t="shared" ca="1" si="15"/>
        <v>--</v>
      </c>
    </row>
    <row r="123" spans="11:21" x14ac:dyDescent="0.25">
      <c r="K123" s="51">
        <f t="shared" si="19"/>
        <v>100</v>
      </c>
      <c r="L123" s="93" t="str">
        <f t="shared" ca="1" si="16"/>
        <v>--</v>
      </c>
      <c r="M123" s="57" t="str">
        <f t="shared" ca="1" si="12"/>
        <v>--</v>
      </c>
      <c r="N123" s="53" t="str">
        <f t="shared" ca="1" si="13"/>
        <v>--</v>
      </c>
      <c r="O123" s="57" t="str">
        <f t="shared" ca="1" si="17"/>
        <v>--</v>
      </c>
      <c r="P123" s="53" t="str">
        <f t="shared" ca="1" si="11"/>
        <v>--</v>
      </c>
      <c r="Q123" s="53"/>
      <c r="R123" s="53"/>
      <c r="S123" s="58" t="str">
        <f t="shared" ca="1" si="14"/>
        <v>--</v>
      </c>
      <c r="T123" s="59" t="str">
        <f t="shared" ca="1" si="18"/>
        <v>--</v>
      </c>
      <c r="U123" s="53" t="str">
        <f t="shared" ca="1" si="15"/>
        <v>--</v>
      </c>
    </row>
    <row r="124" spans="11:21" x14ac:dyDescent="0.25">
      <c r="K124" s="51">
        <f t="shared" si="19"/>
        <v>101</v>
      </c>
      <c r="L124" s="93" t="str">
        <f t="shared" ca="1" si="16"/>
        <v>--</v>
      </c>
      <c r="M124" s="57" t="str">
        <f t="shared" ca="1" si="12"/>
        <v>--</v>
      </c>
      <c r="N124" s="53" t="str">
        <f t="shared" ca="1" si="13"/>
        <v>--</v>
      </c>
      <c r="O124" s="57" t="str">
        <f t="shared" ca="1" si="17"/>
        <v>--</v>
      </c>
      <c r="P124" s="53" t="str">
        <f t="shared" ca="1" si="11"/>
        <v>--</v>
      </c>
      <c r="Q124" s="53"/>
      <c r="R124" s="53"/>
      <c r="S124" s="58" t="str">
        <f t="shared" ca="1" si="14"/>
        <v>--</v>
      </c>
      <c r="T124" s="59" t="str">
        <f t="shared" ca="1" si="18"/>
        <v>--</v>
      </c>
      <c r="U124" s="53" t="str">
        <f t="shared" ca="1" si="15"/>
        <v>--</v>
      </c>
    </row>
    <row r="125" spans="11:21" x14ac:dyDescent="0.25">
      <c r="K125" s="51">
        <f t="shared" si="19"/>
        <v>102</v>
      </c>
      <c r="L125" s="93" t="str">
        <f t="shared" ca="1" si="16"/>
        <v>--</v>
      </c>
      <c r="M125" s="57" t="str">
        <f t="shared" ca="1" si="12"/>
        <v>--</v>
      </c>
      <c r="N125" s="53" t="str">
        <f t="shared" ca="1" si="13"/>
        <v>--</v>
      </c>
      <c r="O125" s="57" t="str">
        <f t="shared" ca="1" si="17"/>
        <v>--</v>
      </c>
      <c r="P125" s="53" t="str">
        <f t="shared" ca="1" si="11"/>
        <v>--</v>
      </c>
      <c r="Q125" s="53"/>
      <c r="R125" s="53"/>
      <c r="S125" s="58" t="str">
        <f t="shared" ca="1" si="14"/>
        <v>--</v>
      </c>
      <c r="T125" s="59" t="str">
        <f t="shared" ca="1" si="18"/>
        <v>--</v>
      </c>
      <c r="U125" s="53" t="str">
        <f t="shared" ca="1" si="15"/>
        <v>--</v>
      </c>
    </row>
    <row r="126" spans="11:21" x14ac:dyDescent="0.25">
      <c r="K126" s="51">
        <f t="shared" si="19"/>
        <v>103</v>
      </c>
      <c r="L126" s="93" t="str">
        <f t="shared" ca="1" si="16"/>
        <v>--</v>
      </c>
      <c r="M126" s="57" t="str">
        <f t="shared" ca="1" si="12"/>
        <v>--</v>
      </c>
      <c r="N126" s="53" t="str">
        <f t="shared" ca="1" si="13"/>
        <v>--</v>
      </c>
      <c r="O126" s="57" t="str">
        <f t="shared" ca="1" si="17"/>
        <v>--</v>
      </c>
      <c r="P126" s="53" t="str">
        <f t="shared" ca="1" si="11"/>
        <v>--</v>
      </c>
      <c r="Q126" s="53"/>
      <c r="R126" s="53"/>
      <c r="S126" s="58" t="str">
        <f t="shared" ca="1" si="14"/>
        <v>--</v>
      </c>
      <c r="T126" s="59" t="str">
        <f t="shared" ca="1" si="18"/>
        <v>--</v>
      </c>
      <c r="U126" s="53" t="str">
        <f t="shared" ca="1" si="15"/>
        <v>--</v>
      </c>
    </row>
    <row r="127" spans="11:21" x14ac:dyDescent="0.25">
      <c r="K127" s="51">
        <f t="shared" si="19"/>
        <v>104</v>
      </c>
      <c r="L127" s="93" t="str">
        <f t="shared" ca="1" si="16"/>
        <v>--</v>
      </c>
      <c r="M127" s="57" t="str">
        <f t="shared" ca="1" si="12"/>
        <v>--</v>
      </c>
      <c r="N127" s="53" t="str">
        <f t="shared" ca="1" si="13"/>
        <v>--</v>
      </c>
      <c r="O127" s="57" t="str">
        <f t="shared" ca="1" si="17"/>
        <v>--</v>
      </c>
      <c r="P127" s="53" t="str">
        <f t="shared" ca="1" si="11"/>
        <v>--</v>
      </c>
      <c r="Q127" s="53"/>
      <c r="R127" s="53"/>
      <c r="S127" s="58" t="str">
        <f t="shared" ca="1" si="14"/>
        <v>--</v>
      </c>
      <c r="T127" s="59" t="str">
        <f t="shared" ca="1" si="18"/>
        <v>--</v>
      </c>
      <c r="U127" s="53" t="str">
        <f t="shared" ca="1" si="15"/>
        <v>--</v>
      </c>
    </row>
    <row r="128" spans="11:21" x14ac:dyDescent="0.25">
      <c r="K128" s="51">
        <f t="shared" si="19"/>
        <v>105</v>
      </c>
      <c r="L128" s="93" t="str">
        <f t="shared" ca="1" si="16"/>
        <v>--</v>
      </c>
      <c r="M128" s="57" t="str">
        <f t="shared" ca="1" si="12"/>
        <v>--</v>
      </c>
      <c r="N128" s="53" t="str">
        <f t="shared" ca="1" si="13"/>
        <v>--</v>
      </c>
      <c r="O128" s="57" t="str">
        <f t="shared" ca="1" si="17"/>
        <v>--</v>
      </c>
      <c r="P128" s="53" t="str">
        <f t="shared" ca="1" si="11"/>
        <v>--</v>
      </c>
      <c r="Q128" s="53"/>
      <c r="R128" s="53"/>
      <c r="S128" s="58" t="str">
        <f t="shared" ca="1" si="14"/>
        <v>--</v>
      </c>
      <c r="T128" s="59" t="str">
        <f t="shared" ca="1" si="18"/>
        <v>--</v>
      </c>
      <c r="U128" s="53" t="str">
        <f t="shared" ca="1" si="15"/>
        <v>--</v>
      </c>
    </row>
    <row r="129" spans="11:21" x14ac:dyDescent="0.25">
      <c r="K129" s="51">
        <f t="shared" si="19"/>
        <v>106</v>
      </c>
      <c r="L129" s="93" t="str">
        <f t="shared" ca="1" si="16"/>
        <v>--</v>
      </c>
      <c r="M129" s="57" t="str">
        <f t="shared" ca="1" si="12"/>
        <v>--</v>
      </c>
      <c r="N129" s="53" t="str">
        <f t="shared" ca="1" si="13"/>
        <v>--</v>
      </c>
      <c r="O129" s="57" t="str">
        <f t="shared" ca="1" si="17"/>
        <v>--</v>
      </c>
      <c r="P129" s="53" t="str">
        <f t="shared" ca="1" si="11"/>
        <v>--</v>
      </c>
      <c r="Q129" s="53"/>
      <c r="R129" s="53"/>
      <c r="S129" s="58" t="str">
        <f t="shared" ca="1" si="14"/>
        <v>--</v>
      </c>
      <c r="T129" s="59" t="str">
        <f t="shared" ca="1" si="18"/>
        <v>--</v>
      </c>
      <c r="U129" s="53" t="str">
        <f t="shared" ca="1" si="15"/>
        <v>--</v>
      </c>
    </row>
    <row r="130" spans="11:21" x14ac:dyDescent="0.25">
      <c r="K130" s="51">
        <f t="shared" si="19"/>
        <v>107</v>
      </c>
      <c r="L130" s="93" t="str">
        <f t="shared" ca="1" si="16"/>
        <v>--</v>
      </c>
      <c r="M130" s="57" t="str">
        <f t="shared" ca="1" si="12"/>
        <v>--</v>
      </c>
      <c r="N130" s="53" t="str">
        <f t="shared" ca="1" si="13"/>
        <v>--</v>
      </c>
      <c r="O130" s="57" t="str">
        <f t="shared" ca="1" si="17"/>
        <v>--</v>
      </c>
      <c r="P130" s="53" t="str">
        <f t="shared" ca="1" si="11"/>
        <v>--</v>
      </c>
      <c r="Q130" s="53"/>
      <c r="R130" s="53"/>
      <c r="S130" s="58" t="str">
        <f t="shared" ca="1" si="14"/>
        <v>--</v>
      </c>
      <c r="T130" s="59" t="str">
        <f t="shared" ca="1" si="18"/>
        <v>--</v>
      </c>
      <c r="U130" s="53" t="str">
        <f t="shared" ca="1" si="15"/>
        <v>--</v>
      </c>
    </row>
    <row r="131" spans="11:21" x14ac:dyDescent="0.25">
      <c r="K131" s="51">
        <f t="shared" si="19"/>
        <v>108</v>
      </c>
      <c r="L131" s="93" t="str">
        <f t="shared" ca="1" si="16"/>
        <v>--</v>
      </c>
      <c r="M131" s="57" t="str">
        <f t="shared" ca="1" si="12"/>
        <v>--</v>
      </c>
      <c r="N131" s="53" t="str">
        <f t="shared" ca="1" si="13"/>
        <v>--</v>
      </c>
      <c r="O131" s="57" t="str">
        <f t="shared" ca="1" si="17"/>
        <v>--</v>
      </c>
      <c r="P131" s="53" t="str">
        <f t="shared" ca="1" si="11"/>
        <v>--</v>
      </c>
      <c r="Q131" s="53"/>
      <c r="R131" s="53"/>
      <c r="S131" s="58" t="str">
        <f t="shared" ca="1" si="14"/>
        <v>--</v>
      </c>
      <c r="T131" s="59" t="str">
        <f t="shared" ca="1" si="18"/>
        <v>--</v>
      </c>
      <c r="U131" s="53" t="str">
        <f t="shared" ca="1" si="15"/>
        <v>--</v>
      </c>
    </row>
    <row r="132" spans="11:21" x14ac:dyDescent="0.25">
      <c r="K132" s="51">
        <f t="shared" si="19"/>
        <v>109</v>
      </c>
      <c r="L132" s="93" t="str">
        <f t="shared" ca="1" si="16"/>
        <v>--</v>
      </c>
      <c r="M132" s="57" t="str">
        <f t="shared" ca="1" si="12"/>
        <v>--</v>
      </c>
      <c r="N132" s="53" t="str">
        <f t="shared" ca="1" si="13"/>
        <v>--</v>
      </c>
      <c r="O132" s="57" t="str">
        <f t="shared" ca="1" si="17"/>
        <v>--</v>
      </c>
      <c r="P132" s="53" t="str">
        <f t="shared" ca="1" si="11"/>
        <v>--</v>
      </c>
      <c r="Q132" s="53"/>
      <c r="R132" s="53"/>
      <c r="S132" s="58" t="str">
        <f t="shared" ca="1" si="14"/>
        <v>--</v>
      </c>
      <c r="T132" s="59" t="str">
        <f t="shared" ca="1" si="18"/>
        <v>--</v>
      </c>
      <c r="U132" s="53" t="str">
        <f t="shared" ca="1" si="15"/>
        <v>--</v>
      </c>
    </row>
    <row r="133" spans="11:21" x14ac:dyDescent="0.25">
      <c r="K133" s="51">
        <f t="shared" si="19"/>
        <v>110</v>
      </c>
      <c r="L133" s="93" t="str">
        <f t="shared" ca="1" si="16"/>
        <v>--</v>
      </c>
      <c r="M133" s="57" t="str">
        <f t="shared" ca="1" si="12"/>
        <v>--</v>
      </c>
      <c r="N133" s="53" t="str">
        <f t="shared" ca="1" si="13"/>
        <v>--</v>
      </c>
      <c r="O133" s="57" t="str">
        <f t="shared" ca="1" si="17"/>
        <v>--</v>
      </c>
      <c r="P133" s="53" t="str">
        <f t="shared" ca="1" si="11"/>
        <v>--</v>
      </c>
      <c r="Q133" s="53"/>
      <c r="R133" s="53"/>
      <c r="S133" s="58" t="str">
        <f t="shared" ca="1" si="14"/>
        <v>--</v>
      </c>
      <c r="T133" s="59" t="str">
        <f t="shared" ca="1" si="18"/>
        <v>--</v>
      </c>
      <c r="U133" s="53" t="str">
        <f t="shared" ca="1" si="15"/>
        <v>--</v>
      </c>
    </row>
    <row r="134" spans="11:21" x14ac:dyDescent="0.25">
      <c r="K134" s="51">
        <f t="shared" si="19"/>
        <v>111</v>
      </c>
      <c r="L134" s="93" t="str">
        <f t="shared" ca="1" si="16"/>
        <v>--</v>
      </c>
      <c r="M134" s="57" t="str">
        <f t="shared" ca="1" si="12"/>
        <v>--</v>
      </c>
      <c r="N134" s="53" t="str">
        <f t="shared" ca="1" si="13"/>
        <v>--</v>
      </c>
      <c r="O134" s="57" t="str">
        <f t="shared" ca="1" si="17"/>
        <v>--</v>
      </c>
      <c r="P134" s="53" t="str">
        <f t="shared" ca="1" si="11"/>
        <v>--</v>
      </c>
      <c r="Q134" s="53"/>
      <c r="R134" s="53"/>
      <c r="S134" s="58" t="str">
        <f t="shared" ca="1" si="14"/>
        <v>--</v>
      </c>
      <c r="T134" s="59" t="str">
        <f t="shared" ca="1" si="18"/>
        <v>--</v>
      </c>
      <c r="U134" s="53" t="str">
        <f t="shared" ca="1" si="15"/>
        <v>--</v>
      </c>
    </row>
    <row r="135" spans="11:21" x14ac:dyDescent="0.25">
      <c r="K135" s="51">
        <f t="shared" si="19"/>
        <v>112</v>
      </c>
      <c r="L135" s="93" t="str">
        <f t="shared" ca="1" si="16"/>
        <v>--</v>
      </c>
      <c r="M135" s="57" t="str">
        <f t="shared" ca="1" si="12"/>
        <v>--</v>
      </c>
      <c r="N135" s="53" t="str">
        <f t="shared" ca="1" si="13"/>
        <v>--</v>
      </c>
      <c r="O135" s="57" t="str">
        <f t="shared" ca="1" si="17"/>
        <v>--</v>
      </c>
      <c r="P135" s="53" t="str">
        <f t="shared" ca="1" si="11"/>
        <v>--</v>
      </c>
      <c r="Q135" s="53"/>
      <c r="R135" s="53"/>
      <c r="S135" s="58" t="str">
        <f t="shared" ca="1" si="14"/>
        <v>--</v>
      </c>
      <c r="T135" s="59" t="str">
        <f t="shared" ca="1" si="18"/>
        <v>--</v>
      </c>
      <c r="U135" s="53" t="str">
        <f t="shared" ca="1" si="15"/>
        <v>--</v>
      </c>
    </row>
    <row r="136" spans="11:21" x14ac:dyDescent="0.25">
      <c r="K136" s="51"/>
    </row>
    <row r="137" spans="11:21" x14ac:dyDescent="0.25">
      <c r="K137" s="51"/>
    </row>
    <row r="138" spans="11:21" x14ac:dyDescent="0.25">
      <c r="K138" s="51"/>
    </row>
    <row r="139" spans="11:21" x14ac:dyDescent="0.25">
      <c r="K139" s="51"/>
    </row>
    <row r="140" spans="11:21" x14ac:dyDescent="0.25">
      <c r="K140" s="51"/>
    </row>
    <row r="141" spans="11:21" x14ac:dyDescent="0.25">
      <c r="K141" s="51"/>
    </row>
    <row r="142" spans="11:21" x14ac:dyDescent="0.25">
      <c r="K142" s="51"/>
    </row>
    <row r="143" spans="11:21" x14ac:dyDescent="0.25">
      <c r="K143" s="51"/>
    </row>
    <row r="144" spans="11:21" x14ac:dyDescent="0.25">
      <c r="K144" s="51"/>
    </row>
    <row r="145" spans="11:11" x14ac:dyDescent="0.25">
      <c r="K145" s="51"/>
    </row>
    <row r="146" spans="11:11" x14ac:dyDescent="0.25">
      <c r="K146" s="51"/>
    </row>
    <row r="147" spans="11:11" x14ac:dyDescent="0.25">
      <c r="K147" s="51"/>
    </row>
    <row r="148" spans="11:11" x14ac:dyDescent="0.25">
      <c r="K148" s="51"/>
    </row>
    <row r="149" spans="11:11" x14ac:dyDescent="0.25">
      <c r="K149" s="51"/>
    </row>
    <row r="150" spans="11:11" x14ac:dyDescent="0.25">
      <c r="K150" s="51"/>
    </row>
    <row r="151" spans="11:11" x14ac:dyDescent="0.25">
      <c r="K151" s="51"/>
    </row>
    <row r="152" spans="11:11" x14ac:dyDescent="0.25">
      <c r="K152" s="51"/>
    </row>
    <row r="153" spans="11:11" x14ac:dyDescent="0.25">
      <c r="K153" s="51"/>
    </row>
    <row r="154" spans="11:11" x14ac:dyDescent="0.25">
      <c r="K154" s="51"/>
    </row>
    <row r="155" spans="11:11" x14ac:dyDescent="0.25">
      <c r="K155" s="51"/>
    </row>
    <row r="156" spans="11:11" x14ac:dyDescent="0.25">
      <c r="K156" s="51"/>
    </row>
    <row r="157" spans="11:11" x14ac:dyDescent="0.25">
      <c r="K157" s="51"/>
    </row>
    <row r="158" spans="11:11" x14ac:dyDescent="0.25">
      <c r="K158" s="51"/>
    </row>
    <row r="159" spans="11:11" x14ac:dyDescent="0.25">
      <c r="K159" s="51"/>
    </row>
    <row r="160" spans="11:11" x14ac:dyDescent="0.25">
      <c r="K160" s="51"/>
    </row>
    <row r="161" spans="11:11" x14ac:dyDescent="0.25">
      <c r="K161" s="51"/>
    </row>
    <row r="162" spans="11:11" x14ac:dyDescent="0.25">
      <c r="K162" s="51"/>
    </row>
    <row r="163" spans="11:11" x14ac:dyDescent="0.25">
      <c r="K163" s="51"/>
    </row>
    <row r="164" spans="11:11" x14ac:dyDescent="0.25">
      <c r="K164" s="51"/>
    </row>
    <row r="165" spans="11:11" x14ac:dyDescent="0.25">
      <c r="K165" s="51"/>
    </row>
    <row r="166" spans="11:11" x14ac:dyDescent="0.25">
      <c r="K166" s="51"/>
    </row>
  </sheetData>
  <sheetProtection selectLockedCells="1"/>
  <pageMargins left="0.75" right="0.75" top="1" bottom="1" header="0.3" footer="0.3"/>
  <pageSetup orientation="portrait" r:id="rId1"/>
  <headerFooter>
    <oddHeader>&amp;L&amp;"Arial"&amp;9&amp;KA80000CONFIDENTIAL&amp;1#</oddHeader>
    <oddFooter>&amp;LPUBLIC</oddFooter>
    <evenFooter>&amp;LPUBLIC</evenFooter>
    <firstFooter>&amp;LPUBLIC</first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25</vt:i4>
      </vt:variant>
      <vt:variant>
        <vt:lpstr>Named Ranges</vt:lpstr>
      </vt:variant>
      <vt:variant>
        <vt:i4>11</vt:i4>
      </vt:variant>
    </vt:vector>
  </HeadingPairs>
  <TitlesOfParts>
    <vt:vector size="36" baseType="lpstr">
      <vt:lpstr>LB24DB</vt:lpstr>
      <vt:lpstr>Switching Settlement (ILB)</vt:lpstr>
      <vt:lpstr>Switching Settlement (LB)</vt:lpstr>
      <vt:lpstr>ILB217A</vt:lpstr>
      <vt:lpstr>Total</vt:lpstr>
      <vt:lpstr>Timetable &amp; Tables</vt:lpstr>
      <vt:lpstr>LB198A</vt:lpstr>
      <vt:lpstr>LB19DA</vt:lpstr>
      <vt:lpstr>LB22DA</vt:lpstr>
      <vt:lpstr>LB226A</vt:lpstr>
      <vt:lpstr>LB213A</vt:lpstr>
      <vt:lpstr>LB214A</vt:lpstr>
      <vt:lpstr>LB21DA</vt:lpstr>
      <vt:lpstr>LB316A</vt:lpstr>
      <vt:lpstr>LB26DA</vt:lpstr>
      <vt:lpstr>LB28DA</vt:lpstr>
      <vt:lpstr>LB23DA</vt:lpstr>
      <vt:lpstr>LB24DA</vt:lpstr>
      <vt:lpstr>LB29DA</vt:lpstr>
      <vt:lpstr>LB356A</vt:lpstr>
      <vt:lpstr>LB496A</vt:lpstr>
      <vt:lpstr>LB386A</vt:lpstr>
      <vt:lpstr>LB326A</vt:lpstr>
      <vt:lpstr>LB466A</vt:lpstr>
      <vt:lpstr>LB676A</vt:lpstr>
      <vt:lpstr>Desti_Bonds</vt:lpstr>
      <vt:lpstr>'Switching Settlement (ILB)'!Desti_Bonds_ILB</vt:lpstr>
      <vt:lpstr>Desti_bonds_ILB</vt:lpstr>
      <vt:lpstr>SBDB_Data</vt:lpstr>
      <vt:lpstr>'Switching Settlement (ILB)'!SETTLEMENT_DATE</vt:lpstr>
      <vt:lpstr>Total!SETTLEMENT_DATE</vt:lpstr>
      <vt:lpstr>SETTLEMENT_DATE</vt:lpstr>
      <vt:lpstr>Source_Bonds</vt:lpstr>
      <vt:lpstr>'Switching Settlement (ILB)'!Source_Bonds_ILB</vt:lpstr>
      <vt:lpstr>Source_Bonds_ILB</vt:lpstr>
      <vt:lpstr>WHT_LIST</vt:lpstr>
    </vt:vector>
  </TitlesOfParts>
  <Company>Standard Chartered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sj</dc:creator>
  <cp:lastModifiedBy>Chua, David</cp:lastModifiedBy>
  <dcterms:created xsi:type="dcterms:W3CDTF">2017-06-05T09:33:18Z</dcterms:created>
  <dcterms:modified xsi:type="dcterms:W3CDTF">2020-08-25T05:12:41Z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b6621a0-77ee-4db4-a519-10fba0c026d6_Enabled">
    <vt:lpwstr>True</vt:lpwstr>
  </property>
  <property fmtid="{D5CDD505-2E9C-101B-9397-08002B2CF9AE}" pid="3" name="MSIP_Label_8b6621a0-77ee-4db4-a519-10fba0c026d6_SiteId">
    <vt:lpwstr>b44900f1-2def-4c3b-9ec6-9020d604e19e</vt:lpwstr>
  </property>
  <property fmtid="{D5CDD505-2E9C-101B-9397-08002B2CF9AE}" pid="4" name="MSIP_Label_8b6621a0-77ee-4db4-a519-10fba0c026d6_Owner">
    <vt:lpwstr>1548726@zone1.scb.net</vt:lpwstr>
  </property>
  <property fmtid="{D5CDD505-2E9C-101B-9397-08002B2CF9AE}" pid="5" name="MSIP_Label_8b6621a0-77ee-4db4-a519-10fba0c026d6_SetDate">
    <vt:lpwstr>2020-08-21T08:18:38.3300253Z</vt:lpwstr>
  </property>
  <property fmtid="{D5CDD505-2E9C-101B-9397-08002B2CF9AE}" pid="6" name="MSIP_Label_8b6621a0-77ee-4db4-a519-10fba0c026d6_Name">
    <vt:lpwstr>Confidential</vt:lpwstr>
  </property>
  <property fmtid="{D5CDD505-2E9C-101B-9397-08002B2CF9AE}" pid="7" name="MSIP_Label_8b6621a0-77ee-4db4-a519-10fba0c026d6_Application">
    <vt:lpwstr>Microsoft Azure Information Protection</vt:lpwstr>
  </property>
  <property fmtid="{D5CDD505-2E9C-101B-9397-08002B2CF9AE}" pid="8" name="MSIP_Label_8b6621a0-77ee-4db4-a519-10fba0c026d6_ActionId">
    <vt:lpwstr>9756e500-7ede-44c0-b645-4cbe24f0f7e0</vt:lpwstr>
  </property>
  <property fmtid="{D5CDD505-2E9C-101B-9397-08002B2CF9AE}" pid="9" name="MSIP_Label_8b6621a0-77ee-4db4-a519-10fba0c026d6_Extended_MSFT_Method">
    <vt:lpwstr>Manual</vt:lpwstr>
  </property>
  <property fmtid="{D5CDD505-2E9C-101B-9397-08002B2CF9AE}" pid="10" name="Sensitivity">
    <vt:lpwstr>Confidential</vt:lpwstr>
  </property>
</Properties>
</file>