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15" windowHeight="5835" activeTab="2"/>
  </bookViews>
  <sheets>
    <sheet name="primary" sheetId="1" r:id="rId1"/>
    <sheet name="trading" sheetId="2" r:id="rId2"/>
    <sheet name="top ten" sheetId="3" r:id="rId3"/>
  </sheets>
  <definedNames>
    <definedName name="_xlnm.Print_Area" localSheetId="2">'top ten'!$A$1:$M$42</definedName>
    <definedName name="_xlnm.Print_Area" localSheetId="1">'trading'!$A$1:$G$36</definedName>
  </definedNames>
  <calcPr fullCalcOnLoad="1"/>
</workbook>
</file>

<file path=xl/sharedStrings.xml><?xml version="1.0" encoding="utf-8"?>
<sst xmlns="http://schemas.openxmlformats.org/spreadsheetml/2006/main" count="779" uniqueCount="200">
  <si>
    <t>1.1 Issuance of bonds</t>
  </si>
  <si>
    <t>Q1</t>
  </si>
  <si>
    <t>Q2</t>
  </si>
  <si>
    <t>Q3</t>
  </si>
  <si>
    <t xml:space="preserve">Total </t>
  </si>
  <si>
    <t xml:space="preserve">(1) Government Debt Securities </t>
  </si>
  <si>
    <t xml:space="preserve">     Domestic</t>
  </si>
  <si>
    <t xml:space="preserve">   Government Bond</t>
  </si>
  <si>
    <t xml:space="preserve">   State enterprise Bond</t>
  </si>
  <si>
    <t xml:space="preserve">   -   Guaranteed</t>
  </si>
  <si>
    <t xml:space="preserve">   -   Non-Guaranteed</t>
  </si>
  <si>
    <t xml:space="preserve">   BoT/FIDF/PLMO Bond</t>
  </si>
  <si>
    <t>Sub Total (1)</t>
  </si>
  <si>
    <t>(2) Corporate Debt Securities</t>
  </si>
  <si>
    <t xml:space="preserve">    Domestic</t>
  </si>
  <si>
    <t xml:space="preserve">      -   Secured</t>
  </si>
  <si>
    <t xml:space="preserve">      -   Unsecured</t>
  </si>
  <si>
    <t xml:space="preserve">      -   Subordinated</t>
  </si>
  <si>
    <t xml:space="preserve">      -   Convertible</t>
  </si>
  <si>
    <t>Total</t>
  </si>
  <si>
    <t xml:space="preserve">    Offshore</t>
  </si>
  <si>
    <t xml:space="preserve">     -   Secured</t>
  </si>
  <si>
    <t xml:space="preserve">     -   Unsecured</t>
  </si>
  <si>
    <t xml:space="preserve">    -   Subordinated</t>
  </si>
  <si>
    <t xml:space="preserve">    -   Convertible</t>
  </si>
  <si>
    <t xml:space="preserve"> Total</t>
  </si>
  <si>
    <t>Sub Total  (2)</t>
  </si>
  <si>
    <t>Grand Total (1+2)</t>
  </si>
  <si>
    <t>Outstanding</t>
  </si>
  <si>
    <t>-</t>
  </si>
  <si>
    <t>T-Bills</t>
  </si>
  <si>
    <t xml:space="preserve">    T-Bills</t>
  </si>
  <si>
    <t>1.2 Outstanding of Bonds ( Domestic only)</t>
  </si>
  <si>
    <t>2. Secondary market</t>
  </si>
  <si>
    <t>Trading Value</t>
  </si>
  <si>
    <t xml:space="preserve">Government </t>
  </si>
  <si>
    <t>State enterprise</t>
  </si>
  <si>
    <t xml:space="preserve">  - Guaranteed</t>
  </si>
  <si>
    <t xml:space="preserve">  - Non-guaranteed</t>
  </si>
  <si>
    <t>BoT/FIDF/PLMO</t>
  </si>
  <si>
    <t>Corporate</t>
  </si>
  <si>
    <t>Total  Value</t>
  </si>
  <si>
    <t xml:space="preserve">  - Monthly Average</t>
  </si>
  <si>
    <t xml:space="preserve">  - Daily Average</t>
  </si>
  <si>
    <t xml:space="preserve">  - No. of trading days</t>
  </si>
  <si>
    <t>Trading</t>
  </si>
  <si>
    <t>% change</t>
  </si>
  <si>
    <t>No. of transactions</t>
  </si>
  <si>
    <t>Total return</t>
  </si>
  <si>
    <t>Gross price</t>
  </si>
  <si>
    <t>Clean price</t>
  </si>
  <si>
    <t>1-year</t>
  </si>
  <si>
    <t>2-year</t>
  </si>
  <si>
    <t>3-year</t>
  </si>
  <si>
    <t>5-year</t>
  </si>
  <si>
    <t>7-year</t>
  </si>
  <si>
    <t>10-year</t>
  </si>
  <si>
    <t>%</t>
  </si>
  <si>
    <t>Bond</t>
  </si>
  <si>
    <t>Maturity</t>
  </si>
  <si>
    <t>Time to</t>
  </si>
  <si>
    <t>Weighted Avg.</t>
  </si>
  <si>
    <t xml:space="preserve"> </t>
  </si>
  <si>
    <t>(%)</t>
  </si>
  <si>
    <t>Date</t>
  </si>
  <si>
    <t>Maturity (Yrs)</t>
  </si>
  <si>
    <t>1</t>
  </si>
  <si>
    <t>2</t>
  </si>
  <si>
    <t>LB08DA</t>
  </si>
  <si>
    <t>GB</t>
  </si>
  <si>
    <t>3</t>
  </si>
  <si>
    <t>4</t>
  </si>
  <si>
    <t>5</t>
  </si>
  <si>
    <t>6</t>
  </si>
  <si>
    <t>7</t>
  </si>
  <si>
    <t>8</t>
  </si>
  <si>
    <t>9</t>
  </si>
  <si>
    <t>10</t>
  </si>
  <si>
    <t>Sub Total (2)</t>
  </si>
  <si>
    <t xml:space="preserve">      1. Primary market</t>
  </si>
  <si>
    <t xml:space="preserve">Types of </t>
  </si>
  <si>
    <t>securities</t>
  </si>
  <si>
    <t xml:space="preserve">   T-Bills</t>
  </si>
  <si>
    <t>Remark : Figures or government bonds included those issued under Government's tier1/tier2 Capital assistance program.</t>
  </si>
  <si>
    <t>Figures of corporate debt securities included bonds and subordinated bonds attached with preferred shares under 'SLIPS/CAPS' program .</t>
  </si>
  <si>
    <t>LB03OA</t>
  </si>
  <si>
    <t>LB05OA</t>
  </si>
  <si>
    <t>LB06DA</t>
  </si>
  <si>
    <t>1. Thai BDC Trading  and Outstanding Value of Registered Bonds</t>
  </si>
  <si>
    <t xml:space="preserve">Coupon </t>
  </si>
  <si>
    <t>% of total trading value</t>
  </si>
  <si>
    <t xml:space="preserve">Type </t>
  </si>
  <si>
    <t>Type /</t>
  </si>
  <si>
    <t>Executed yield</t>
  </si>
  <si>
    <t>Issue rating</t>
  </si>
  <si>
    <t>High</t>
  </si>
  <si>
    <t>Low</t>
  </si>
  <si>
    <t>TFB#1</t>
  </si>
  <si>
    <t>KEGCO#1</t>
  </si>
  <si>
    <t xml:space="preserve">      -   Subordinated Convertible</t>
  </si>
  <si>
    <t xml:space="preserve">    -   Subordinated Convertible</t>
  </si>
  <si>
    <t>LB046A</t>
  </si>
  <si>
    <t>LB077A</t>
  </si>
  <si>
    <t>LB113A</t>
  </si>
  <si>
    <t>SCCC#1</t>
  </si>
  <si>
    <t>A+</t>
  </si>
  <si>
    <t>GECAL#2</t>
  </si>
  <si>
    <t>BANK OF ASIA PLC.</t>
  </si>
  <si>
    <t>ABN-AMRO BANK N.V.</t>
  </si>
  <si>
    <t>THAI FARMERS BANK PLC.</t>
  </si>
  <si>
    <t>DEUTSCHE BANK AG, BANGKOK BRANCH.</t>
  </si>
  <si>
    <t>THE HONGKONG AND SHANGHAI BANKING CORP.,LTD.</t>
  </si>
  <si>
    <t>BANGKOK BANK PLC.</t>
  </si>
  <si>
    <t>CITI BANK, N.A.</t>
  </si>
  <si>
    <t>MERRILL LYNCH PHATRA SECURITIES CO.,LTD.</t>
  </si>
  <si>
    <t>SIAM COMMERCIAL BANK PLC.</t>
  </si>
  <si>
    <t>STANDARD CHARTERED BANK.</t>
  </si>
  <si>
    <t>Dealer Participation</t>
  </si>
  <si>
    <t>2. Thai BDC Government Bond Index ( at the end of period)</t>
  </si>
  <si>
    <t>3. Thai BDC Government Bond Yield Curve ( at the end of period)</t>
  </si>
  <si>
    <t>Remark : Since September 15, 1999 Yield Curve was based on bid yield quoted by 9 counterparties of BoT. Prior to that, yield curve was Constructed</t>
  </si>
  <si>
    <t xml:space="preserve">               from weighted average executed yield reported by TBDC dealer-members.</t>
  </si>
  <si>
    <r>
      <t>Q4</t>
    </r>
    <r>
      <rPr>
        <b/>
        <vertAlign val="superscript"/>
        <sz val="13"/>
        <rFont val="CordiaUPC"/>
        <family val="2"/>
      </rPr>
      <t>P</t>
    </r>
  </si>
  <si>
    <t>Q1, 2001</t>
  </si>
  <si>
    <t>Q2, 2001</t>
  </si>
  <si>
    <t>Q3, 2001</t>
  </si>
  <si>
    <t>Q4, 2001</t>
  </si>
  <si>
    <t>Dec 29, 2000</t>
  </si>
  <si>
    <t>4. Top Ten Most Actively Traded Bonds 2001</t>
  </si>
  <si>
    <t>5. Top Ten Most Active Corporate Bonds in 2001</t>
  </si>
  <si>
    <t>KGI SECURITIES (THAILAND) PLC.</t>
  </si>
  <si>
    <t>LB157A</t>
  </si>
  <si>
    <t>LB104A</t>
  </si>
  <si>
    <t xml:space="preserve"> 8.5000</t>
  </si>
  <si>
    <t xml:space="preserve"> 8.0000</t>
  </si>
  <si>
    <t xml:space="preserve"> 5.6000</t>
  </si>
  <si>
    <t xml:space="preserve"> 7.5000</t>
  </si>
  <si>
    <t xml:space="preserve"> 8.2500</t>
  </si>
  <si>
    <t xml:space="preserve"> 6.2500</t>
  </si>
  <si>
    <t xml:space="preserve"> 7.2000</t>
  </si>
  <si>
    <t xml:space="preserve"> 4.8000</t>
  </si>
  <si>
    <t>08-Dec-08</t>
  </si>
  <si>
    <t>08-Dec-06</t>
  </si>
  <si>
    <t>07-Jul-07</t>
  </si>
  <si>
    <t>14-Oct-05</t>
  </si>
  <si>
    <t>05-Mar-11</t>
  </si>
  <si>
    <t>14-Oct-03</t>
  </si>
  <si>
    <t>15-Jun-04</t>
  </si>
  <si>
    <t>07-Jul-15</t>
  </si>
  <si>
    <t>09-Apr-10</t>
  </si>
  <si>
    <t>TAC064A</t>
  </si>
  <si>
    <t>AIS063A</t>
  </si>
  <si>
    <t>TAC05OA</t>
  </si>
  <si>
    <t>SPL055A</t>
  </si>
  <si>
    <t>SCC#1</t>
  </si>
  <si>
    <t>BP064A</t>
  </si>
  <si>
    <t>A-</t>
  </si>
  <si>
    <t>AA-</t>
  </si>
  <si>
    <t/>
  </si>
  <si>
    <t>BBB+</t>
  </si>
  <si>
    <t xml:space="preserve"> 5.3000</t>
  </si>
  <si>
    <t xml:space="preserve"> 7.6250</t>
  </si>
  <si>
    <t xml:space="preserve"> 9.8750</t>
  </si>
  <si>
    <t xml:space="preserve"> 5.9000</t>
  </si>
  <si>
    <t xml:space="preserve"> 6.5000</t>
  </si>
  <si>
    <t>11.5625</t>
  </si>
  <si>
    <t xml:space="preserve"> 6.2000</t>
  </si>
  <si>
    <t xml:space="preserve"> 6.5000F</t>
  </si>
  <si>
    <t xml:space="preserve"> 5.8000</t>
  </si>
  <si>
    <t>04-Apr-06</t>
  </si>
  <si>
    <t>23-Mar-06</t>
  </si>
  <si>
    <t>30-Nov-02</t>
  </si>
  <si>
    <t>12-Oct-01</t>
  </si>
  <si>
    <t>11-Aug-02</t>
  </si>
  <si>
    <t>12-Oct-05</t>
  </si>
  <si>
    <t>14-Jun-11</t>
  </si>
  <si>
    <t>24-May-05</t>
  </si>
  <si>
    <t>01-Apr-04</t>
  </si>
  <si>
    <t>FIDF061A</t>
  </si>
  <si>
    <t>18-Jan-06</t>
  </si>
  <si>
    <t xml:space="preserve"> 4.0000</t>
  </si>
  <si>
    <t>FIDF</t>
  </si>
  <si>
    <t>GB  :  Government Bond     G  :  Guaranteed State Enterprise Bond      NG  :  Non guaranteed State Enterprise Bond     F : FIDF Bond</t>
  </si>
  <si>
    <t>Remark : 1. Active dealer-members are those whose trading value accounted for at least 4 % of total market value.</t>
  </si>
  <si>
    <t>6. Top  Most Active Dealer-members 2001</t>
  </si>
  <si>
    <t xml:space="preserve">             2. Market trading share of most active dealer represents 84.83% of total trading value.</t>
  </si>
  <si>
    <t>Remark : 1)  Government bonds registered at TBDC do not include those issued under Government's tier1/tier2 Capital assistance program.</t>
  </si>
  <si>
    <t xml:space="preserve">             2) Corporate debt securities registered at TBDC do not include bonds and subordinated bonds attached with preferred shares under 'SLIPS/CAPS' program .</t>
  </si>
  <si>
    <t>2001 Statistical Highlights</t>
  </si>
  <si>
    <t>P: Prelimiary Figures</t>
  </si>
  <si>
    <t>BoT/FIDF/PLMO Bond</t>
  </si>
  <si>
    <t>Source  :  BoT, SEC, PDMO</t>
  </si>
  <si>
    <t>Source  :  BoT, SEC,and registrars (BAY,BBL,BFIT,DTDB,IFCT,SCB,SCIB,S-ONE,TFB,TISCO,TMB,TSD)</t>
  </si>
  <si>
    <t>Remark:  According to BoT announcement,  the figure of FIDF bonds issuance in 2001 under trade in Repurchase market only was THB 392,500 mln.</t>
  </si>
  <si>
    <t xml:space="preserve">               Therefore, the total issuance of FIDF bonds in 2001 was THB. 504,500 mln. </t>
  </si>
  <si>
    <r>
      <t>112,337.28</t>
    </r>
    <r>
      <rPr>
        <vertAlign val="superscript"/>
        <sz val="13"/>
        <rFont val="CordiaUPC"/>
        <family val="2"/>
      </rPr>
      <t>1/</t>
    </r>
  </si>
  <si>
    <r>
      <t xml:space="preserve">Remark:  </t>
    </r>
    <r>
      <rPr>
        <i/>
        <vertAlign val="superscript"/>
        <sz val="8"/>
        <rFont val="Times New Roman"/>
        <family val="1"/>
      </rPr>
      <t>1/</t>
    </r>
    <r>
      <rPr>
        <i/>
        <sz val="8"/>
        <rFont val="Times New Roman"/>
        <family val="1"/>
      </rPr>
      <t xml:space="preserve"> As of 2001, FIDF outstanding bond was THB 112,000 mln. However, BoT released the outstanding value of FIDF bonds totalling of</t>
    </r>
  </si>
  <si>
    <t xml:space="preserve">                   THB 464,500 mln on 30 Nov, 2001.  The difference is mainly the assets transacted in Repurchase market at BOT.  </t>
  </si>
  <si>
    <t>Unit : THB million</t>
  </si>
  <si>
    <t>(THB mln.)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</si>
</sst>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_-;\-* #,##0_-;_-* &quot;-&quot;??_-;_-@_-"/>
    <numFmt numFmtId="199" formatCode="0."/>
    <numFmt numFmtId="200" formatCode="0.00000"/>
    <numFmt numFmtId="201" formatCode="0.000000"/>
    <numFmt numFmtId="202" formatCode="#,##0.000"/>
    <numFmt numFmtId="203" formatCode="#,##0.00_ ;\-#,##0.00\ "/>
    <numFmt numFmtId="204" formatCode="_-* #,##0.0_-;\-* #,##0.0_-;_-* &quot;-&quot;??_-;_-@_-"/>
    <numFmt numFmtId="205" formatCode="0.0000"/>
    <numFmt numFmtId="206" formatCode="0.000"/>
    <numFmt numFmtId="207" formatCode="#,##0.0000"/>
    <numFmt numFmtId="208" formatCode="#,##0.00000"/>
    <numFmt numFmtId="209" formatCode="#,##0.000000"/>
    <numFmt numFmtId="210" formatCode="#,##0.0000000"/>
    <numFmt numFmtId="211" formatCode="0.0%"/>
    <numFmt numFmtId="212" formatCode="#,##0.00;[Red]#,##0.00"/>
    <numFmt numFmtId="213" formatCode="0.00;[Red]0.00"/>
  </numFmts>
  <fonts count="23">
    <font>
      <sz val="14"/>
      <name val="Cordia New"/>
      <family val="0"/>
    </font>
    <font>
      <sz val="13"/>
      <name val="CordiaUPC"/>
      <family val="2"/>
    </font>
    <font>
      <i/>
      <sz val="13"/>
      <name val="CordiaUPC"/>
      <family val="2"/>
    </font>
    <font>
      <b/>
      <sz val="13"/>
      <name val="CordiaUPC"/>
      <family val="2"/>
    </font>
    <font>
      <b/>
      <vertAlign val="superscript"/>
      <sz val="13"/>
      <name val="CordiaUPC"/>
      <family val="2"/>
    </font>
    <font>
      <b/>
      <sz val="18"/>
      <name val="CordiaUPC"/>
      <family val="2"/>
    </font>
    <font>
      <sz val="18"/>
      <name val="CordiaUPC"/>
      <family val="2"/>
    </font>
    <font>
      <i/>
      <sz val="11"/>
      <name val="CordiaUPC"/>
      <family val="2"/>
    </font>
    <font>
      <sz val="11"/>
      <name val="CordiaUPC"/>
      <family val="2"/>
    </font>
    <font>
      <sz val="10"/>
      <name val="CordiaUPC"/>
      <family val="2"/>
    </font>
    <font>
      <i/>
      <sz val="10"/>
      <name val="CordiaUPC"/>
      <family val="2"/>
    </font>
    <font>
      <b/>
      <sz val="13"/>
      <color indexed="9"/>
      <name val="CordiaUPC"/>
      <family val="2"/>
    </font>
    <font>
      <b/>
      <sz val="13"/>
      <color indexed="8"/>
      <name val="CordiaUPC"/>
      <family val="2"/>
    </font>
    <font>
      <sz val="13"/>
      <color indexed="8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i/>
      <sz val="14"/>
      <name val="CordiaUPC"/>
      <family val="2"/>
    </font>
    <font>
      <sz val="12"/>
      <name val="Cordia New"/>
      <family val="2"/>
    </font>
    <font>
      <sz val="13"/>
      <name val="Cordia New"/>
      <family val="2"/>
    </font>
    <font>
      <i/>
      <sz val="7"/>
      <name val="Times New Roman"/>
      <family val="1"/>
    </font>
    <font>
      <i/>
      <sz val="8"/>
      <name val="Times New Roman"/>
      <family val="1"/>
    </font>
    <font>
      <vertAlign val="superscript"/>
      <sz val="13"/>
      <name val="CordiaUPC"/>
      <family val="2"/>
    </font>
    <font>
      <i/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Dot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43" fontId="1" fillId="0" borderId="6" xfId="15" applyFont="1" applyBorder="1" applyAlignment="1">
      <alignment/>
    </xf>
    <xf numFmtId="43" fontId="1" fillId="0" borderId="7" xfId="0" applyNumberFormat="1" applyFont="1" applyBorder="1" applyAlignment="1">
      <alignment vertical="center"/>
    </xf>
    <xf numFmtId="43" fontId="1" fillId="0" borderId="6" xfId="15" applyFont="1" applyBorder="1" applyAlignment="1">
      <alignment horizontal="right"/>
    </xf>
    <xf numFmtId="43" fontId="1" fillId="0" borderId="0" xfId="0" applyNumberFormat="1" applyFont="1" applyAlignment="1">
      <alignment/>
    </xf>
    <xf numFmtId="43" fontId="3" fillId="0" borderId="6" xfId="15" applyFont="1" applyBorder="1" applyAlignment="1">
      <alignment/>
    </xf>
    <xf numFmtId="43" fontId="3" fillId="0" borderId="7" xfId="0" applyNumberFormat="1" applyFont="1" applyBorder="1" applyAlignment="1">
      <alignment vertical="center"/>
    </xf>
    <xf numFmtId="43" fontId="3" fillId="0" borderId="7" xfId="15" applyFont="1" applyBorder="1" applyAlignment="1">
      <alignment/>
    </xf>
    <xf numFmtId="43" fontId="1" fillId="0" borderId="0" xfId="15" applyFont="1" applyBorder="1" applyAlignment="1">
      <alignment/>
    </xf>
    <xf numFmtId="4" fontId="1" fillId="0" borderId="6" xfId="0" applyNumberFormat="1" applyFont="1" applyBorder="1" applyAlignment="1">
      <alignment horizontal="right" vertical="center"/>
    </xf>
    <xf numFmtId="43" fontId="1" fillId="0" borderId="0" xfId="15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right" vertical="center"/>
    </xf>
    <xf numFmtId="43" fontId="2" fillId="0" borderId="6" xfId="0" applyNumberFormat="1" applyFont="1" applyBorder="1" applyAlignment="1">
      <alignment horizontal="center" vertical="center"/>
    </xf>
    <xf numFmtId="43" fontId="3" fillId="0" borderId="4" xfId="15" applyFont="1" applyBorder="1" applyAlignment="1">
      <alignment/>
    </xf>
    <xf numFmtId="4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/>
    </xf>
    <xf numFmtId="43" fontId="3" fillId="0" borderId="6" xfId="15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4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3" fontId="3" fillId="0" borderId="7" xfId="15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0" fontId="3" fillId="0" borderId="9" xfId="0" applyFont="1" applyBorder="1" applyAlignment="1">
      <alignment horizontal="centerContinuous" vertical="center"/>
    </xf>
    <xf numFmtId="43" fontId="3" fillId="0" borderId="9" xfId="0" applyNumberFormat="1" applyFont="1" applyBorder="1" applyAlignment="1">
      <alignment vertical="center"/>
    </xf>
    <xf numFmtId="43" fontId="3" fillId="0" borderId="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43" fontId="1" fillId="0" borderId="5" xfId="15" applyFont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2" xfId="15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15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9" xfId="0" applyFont="1" applyBorder="1" applyAlignment="1">
      <alignment/>
    </xf>
    <xf numFmtId="198" fontId="3" fillId="0" borderId="9" xfId="15" applyNumberFormat="1" applyFont="1" applyFill="1" applyBorder="1" applyAlignment="1">
      <alignment/>
    </xf>
    <xf numFmtId="41" fontId="1" fillId="0" borderId="6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14" fontId="1" fillId="0" borderId="0" xfId="0" applyNumberFormat="1" applyFont="1" applyAlignment="1">
      <alignment/>
    </xf>
    <xf numFmtId="14" fontId="11" fillId="0" borderId="3" xfId="0" applyNumberFormat="1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99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Continuous" vertical="center"/>
    </xf>
    <xf numFmtId="2" fontId="1" fillId="0" borderId="2" xfId="0" applyNumberFormat="1" applyFont="1" applyFill="1" applyBorder="1" applyAlignment="1">
      <alignment horizontal="centerContinuous" vertical="center"/>
    </xf>
    <xf numFmtId="15" fontId="1" fillId="0" borderId="0" xfId="0" applyNumberFormat="1" applyFont="1" applyFill="1" applyBorder="1" applyAlignment="1">
      <alignment horizontal="centerContinuous" vertical="center"/>
    </xf>
    <xf numFmtId="15" fontId="1" fillId="0" borderId="7" xfId="0" applyNumberFormat="1" applyFont="1" applyFill="1" applyBorder="1" applyAlignment="1">
      <alignment horizontal="centerContinuous" vertical="center"/>
    </xf>
    <xf numFmtId="2" fontId="1" fillId="0" borderId="6" xfId="0" applyNumberFormat="1" applyFont="1" applyFill="1" applyBorder="1" applyAlignment="1">
      <alignment horizontal="centerContinuous" vertical="center"/>
    </xf>
    <xf numFmtId="201" fontId="13" fillId="0" borderId="0" xfId="0" applyNumberFormat="1" applyFont="1" applyFill="1" applyBorder="1" applyAlignment="1">
      <alignment horizontal="centerContinuous" vertical="center"/>
    </xf>
    <xf numFmtId="4" fontId="1" fillId="0" borderId="5" xfId="15" applyNumberFormat="1" applyFont="1" applyFill="1" applyBorder="1" applyAlignment="1">
      <alignment horizontal="centerContinuous" vertical="center"/>
    </xf>
    <xf numFmtId="4" fontId="1" fillId="0" borderId="7" xfId="15" applyNumberFormat="1" applyFont="1" applyFill="1" applyBorder="1" applyAlignment="1">
      <alignment horizontal="centerContinuous" vertical="center"/>
    </xf>
    <xf numFmtId="2" fontId="1" fillId="0" borderId="6" xfId="19" applyNumberFormat="1" applyFont="1" applyFill="1" applyBorder="1" applyAlignment="1">
      <alignment horizontal="centerContinuous" vertical="center"/>
    </xf>
    <xf numFmtId="43" fontId="1" fillId="0" borderId="0" xfId="15" applyFont="1" applyAlignment="1">
      <alignment/>
    </xf>
    <xf numFmtId="199" fontId="1" fillId="0" borderId="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Continuous" vertical="center"/>
    </xf>
    <xf numFmtId="2" fontId="1" fillId="0" borderId="4" xfId="0" applyNumberFormat="1" applyFont="1" applyFill="1" applyBorder="1" applyAlignment="1">
      <alignment horizontal="centerContinuous" vertical="center"/>
    </xf>
    <xf numFmtId="15" fontId="1" fillId="0" borderId="15" xfId="0" applyNumberFormat="1" applyFont="1" applyFill="1" applyBorder="1" applyAlignment="1">
      <alignment horizontal="centerContinuous" vertical="center"/>
    </xf>
    <xf numFmtId="15" fontId="1" fillId="0" borderId="16" xfId="0" applyNumberFormat="1" applyFont="1" applyFill="1" applyBorder="1" applyAlignment="1">
      <alignment horizontal="centerContinuous" vertical="center"/>
    </xf>
    <xf numFmtId="201" fontId="13" fillId="0" borderId="15" xfId="0" applyNumberFormat="1" applyFont="1" applyFill="1" applyBorder="1" applyAlignment="1">
      <alignment horizontal="centerContinuous" vertical="center"/>
    </xf>
    <xf numFmtId="2" fontId="1" fillId="0" borderId="4" xfId="19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01" fontId="1" fillId="0" borderId="1" xfId="0" applyNumberFormat="1" applyFont="1" applyFill="1" applyBorder="1" applyAlignment="1">
      <alignment horizontal="center"/>
    </xf>
    <xf numFmtId="201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201" fontId="1" fillId="0" borderId="5" xfId="0" applyNumberFormat="1" applyFont="1" applyFill="1" applyBorder="1" applyAlignment="1">
      <alignment horizontal="center"/>
    </xf>
    <xf numFmtId="201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205" fontId="1" fillId="0" borderId="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201" fontId="1" fillId="0" borderId="3" xfId="0" applyNumberFormat="1" applyFont="1" applyFill="1" applyBorder="1" applyAlignment="1">
      <alignment horizontal="center"/>
    </xf>
    <xf numFmtId="201" fontId="1" fillId="0" borderId="4" xfId="0" applyNumberFormat="1" applyFont="1" applyFill="1" applyBorder="1" applyAlignment="1">
      <alignment horizontal="center" vertical="center"/>
    </xf>
    <xf numFmtId="4" fontId="1" fillId="0" borderId="3" xfId="15" applyNumberFormat="1" applyFont="1" applyFill="1" applyBorder="1" applyAlignment="1">
      <alignment horizontal="centerContinuous" vertical="center"/>
    </xf>
    <xf numFmtId="4" fontId="1" fillId="0" borderId="16" xfId="15" applyNumberFormat="1" applyFont="1" applyFill="1" applyBorder="1" applyAlignment="1">
      <alignment horizontal="centerContinuous" vertical="center"/>
    </xf>
    <xf numFmtId="2" fontId="1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" fillId="3" borderId="6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17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7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05" fontId="1" fillId="0" borderId="2" xfId="0" applyNumberFormat="1" applyFont="1" applyFill="1" applyBorder="1" applyAlignment="1">
      <alignment horizontal="center"/>
    </xf>
    <xf numFmtId="205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/>
    </xf>
    <xf numFmtId="4" fontId="3" fillId="0" borderId="11" xfId="15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1" fillId="3" borderId="7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12" fontId="1" fillId="0" borderId="6" xfId="15" applyNumberFormat="1" applyFont="1" applyBorder="1" applyAlignment="1">
      <alignment horizontal="right"/>
    </xf>
    <xf numFmtId="43" fontId="3" fillId="0" borderId="0" xfId="0" applyNumberFormat="1" applyFont="1" applyAlignment="1">
      <alignment/>
    </xf>
    <xf numFmtId="43" fontId="1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43" fontId="3" fillId="0" borderId="7" xfId="15" applyFont="1" applyBorder="1" applyAlignment="1">
      <alignment horizontal="center"/>
    </xf>
    <xf numFmtId="43" fontId="3" fillId="0" borderId="7" xfId="15" applyFont="1" applyBorder="1" applyAlignment="1">
      <alignment horizontal="right"/>
    </xf>
    <xf numFmtId="0" fontId="1" fillId="0" borderId="6" xfId="0" applyFont="1" applyBorder="1" applyAlignment="1">
      <alignment horizontal="left" vertical="center"/>
    </xf>
    <xf numFmtId="212" fontId="1" fillId="0" borderId="7" xfId="0" applyNumberFormat="1" applyFont="1" applyBorder="1" applyAlignment="1">
      <alignment/>
    </xf>
    <xf numFmtId="212" fontId="1" fillId="0" borderId="7" xfId="15" applyNumberFormat="1" applyFont="1" applyBorder="1" applyAlignment="1">
      <alignment horizontal="right" vertical="center"/>
    </xf>
    <xf numFmtId="212" fontId="1" fillId="0" borderId="7" xfId="15" applyNumberFormat="1" applyFont="1" applyBorder="1" applyAlignment="1">
      <alignment vertical="center"/>
    </xf>
    <xf numFmtId="212" fontId="3" fillId="0" borderId="7" xfId="0" applyNumberFormat="1" applyFont="1" applyBorder="1" applyAlignment="1">
      <alignment vertical="center"/>
    </xf>
    <xf numFmtId="212" fontId="3" fillId="0" borderId="7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43" fontId="3" fillId="0" borderId="6" xfId="15" applyFont="1" applyBorder="1" applyAlignment="1">
      <alignment horizontal="right"/>
    </xf>
    <xf numFmtId="0" fontId="7" fillId="0" borderId="0" xfId="0" applyFont="1" applyAlignment="1">
      <alignment vertical="center"/>
    </xf>
    <xf numFmtId="203" fontId="1" fillId="0" borderId="7" xfId="15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right"/>
    </xf>
    <xf numFmtId="43" fontId="1" fillId="0" borderId="6" xfId="15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212" fontId="1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2" fillId="0" borderId="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1" fillId="0" borderId="5" xfId="15" applyNumberFormat="1" applyFont="1" applyFill="1" applyBorder="1" applyAlignment="1">
      <alignment horizontal="center" vertical="center"/>
    </xf>
    <xf numFmtId="4" fontId="1" fillId="0" borderId="7" xfId="15" applyNumberFormat="1" applyFont="1" applyFill="1" applyBorder="1" applyAlignment="1">
      <alignment horizontal="center" vertical="center"/>
    </xf>
    <xf numFmtId="4" fontId="1" fillId="0" borderId="3" xfId="15" applyNumberFormat="1" applyFont="1" applyFill="1" applyBorder="1" applyAlignment="1">
      <alignment horizontal="center" vertical="center"/>
    </xf>
    <xf numFmtId="4" fontId="1" fillId="0" borderId="16" xfId="15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" fillId="0" borderId="1" xfId="15" applyNumberFormat="1" applyFont="1" applyFill="1" applyBorder="1" applyAlignment="1">
      <alignment horizontal="center" vertical="center"/>
    </xf>
    <xf numFmtId="4" fontId="1" fillId="0" borderId="10" xfId="15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horizontal="centerContinuous" vertical="center"/>
    </xf>
    <xf numFmtId="201" fontId="1" fillId="0" borderId="15" xfId="0" applyNumberFormat="1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/>
    </xf>
    <xf numFmtId="201" fontId="1" fillId="0" borderId="6" xfId="0" applyNumberFormat="1" applyFont="1" applyFill="1" applyBorder="1" applyAlignment="1">
      <alignment horizontal="centerContinuous" vertical="center"/>
    </xf>
    <xf numFmtId="201" fontId="1" fillId="0" borderId="4" xfId="0" applyNumberFormat="1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G4" sqref="G4"/>
    </sheetView>
  </sheetViews>
  <sheetFormatPr defaultColWidth="9.140625" defaultRowHeight="21.75"/>
  <cols>
    <col min="1" max="1" width="24.7109375" style="1" customWidth="1"/>
    <col min="2" max="2" width="11.421875" style="1" customWidth="1"/>
    <col min="3" max="3" width="13.421875" style="1" customWidth="1"/>
    <col min="4" max="4" width="11.28125" style="1" customWidth="1"/>
    <col min="5" max="6" width="12.8515625" style="1" customWidth="1"/>
    <col min="7" max="7" width="13.28125" style="1" customWidth="1"/>
    <col min="8" max="8" width="11.140625" style="1" bestFit="1" customWidth="1"/>
    <col min="9" max="9" width="11.00390625" style="1" bestFit="1" customWidth="1"/>
    <col min="10" max="16384" width="9.140625" style="1" customWidth="1"/>
  </cols>
  <sheetData>
    <row r="1" ht="19.5">
      <c r="E1" s="2"/>
    </row>
    <row r="2" spans="2:7" ht="27.75">
      <c r="B2" s="3"/>
      <c r="C2" s="53" t="s">
        <v>188</v>
      </c>
      <c r="D2" s="54"/>
      <c r="E2" s="3"/>
      <c r="F2" s="3"/>
      <c r="G2" s="3"/>
    </row>
    <row r="3" spans="2:7" ht="27.75">
      <c r="B3" s="4"/>
      <c r="C3" s="55" t="s">
        <v>79</v>
      </c>
      <c r="D3" s="54"/>
      <c r="E3" s="4"/>
      <c r="F3" s="4"/>
      <c r="G3" s="4"/>
    </row>
    <row r="4" spans="1:7" ht="19.5">
      <c r="A4" s="5" t="s">
        <v>0</v>
      </c>
      <c r="G4" s="200" t="s">
        <v>198</v>
      </c>
    </row>
    <row r="5" spans="1:7" ht="15.75" customHeight="1">
      <c r="A5" s="6"/>
      <c r="B5" s="7">
        <v>2000</v>
      </c>
      <c r="C5" s="202">
        <v>2001</v>
      </c>
      <c r="D5" s="203"/>
      <c r="E5" s="203"/>
      <c r="F5" s="203"/>
      <c r="G5" s="198"/>
    </row>
    <row r="6" spans="1:7" ht="15.75" customHeight="1">
      <c r="A6" s="8"/>
      <c r="B6" s="9"/>
      <c r="C6" s="175" t="s">
        <v>1</v>
      </c>
      <c r="D6" s="33" t="s">
        <v>2</v>
      </c>
      <c r="E6" s="176" t="s">
        <v>3</v>
      </c>
      <c r="F6" s="33" t="s">
        <v>122</v>
      </c>
      <c r="G6" s="31" t="s">
        <v>4</v>
      </c>
    </row>
    <row r="7" spans="1:7" ht="15" customHeight="1">
      <c r="A7" s="10" t="s">
        <v>5</v>
      </c>
      <c r="B7" s="11"/>
      <c r="C7" s="12"/>
      <c r="D7" s="11"/>
      <c r="E7" s="12"/>
      <c r="F7" s="11"/>
      <c r="G7" s="180"/>
    </row>
    <row r="8" spans="1:7" ht="15" customHeight="1">
      <c r="A8" s="10" t="s">
        <v>6</v>
      </c>
      <c r="B8" s="11"/>
      <c r="C8" s="12"/>
      <c r="D8" s="11"/>
      <c r="E8" s="12"/>
      <c r="F8" s="11"/>
      <c r="G8" s="180"/>
    </row>
    <row r="9" spans="1:7" ht="15.75" customHeight="1">
      <c r="A9" s="14" t="s">
        <v>7</v>
      </c>
      <c r="B9" s="15">
        <v>94100</v>
      </c>
      <c r="C9" s="16">
        <v>32900</v>
      </c>
      <c r="D9" s="15">
        <v>32560.48</v>
      </c>
      <c r="E9" s="16">
        <v>35701.8</v>
      </c>
      <c r="F9" s="15">
        <v>48000</v>
      </c>
      <c r="G9" s="21">
        <f aca="true" t="shared" si="0" ref="G9:G15">SUM(C9:F9)</f>
        <v>149162.28</v>
      </c>
    </row>
    <row r="10" spans="1:7" ht="15.75" customHeight="1">
      <c r="A10" s="14" t="s">
        <v>31</v>
      </c>
      <c r="B10" s="15">
        <v>240925</v>
      </c>
      <c r="C10" s="16">
        <v>87000</v>
      </c>
      <c r="D10" s="15">
        <v>111900</v>
      </c>
      <c r="E10" s="16">
        <v>113000</v>
      </c>
      <c r="F10" s="15">
        <v>129500</v>
      </c>
      <c r="G10" s="21">
        <f t="shared" si="0"/>
        <v>441400</v>
      </c>
    </row>
    <row r="11" spans="1:7" ht="18" customHeight="1">
      <c r="A11" s="14" t="s">
        <v>8</v>
      </c>
      <c r="B11" s="15">
        <v>111653.21299999999</v>
      </c>
      <c r="C11" s="16">
        <f>SUM(C12:C13)</f>
        <v>21093.34</v>
      </c>
      <c r="D11" s="15">
        <f>SUM(D12:D13)</f>
        <v>10940</v>
      </c>
      <c r="E11" s="16">
        <f>SUM(E12:E13)</f>
        <v>12714</v>
      </c>
      <c r="F11" s="15">
        <f>SUM(F12:F13)</f>
        <v>12844.5</v>
      </c>
      <c r="G11" s="21">
        <f t="shared" si="0"/>
        <v>57591.84</v>
      </c>
    </row>
    <row r="12" spans="1:7" ht="15.75" customHeight="1">
      <c r="A12" s="14" t="s">
        <v>9</v>
      </c>
      <c r="B12" s="15">
        <v>90351.627</v>
      </c>
      <c r="C12" s="16">
        <v>21008.8</v>
      </c>
      <c r="D12" s="15">
        <v>10940</v>
      </c>
      <c r="E12" s="16">
        <v>12714</v>
      </c>
      <c r="F12" s="15">
        <v>12844.5</v>
      </c>
      <c r="G12" s="21">
        <f t="shared" si="0"/>
        <v>57507.3</v>
      </c>
    </row>
    <row r="13" spans="1:7" ht="15.75" customHeight="1">
      <c r="A13" s="14" t="s">
        <v>10</v>
      </c>
      <c r="B13" s="15">
        <v>21301.586</v>
      </c>
      <c r="C13" s="16">
        <v>84.54</v>
      </c>
      <c r="D13" s="17" t="s">
        <v>29</v>
      </c>
      <c r="E13" s="179" t="s">
        <v>29</v>
      </c>
      <c r="F13" s="17" t="s">
        <v>29</v>
      </c>
      <c r="G13" s="21">
        <f t="shared" si="0"/>
        <v>84.54</v>
      </c>
    </row>
    <row r="14" spans="1:9" ht="15.75" customHeight="1">
      <c r="A14" s="14" t="s">
        <v>11</v>
      </c>
      <c r="B14" s="17" t="s">
        <v>29</v>
      </c>
      <c r="C14" s="16">
        <v>60500</v>
      </c>
      <c r="D14" s="15">
        <v>43500</v>
      </c>
      <c r="E14" s="16">
        <v>8000</v>
      </c>
      <c r="F14" s="17" t="s">
        <v>29</v>
      </c>
      <c r="G14" s="181">
        <f t="shared" si="0"/>
        <v>112000</v>
      </c>
      <c r="I14" s="18"/>
    </row>
    <row r="15" spans="1:8" ht="18" customHeight="1">
      <c r="A15" s="10" t="s">
        <v>12</v>
      </c>
      <c r="B15" s="19">
        <v>446678.213</v>
      </c>
      <c r="C15" s="20">
        <f>SUM(C9:C11,C14)</f>
        <v>201493.34</v>
      </c>
      <c r="D15" s="19">
        <f>SUM(D14,D9:D11)</f>
        <v>198900.47999999998</v>
      </c>
      <c r="E15" s="20">
        <f>SUM(E14,E9:E11)</f>
        <v>169415.8</v>
      </c>
      <c r="F15" s="19">
        <f>SUM(F14,F9:F11)</f>
        <v>190344.5</v>
      </c>
      <c r="G15" s="21">
        <f t="shared" si="0"/>
        <v>760154.1199999999</v>
      </c>
      <c r="H15" s="18"/>
    </row>
    <row r="16" spans="1:7" ht="15" customHeight="1">
      <c r="A16" s="10" t="s">
        <v>13</v>
      </c>
      <c r="B16" s="15"/>
      <c r="C16" s="22"/>
      <c r="D16" s="15"/>
      <c r="E16" s="22"/>
      <c r="F16" s="15"/>
      <c r="G16" s="21"/>
    </row>
    <row r="17" spans="1:7" ht="15" customHeight="1">
      <c r="A17" s="10" t="s">
        <v>14</v>
      </c>
      <c r="B17" s="15"/>
      <c r="C17" s="22"/>
      <c r="D17" s="15"/>
      <c r="E17" s="22"/>
      <c r="F17" s="15"/>
      <c r="G17" s="21"/>
    </row>
    <row r="18" spans="1:7" ht="16.5" customHeight="1">
      <c r="A18" s="14" t="s">
        <v>15</v>
      </c>
      <c r="B18" s="15">
        <v>7275</v>
      </c>
      <c r="C18" s="24">
        <v>1966.58</v>
      </c>
      <c r="D18" s="17" t="s">
        <v>29</v>
      </c>
      <c r="E18" s="24">
        <v>3400</v>
      </c>
      <c r="F18" s="23">
        <v>18014.5</v>
      </c>
      <c r="G18" s="182">
        <f>SUM(C18:F18)</f>
        <v>23381.08</v>
      </c>
    </row>
    <row r="19" spans="1:7" ht="16.5" customHeight="1">
      <c r="A19" s="14" t="s">
        <v>16</v>
      </c>
      <c r="B19" s="15">
        <v>112931.68</v>
      </c>
      <c r="C19" s="24">
        <v>39666.12</v>
      </c>
      <c r="D19" s="17">
        <v>22550</v>
      </c>
      <c r="E19" s="24">
        <v>1520.68</v>
      </c>
      <c r="F19" s="23">
        <v>16809</v>
      </c>
      <c r="G19" s="182">
        <f>SUM(C19:F19)</f>
        <v>80545.8</v>
      </c>
    </row>
    <row r="20" spans="1:7" ht="16.5" customHeight="1">
      <c r="A20" s="14" t="s">
        <v>17</v>
      </c>
      <c r="B20" s="15">
        <v>23498</v>
      </c>
      <c r="C20" s="24" t="s">
        <v>29</v>
      </c>
      <c r="D20" s="17" t="s">
        <v>29</v>
      </c>
      <c r="E20" s="24">
        <v>2050</v>
      </c>
      <c r="F20" s="23" t="s">
        <v>29</v>
      </c>
      <c r="G20" s="182">
        <f>SUM(C20:F20)</f>
        <v>2050</v>
      </c>
    </row>
    <row r="21" spans="1:7" ht="16.5" customHeight="1">
      <c r="A21" s="14" t="s">
        <v>18</v>
      </c>
      <c r="B21" s="15">
        <v>7445.95</v>
      </c>
      <c r="C21" s="24">
        <v>81.96</v>
      </c>
      <c r="D21" s="17">
        <v>489.29</v>
      </c>
      <c r="E21" s="24" t="s">
        <v>29</v>
      </c>
      <c r="F21" s="23">
        <v>131.45</v>
      </c>
      <c r="G21" s="182">
        <f>SUM(C21:F21)</f>
        <v>702.7</v>
      </c>
    </row>
    <row r="22" spans="1:7" ht="16.5" customHeight="1">
      <c r="A22" s="14" t="s">
        <v>99</v>
      </c>
      <c r="B22" s="17" t="s">
        <v>29</v>
      </c>
      <c r="C22" s="24" t="s">
        <v>29</v>
      </c>
      <c r="D22" s="17" t="s">
        <v>29</v>
      </c>
      <c r="E22" s="17" t="s">
        <v>29</v>
      </c>
      <c r="F22" s="17" t="s">
        <v>29</v>
      </c>
      <c r="G22" s="182">
        <f>SUM(C22:F22)</f>
        <v>0</v>
      </c>
    </row>
    <row r="23" spans="1:8" ht="18" customHeight="1">
      <c r="A23" s="25" t="s">
        <v>19</v>
      </c>
      <c r="B23" s="19">
        <f aca="true" t="shared" si="1" ref="B23:G23">SUM(B18:B22)</f>
        <v>151150.63</v>
      </c>
      <c r="C23" s="194">
        <f t="shared" si="1"/>
        <v>41714.66</v>
      </c>
      <c r="D23" s="191">
        <f t="shared" si="1"/>
        <v>23039.29</v>
      </c>
      <c r="E23" s="191">
        <f t="shared" si="1"/>
        <v>6970.68</v>
      </c>
      <c r="F23" s="26">
        <f t="shared" si="1"/>
        <v>34954.95</v>
      </c>
      <c r="G23" s="182">
        <f t="shared" si="1"/>
        <v>106679.58</v>
      </c>
      <c r="H23" s="18"/>
    </row>
    <row r="24" spans="1:7" ht="16.5" customHeight="1">
      <c r="A24" s="10" t="s">
        <v>20</v>
      </c>
      <c r="B24" s="15"/>
      <c r="C24" s="22"/>
      <c r="D24" s="15"/>
      <c r="E24" s="22"/>
      <c r="F24" s="27"/>
      <c r="G24" s="21"/>
    </row>
    <row r="25" spans="1:7" ht="15" customHeight="1">
      <c r="A25" s="14" t="s">
        <v>21</v>
      </c>
      <c r="B25" s="177" t="s">
        <v>29</v>
      </c>
      <c r="C25" s="17" t="s">
        <v>29</v>
      </c>
      <c r="D25" s="17" t="s">
        <v>29</v>
      </c>
      <c r="E25" s="17" t="s">
        <v>29</v>
      </c>
      <c r="F25" s="17" t="s">
        <v>29</v>
      </c>
      <c r="G25" s="182" t="s">
        <v>29</v>
      </c>
    </row>
    <row r="26" spans="1:7" ht="15" customHeight="1">
      <c r="A26" s="14" t="s">
        <v>22</v>
      </c>
      <c r="B26" s="177">
        <v>3188.01</v>
      </c>
      <c r="C26" s="17" t="s">
        <v>29</v>
      </c>
      <c r="D26" s="17" t="s">
        <v>29</v>
      </c>
      <c r="E26" s="17" t="s">
        <v>29</v>
      </c>
      <c r="F26" s="17" t="s">
        <v>29</v>
      </c>
      <c r="G26" s="182" t="s">
        <v>29</v>
      </c>
    </row>
    <row r="27" spans="1:7" ht="16.5" customHeight="1">
      <c r="A27" s="14" t="s">
        <v>23</v>
      </c>
      <c r="B27" s="177" t="s">
        <v>29</v>
      </c>
      <c r="C27" s="17" t="s">
        <v>29</v>
      </c>
      <c r="D27" s="17" t="s">
        <v>29</v>
      </c>
      <c r="E27" s="17" t="s">
        <v>29</v>
      </c>
      <c r="F27" s="17" t="s">
        <v>29</v>
      </c>
      <c r="G27" s="182" t="s">
        <v>29</v>
      </c>
    </row>
    <row r="28" spans="1:7" ht="16.5" customHeight="1">
      <c r="A28" s="14" t="s">
        <v>24</v>
      </c>
      <c r="B28" s="177" t="s">
        <v>29</v>
      </c>
      <c r="C28" s="17" t="s">
        <v>29</v>
      </c>
      <c r="D28" s="17" t="s">
        <v>29</v>
      </c>
      <c r="E28" s="17" t="s">
        <v>29</v>
      </c>
      <c r="F28" s="17" t="s">
        <v>29</v>
      </c>
      <c r="G28" s="182" t="s">
        <v>29</v>
      </c>
    </row>
    <row r="29" spans="1:7" ht="16.5" customHeight="1">
      <c r="A29" s="14" t="s">
        <v>100</v>
      </c>
      <c r="B29" s="177" t="s">
        <v>29</v>
      </c>
      <c r="C29" s="17" t="s">
        <v>29</v>
      </c>
      <c r="D29" s="17" t="s">
        <v>29</v>
      </c>
      <c r="E29" s="17" t="s">
        <v>29</v>
      </c>
      <c r="F29" s="17" t="s">
        <v>29</v>
      </c>
      <c r="G29" s="182" t="s">
        <v>29</v>
      </c>
    </row>
    <row r="30" spans="1:7" ht="18" customHeight="1">
      <c r="A30" s="25" t="s">
        <v>25</v>
      </c>
      <c r="B30" s="19">
        <f>SUM(B25:B28)</f>
        <v>3188.01</v>
      </c>
      <c r="C30" s="17" t="s">
        <v>29</v>
      </c>
      <c r="D30" s="191" t="s">
        <v>29</v>
      </c>
      <c r="E30" s="17" t="s">
        <v>29</v>
      </c>
      <c r="F30" s="17" t="s">
        <v>29</v>
      </c>
      <c r="G30" s="182" t="s">
        <v>29</v>
      </c>
    </row>
    <row r="31" spans="1:7" ht="18" customHeight="1">
      <c r="A31" s="10" t="s">
        <v>26</v>
      </c>
      <c r="B31" s="28">
        <f>SUM(B30,B23)</f>
        <v>154338.64</v>
      </c>
      <c r="C31" s="28">
        <f>SUM(C30,C23)</f>
        <v>41714.66</v>
      </c>
      <c r="D31" s="28">
        <f>SUM(D30,D23)</f>
        <v>23039.29</v>
      </c>
      <c r="E31" s="28">
        <f>SUM(E30,E23)</f>
        <v>6970.68</v>
      </c>
      <c r="F31" s="29">
        <f>SUM(F30,F23)</f>
        <v>34954.95</v>
      </c>
      <c r="G31" s="28">
        <f>SUM(G23:G30)</f>
        <v>106679.58</v>
      </c>
    </row>
    <row r="32" spans="1:8" s="5" customFormat="1" ht="18" customHeight="1">
      <c r="A32" s="30" t="s">
        <v>27</v>
      </c>
      <c r="B32" s="28">
        <f>SUM(B31,B15)</f>
        <v>601016.853</v>
      </c>
      <c r="C32" s="28">
        <f>SUM(C31,C15)</f>
        <v>243208</v>
      </c>
      <c r="D32" s="28">
        <f>SUM(D31,D15)</f>
        <v>221939.77</v>
      </c>
      <c r="E32" s="28">
        <f>SUM(E23,E15)</f>
        <v>176386.47999999998</v>
      </c>
      <c r="F32" s="28">
        <f>SUM(F23,F15)</f>
        <v>225299.45</v>
      </c>
      <c r="G32" s="28">
        <f>SUM(G23,G15)</f>
        <v>866833.6999999998</v>
      </c>
      <c r="H32" s="178"/>
    </row>
    <row r="33" spans="1:7" s="56" customFormat="1" ht="15" customHeight="1">
      <c r="A33" s="58" t="s">
        <v>191</v>
      </c>
      <c r="G33" s="58" t="s">
        <v>189</v>
      </c>
    </row>
    <row r="34" ht="19.5">
      <c r="A34" s="5" t="s">
        <v>32</v>
      </c>
    </row>
    <row r="35" spans="1:7" ht="15.75" customHeight="1">
      <c r="A35" s="6"/>
      <c r="B35" s="7">
        <v>2000</v>
      </c>
      <c r="C35" s="199">
        <v>2001</v>
      </c>
      <c r="D35" s="204"/>
      <c r="E35" s="204"/>
      <c r="F35" s="204"/>
      <c r="G35" s="205"/>
    </row>
    <row r="36" spans="1:7" ht="15.75" customHeight="1">
      <c r="A36" s="8"/>
      <c r="B36" s="9"/>
      <c r="C36" s="32" t="s">
        <v>1</v>
      </c>
      <c r="D36" s="33" t="s">
        <v>2</v>
      </c>
      <c r="E36" s="33" t="s">
        <v>3</v>
      </c>
      <c r="F36" s="33" t="s">
        <v>122</v>
      </c>
      <c r="G36" s="31" t="s">
        <v>4</v>
      </c>
    </row>
    <row r="37" spans="1:7" ht="15.75" customHeight="1">
      <c r="A37" s="34" t="s">
        <v>5</v>
      </c>
      <c r="B37" s="13"/>
      <c r="C37" s="4"/>
      <c r="D37" s="35"/>
      <c r="E37" s="7"/>
      <c r="F37" s="35"/>
      <c r="G37" s="36"/>
    </row>
    <row r="38" spans="1:7" ht="15" customHeight="1">
      <c r="A38" s="37" t="s">
        <v>7</v>
      </c>
      <c r="B38" s="38">
        <v>658701.252</v>
      </c>
      <c r="C38" s="38">
        <v>691601.25</v>
      </c>
      <c r="D38" s="39">
        <v>675120.26</v>
      </c>
      <c r="E38" s="16">
        <v>688438.29</v>
      </c>
      <c r="F38" s="40">
        <v>706438.28</v>
      </c>
      <c r="G38" s="184">
        <f>SUM(F38)</f>
        <v>706438.28</v>
      </c>
    </row>
    <row r="39" spans="1:7" ht="15" customHeight="1">
      <c r="A39" s="37" t="s">
        <v>82</v>
      </c>
      <c r="B39" s="41">
        <v>62000</v>
      </c>
      <c r="C39" s="41">
        <v>56000</v>
      </c>
      <c r="D39" s="41">
        <v>63400</v>
      </c>
      <c r="E39" s="16">
        <v>105400</v>
      </c>
      <c r="F39" s="38">
        <v>110000</v>
      </c>
      <c r="G39" s="185">
        <v>110000</v>
      </c>
    </row>
    <row r="40" spans="1:7" ht="15" customHeight="1">
      <c r="A40" s="37" t="s">
        <v>8</v>
      </c>
      <c r="B40" s="38">
        <v>408846.82</v>
      </c>
      <c r="C40" s="195">
        <f>SUM(C41:C42)</f>
        <v>411646.22000000003</v>
      </c>
      <c r="D40" s="39">
        <f>SUM(D41:D42)</f>
        <v>411324.94</v>
      </c>
      <c r="E40" s="16">
        <f>SUM(E41:E42)</f>
        <v>417031.31</v>
      </c>
      <c r="F40" s="196">
        <f>SUM(F41:F42)</f>
        <v>416032.671</v>
      </c>
      <c r="G40" s="197">
        <f>SUM(G41:G42)</f>
        <v>416032.671</v>
      </c>
    </row>
    <row r="41" spans="1:7" ht="15" customHeight="1">
      <c r="A41" s="42" t="s">
        <v>9</v>
      </c>
      <c r="B41" s="38">
        <v>345339.86</v>
      </c>
      <c r="C41" s="38">
        <v>352058.26</v>
      </c>
      <c r="D41" s="38">
        <v>352558.26</v>
      </c>
      <c r="E41" s="38">
        <v>358272.26</v>
      </c>
      <c r="F41" s="186">
        <v>357278.261</v>
      </c>
      <c r="G41" s="186">
        <v>357278.261</v>
      </c>
    </row>
    <row r="42" spans="1:7" ht="15" customHeight="1">
      <c r="A42" s="42" t="s">
        <v>10</v>
      </c>
      <c r="B42" s="38">
        <v>63506.96</v>
      </c>
      <c r="C42" s="38">
        <v>59587.96</v>
      </c>
      <c r="D42" s="38">
        <v>58766.68</v>
      </c>
      <c r="E42" s="38">
        <v>58759.05</v>
      </c>
      <c r="F42" s="38">
        <v>58754.41</v>
      </c>
      <c r="G42" s="186">
        <f>SUM(F42)</f>
        <v>58754.41</v>
      </c>
    </row>
    <row r="43" spans="1:7" ht="15" customHeight="1">
      <c r="A43" s="183" t="s">
        <v>190</v>
      </c>
      <c r="B43" s="38">
        <v>4076</v>
      </c>
      <c r="C43" s="38">
        <v>64576</v>
      </c>
      <c r="D43" s="38">
        <v>108076</v>
      </c>
      <c r="E43" s="38">
        <v>113000</v>
      </c>
      <c r="F43" s="193">
        <v>112337.282</v>
      </c>
      <c r="G43" s="185" t="s">
        <v>195</v>
      </c>
    </row>
    <row r="44" spans="1:7" ht="15" customHeight="1">
      <c r="A44" s="43" t="s">
        <v>12</v>
      </c>
      <c r="B44" s="44">
        <v>1133624.072</v>
      </c>
      <c r="C44" s="44">
        <f>SUM(C38:C40,C43)</f>
        <v>1223823.47</v>
      </c>
      <c r="D44" s="44">
        <f>SUM(D38:D40,D43)</f>
        <v>1257921.2</v>
      </c>
      <c r="E44" s="44">
        <f>SUM(E38:E40,E43)</f>
        <v>1323869.6</v>
      </c>
      <c r="F44" s="44">
        <f>SUM(F38:F40,F43)</f>
        <v>1344808.233</v>
      </c>
      <c r="G44" s="187">
        <f>SUM(G38:G40)+112337.282</f>
        <v>1344808.233</v>
      </c>
    </row>
    <row r="45" spans="1:7" ht="15" customHeight="1">
      <c r="A45" s="45" t="s">
        <v>13</v>
      </c>
      <c r="B45" s="46"/>
      <c r="C45" s="11"/>
      <c r="D45" s="13"/>
      <c r="E45" s="13"/>
      <c r="F45" s="11"/>
      <c r="G45" s="184"/>
    </row>
    <row r="46" spans="1:7" ht="15" customHeight="1">
      <c r="A46" s="43" t="s">
        <v>78</v>
      </c>
      <c r="B46" s="47">
        <v>501202.117</v>
      </c>
      <c r="C46" s="48">
        <v>523096.16</v>
      </c>
      <c r="D46" s="44">
        <v>532278.63</v>
      </c>
      <c r="E46" s="20">
        <v>529870.65</v>
      </c>
      <c r="F46" s="49">
        <v>538094.62</v>
      </c>
      <c r="G46" s="188">
        <v>538094.62</v>
      </c>
    </row>
    <row r="47" spans="1:7" ht="18" customHeight="1">
      <c r="A47" s="50" t="s">
        <v>27</v>
      </c>
      <c r="B47" s="51">
        <v>1634826.189</v>
      </c>
      <c r="C47" s="52">
        <f>SUM(C46,C44)</f>
        <v>1746919.63</v>
      </c>
      <c r="D47" s="52">
        <f>SUM(D46,D44)</f>
        <v>1790199.83</v>
      </c>
      <c r="E47" s="52">
        <f>SUM(E46,E44)</f>
        <v>1853740.25</v>
      </c>
      <c r="F47" s="52">
        <f>SUM(F46,F44)</f>
        <v>1882902.8530000001</v>
      </c>
      <c r="G47" s="52">
        <f>SUM(G44:G46)</f>
        <v>1882902.8530000001</v>
      </c>
    </row>
    <row r="48" spans="1:7" s="59" customFormat="1" ht="15" customHeight="1">
      <c r="A48" s="189" t="s">
        <v>192</v>
      </c>
      <c r="B48" s="149"/>
      <c r="E48" s="85"/>
      <c r="F48" s="150"/>
      <c r="G48" s="192" t="s">
        <v>189</v>
      </c>
    </row>
    <row r="49" spans="1:256" s="56" customFormat="1" ht="15" customHeight="1">
      <c r="A49" s="190" t="s">
        <v>196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 t="s">
        <v>193</v>
      </c>
      <c r="R49" s="190" t="s">
        <v>193</v>
      </c>
      <c r="S49" s="190" t="s">
        <v>193</v>
      </c>
      <c r="T49" s="190" t="s">
        <v>193</v>
      </c>
      <c r="U49" s="190" t="s">
        <v>193</v>
      </c>
      <c r="V49" s="190" t="s">
        <v>193</v>
      </c>
      <c r="W49" s="190" t="s">
        <v>193</v>
      </c>
      <c r="X49" s="190" t="s">
        <v>193</v>
      </c>
      <c r="Y49" s="190" t="s">
        <v>193</v>
      </c>
      <c r="Z49" s="190" t="s">
        <v>193</v>
      </c>
      <c r="AA49" s="190" t="s">
        <v>193</v>
      </c>
      <c r="AB49" s="190" t="s">
        <v>193</v>
      </c>
      <c r="AC49" s="190" t="s">
        <v>193</v>
      </c>
      <c r="AD49" s="190" t="s">
        <v>193</v>
      </c>
      <c r="AE49" s="190" t="s">
        <v>193</v>
      </c>
      <c r="AF49" s="190" t="s">
        <v>193</v>
      </c>
      <c r="AG49" s="190" t="s">
        <v>193</v>
      </c>
      <c r="AH49" s="190" t="s">
        <v>193</v>
      </c>
      <c r="AI49" s="190" t="s">
        <v>193</v>
      </c>
      <c r="AJ49" s="190" t="s">
        <v>193</v>
      </c>
      <c r="AK49" s="190" t="s">
        <v>193</v>
      </c>
      <c r="AL49" s="190" t="s">
        <v>193</v>
      </c>
      <c r="AM49" s="190" t="s">
        <v>193</v>
      </c>
      <c r="AN49" s="190" t="s">
        <v>193</v>
      </c>
      <c r="AO49" s="190" t="s">
        <v>193</v>
      </c>
      <c r="AP49" s="190" t="s">
        <v>193</v>
      </c>
      <c r="AQ49" s="190" t="s">
        <v>193</v>
      </c>
      <c r="AR49" s="190" t="s">
        <v>193</v>
      </c>
      <c r="AS49" s="190" t="s">
        <v>193</v>
      </c>
      <c r="AT49" s="190" t="s">
        <v>193</v>
      </c>
      <c r="AU49" s="190" t="s">
        <v>193</v>
      </c>
      <c r="AV49" s="190" t="s">
        <v>193</v>
      </c>
      <c r="AW49" s="190" t="s">
        <v>193</v>
      </c>
      <c r="AX49" s="190" t="s">
        <v>193</v>
      </c>
      <c r="AY49" s="190" t="s">
        <v>193</v>
      </c>
      <c r="AZ49" s="190" t="s">
        <v>193</v>
      </c>
      <c r="BA49" s="190" t="s">
        <v>193</v>
      </c>
      <c r="BB49" s="190" t="s">
        <v>193</v>
      </c>
      <c r="BC49" s="190" t="s">
        <v>193</v>
      </c>
      <c r="BD49" s="190" t="s">
        <v>193</v>
      </c>
      <c r="BE49" s="190" t="s">
        <v>193</v>
      </c>
      <c r="BF49" s="190" t="s">
        <v>193</v>
      </c>
      <c r="BG49" s="190" t="s">
        <v>193</v>
      </c>
      <c r="BH49" s="190" t="s">
        <v>193</v>
      </c>
      <c r="BI49" s="190" t="s">
        <v>193</v>
      </c>
      <c r="BJ49" s="190" t="s">
        <v>193</v>
      </c>
      <c r="BK49" s="190" t="s">
        <v>193</v>
      </c>
      <c r="BL49" s="190" t="s">
        <v>193</v>
      </c>
      <c r="BM49" s="190" t="s">
        <v>193</v>
      </c>
      <c r="BN49" s="190" t="s">
        <v>193</v>
      </c>
      <c r="BO49" s="190" t="s">
        <v>193</v>
      </c>
      <c r="BP49" s="190" t="s">
        <v>193</v>
      </c>
      <c r="BQ49" s="190" t="s">
        <v>193</v>
      </c>
      <c r="BR49" s="190" t="s">
        <v>193</v>
      </c>
      <c r="BS49" s="190" t="s">
        <v>193</v>
      </c>
      <c r="BT49" s="190" t="s">
        <v>193</v>
      </c>
      <c r="BU49" s="190" t="s">
        <v>193</v>
      </c>
      <c r="BV49" s="190" t="s">
        <v>193</v>
      </c>
      <c r="BW49" s="190" t="s">
        <v>193</v>
      </c>
      <c r="BX49" s="190" t="s">
        <v>193</v>
      </c>
      <c r="BY49" s="190" t="s">
        <v>193</v>
      </c>
      <c r="BZ49" s="190" t="s">
        <v>193</v>
      </c>
      <c r="CA49" s="190" t="s">
        <v>193</v>
      </c>
      <c r="CB49" s="190" t="s">
        <v>193</v>
      </c>
      <c r="CC49" s="190" t="s">
        <v>193</v>
      </c>
      <c r="CD49" s="190" t="s">
        <v>193</v>
      </c>
      <c r="CE49" s="190" t="s">
        <v>193</v>
      </c>
      <c r="CF49" s="190" t="s">
        <v>193</v>
      </c>
      <c r="CG49" s="190" t="s">
        <v>193</v>
      </c>
      <c r="CH49" s="190" t="s">
        <v>193</v>
      </c>
      <c r="CI49" s="190" t="s">
        <v>193</v>
      </c>
      <c r="CJ49" s="190" t="s">
        <v>193</v>
      </c>
      <c r="CK49" s="190" t="s">
        <v>193</v>
      </c>
      <c r="CL49" s="190" t="s">
        <v>193</v>
      </c>
      <c r="CM49" s="190" t="s">
        <v>193</v>
      </c>
      <c r="CN49" s="190" t="s">
        <v>193</v>
      </c>
      <c r="CO49" s="190" t="s">
        <v>193</v>
      </c>
      <c r="CP49" s="190" t="s">
        <v>193</v>
      </c>
      <c r="CQ49" s="190" t="s">
        <v>193</v>
      </c>
      <c r="CR49" s="190" t="s">
        <v>193</v>
      </c>
      <c r="CS49" s="190" t="s">
        <v>193</v>
      </c>
      <c r="CT49" s="190" t="s">
        <v>193</v>
      </c>
      <c r="CU49" s="190" t="s">
        <v>193</v>
      </c>
      <c r="CV49" s="190" t="s">
        <v>193</v>
      </c>
      <c r="CW49" s="190" t="s">
        <v>193</v>
      </c>
      <c r="CX49" s="190" t="s">
        <v>193</v>
      </c>
      <c r="CY49" s="190" t="s">
        <v>193</v>
      </c>
      <c r="CZ49" s="190" t="s">
        <v>193</v>
      </c>
      <c r="DA49" s="190" t="s">
        <v>193</v>
      </c>
      <c r="DB49" s="190" t="s">
        <v>193</v>
      </c>
      <c r="DC49" s="190" t="s">
        <v>193</v>
      </c>
      <c r="DD49" s="190" t="s">
        <v>193</v>
      </c>
      <c r="DE49" s="190" t="s">
        <v>193</v>
      </c>
      <c r="DF49" s="190" t="s">
        <v>193</v>
      </c>
      <c r="DG49" s="190" t="s">
        <v>193</v>
      </c>
      <c r="DH49" s="190" t="s">
        <v>193</v>
      </c>
      <c r="DI49" s="190" t="s">
        <v>193</v>
      </c>
      <c r="DJ49" s="190" t="s">
        <v>193</v>
      </c>
      <c r="DK49" s="190" t="s">
        <v>193</v>
      </c>
      <c r="DL49" s="190" t="s">
        <v>193</v>
      </c>
      <c r="DM49" s="190" t="s">
        <v>193</v>
      </c>
      <c r="DN49" s="190" t="s">
        <v>193</v>
      </c>
      <c r="DO49" s="190" t="s">
        <v>193</v>
      </c>
      <c r="DP49" s="190" t="s">
        <v>193</v>
      </c>
      <c r="DQ49" s="190" t="s">
        <v>193</v>
      </c>
      <c r="DR49" s="190" t="s">
        <v>193</v>
      </c>
      <c r="DS49" s="190" t="s">
        <v>193</v>
      </c>
      <c r="DT49" s="190" t="s">
        <v>193</v>
      </c>
      <c r="DU49" s="190" t="s">
        <v>193</v>
      </c>
      <c r="DV49" s="190" t="s">
        <v>193</v>
      </c>
      <c r="DW49" s="190" t="s">
        <v>193</v>
      </c>
      <c r="DX49" s="190" t="s">
        <v>193</v>
      </c>
      <c r="DY49" s="190" t="s">
        <v>193</v>
      </c>
      <c r="DZ49" s="190" t="s">
        <v>193</v>
      </c>
      <c r="EA49" s="190" t="s">
        <v>193</v>
      </c>
      <c r="EB49" s="190" t="s">
        <v>193</v>
      </c>
      <c r="EC49" s="190" t="s">
        <v>193</v>
      </c>
      <c r="ED49" s="190" t="s">
        <v>193</v>
      </c>
      <c r="EE49" s="190" t="s">
        <v>193</v>
      </c>
      <c r="EF49" s="190" t="s">
        <v>193</v>
      </c>
      <c r="EG49" s="190" t="s">
        <v>193</v>
      </c>
      <c r="EH49" s="190" t="s">
        <v>193</v>
      </c>
      <c r="EI49" s="190" t="s">
        <v>193</v>
      </c>
      <c r="EJ49" s="190" t="s">
        <v>193</v>
      </c>
      <c r="EK49" s="190" t="s">
        <v>193</v>
      </c>
      <c r="EL49" s="190" t="s">
        <v>193</v>
      </c>
      <c r="EM49" s="190" t="s">
        <v>193</v>
      </c>
      <c r="EN49" s="190" t="s">
        <v>193</v>
      </c>
      <c r="EO49" s="190" t="s">
        <v>193</v>
      </c>
      <c r="EP49" s="190" t="s">
        <v>193</v>
      </c>
      <c r="EQ49" s="190" t="s">
        <v>193</v>
      </c>
      <c r="ER49" s="190" t="s">
        <v>193</v>
      </c>
      <c r="ES49" s="190" t="s">
        <v>193</v>
      </c>
      <c r="ET49" s="190" t="s">
        <v>193</v>
      </c>
      <c r="EU49" s="190" t="s">
        <v>193</v>
      </c>
      <c r="EV49" s="190" t="s">
        <v>193</v>
      </c>
      <c r="EW49" s="190" t="s">
        <v>193</v>
      </c>
      <c r="EX49" s="190" t="s">
        <v>193</v>
      </c>
      <c r="EY49" s="190" t="s">
        <v>193</v>
      </c>
      <c r="EZ49" s="190" t="s">
        <v>193</v>
      </c>
      <c r="FA49" s="190" t="s">
        <v>193</v>
      </c>
      <c r="FB49" s="190" t="s">
        <v>193</v>
      </c>
      <c r="FC49" s="190" t="s">
        <v>193</v>
      </c>
      <c r="FD49" s="190" t="s">
        <v>193</v>
      </c>
      <c r="FE49" s="190" t="s">
        <v>193</v>
      </c>
      <c r="FF49" s="190" t="s">
        <v>193</v>
      </c>
      <c r="FG49" s="190" t="s">
        <v>193</v>
      </c>
      <c r="FH49" s="190" t="s">
        <v>193</v>
      </c>
      <c r="FI49" s="190" t="s">
        <v>193</v>
      </c>
      <c r="FJ49" s="190" t="s">
        <v>193</v>
      </c>
      <c r="FK49" s="190" t="s">
        <v>193</v>
      </c>
      <c r="FL49" s="190" t="s">
        <v>193</v>
      </c>
      <c r="FM49" s="190" t="s">
        <v>193</v>
      </c>
      <c r="FN49" s="190" t="s">
        <v>193</v>
      </c>
      <c r="FO49" s="190" t="s">
        <v>193</v>
      </c>
      <c r="FP49" s="190" t="s">
        <v>193</v>
      </c>
      <c r="FQ49" s="190" t="s">
        <v>193</v>
      </c>
      <c r="FR49" s="190" t="s">
        <v>193</v>
      </c>
      <c r="FS49" s="190" t="s">
        <v>193</v>
      </c>
      <c r="FT49" s="190" t="s">
        <v>193</v>
      </c>
      <c r="FU49" s="190" t="s">
        <v>193</v>
      </c>
      <c r="FV49" s="190" t="s">
        <v>193</v>
      </c>
      <c r="FW49" s="190" t="s">
        <v>193</v>
      </c>
      <c r="FX49" s="190" t="s">
        <v>193</v>
      </c>
      <c r="FY49" s="190" t="s">
        <v>193</v>
      </c>
      <c r="FZ49" s="190" t="s">
        <v>193</v>
      </c>
      <c r="GA49" s="190" t="s">
        <v>193</v>
      </c>
      <c r="GB49" s="190" t="s">
        <v>193</v>
      </c>
      <c r="GC49" s="190" t="s">
        <v>193</v>
      </c>
      <c r="GD49" s="190" t="s">
        <v>193</v>
      </c>
      <c r="GE49" s="190" t="s">
        <v>193</v>
      </c>
      <c r="GF49" s="190" t="s">
        <v>193</v>
      </c>
      <c r="GG49" s="190" t="s">
        <v>193</v>
      </c>
      <c r="GH49" s="190" t="s">
        <v>193</v>
      </c>
      <c r="GI49" s="190" t="s">
        <v>193</v>
      </c>
      <c r="GJ49" s="190" t="s">
        <v>193</v>
      </c>
      <c r="GK49" s="190" t="s">
        <v>193</v>
      </c>
      <c r="GL49" s="190" t="s">
        <v>193</v>
      </c>
      <c r="GM49" s="190" t="s">
        <v>193</v>
      </c>
      <c r="GN49" s="190" t="s">
        <v>193</v>
      </c>
      <c r="GO49" s="190" t="s">
        <v>193</v>
      </c>
      <c r="GP49" s="190" t="s">
        <v>193</v>
      </c>
      <c r="GQ49" s="190" t="s">
        <v>193</v>
      </c>
      <c r="GR49" s="190" t="s">
        <v>193</v>
      </c>
      <c r="GS49" s="190" t="s">
        <v>193</v>
      </c>
      <c r="GT49" s="190" t="s">
        <v>193</v>
      </c>
      <c r="GU49" s="190" t="s">
        <v>193</v>
      </c>
      <c r="GV49" s="190" t="s">
        <v>193</v>
      </c>
      <c r="GW49" s="190" t="s">
        <v>193</v>
      </c>
      <c r="GX49" s="190" t="s">
        <v>193</v>
      </c>
      <c r="GY49" s="190" t="s">
        <v>193</v>
      </c>
      <c r="GZ49" s="190" t="s">
        <v>193</v>
      </c>
      <c r="HA49" s="190" t="s">
        <v>193</v>
      </c>
      <c r="HB49" s="190" t="s">
        <v>193</v>
      </c>
      <c r="HC49" s="190" t="s">
        <v>193</v>
      </c>
      <c r="HD49" s="190" t="s">
        <v>193</v>
      </c>
      <c r="HE49" s="190" t="s">
        <v>193</v>
      </c>
      <c r="HF49" s="190" t="s">
        <v>193</v>
      </c>
      <c r="HG49" s="190" t="s">
        <v>193</v>
      </c>
      <c r="HH49" s="190" t="s">
        <v>193</v>
      </c>
      <c r="HI49" s="190" t="s">
        <v>193</v>
      </c>
      <c r="HJ49" s="190" t="s">
        <v>193</v>
      </c>
      <c r="HK49" s="190" t="s">
        <v>193</v>
      </c>
      <c r="HL49" s="190" t="s">
        <v>193</v>
      </c>
      <c r="HM49" s="190" t="s">
        <v>193</v>
      </c>
      <c r="HN49" s="190" t="s">
        <v>193</v>
      </c>
      <c r="HO49" s="190" t="s">
        <v>193</v>
      </c>
      <c r="HP49" s="190" t="s">
        <v>193</v>
      </c>
      <c r="HQ49" s="190" t="s">
        <v>193</v>
      </c>
      <c r="HR49" s="190" t="s">
        <v>193</v>
      </c>
      <c r="HS49" s="190" t="s">
        <v>193</v>
      </c>
      <c r="HT49" s="190" t="s">
        <v>193</v>
      </c>
      <c r="HU49" s="190" t="s">
        <v>193</v>
      </c>
      <c r="HV49" s="190" t="s">
        <v>193</v>
      </c>
      <c r="HW49" s="190" t="s">
        <v>193</v>
      </c>
      <c r="HX49" s="190" t="s">
        <v>193</v>
      </c>
      <c r="HY49" s="190" t="s">
        <v>193</v>
      </c>
      <c r="HZ49" s="190" t="s">
        <v>193</v>
      </c>
      <c r="IA49" s="190" t="s">
        <v>193</v>
      </c>
      <c r="IB49" s="190" t="s">
        <v>193</v>
      </c>
      <c r="IC49" s="190" t="s">
        <v>193</v>
      </c>
      <c r="ID49" s="190" t="s">
        <v>193</v>
      </c>
      <c r="IE49" s="190" t="s">
        <v>193</v>
      </c>
      <c r="IF49" s="190" t="s">
        <v>193</v>
      </c>
      <c r="IG49" s="190" t="s">
        <v>193</v>
      </c>
      <c r="IH49" s="190" t="s">
        <v>193</v>
      </c>
      <c r="II49" s="190" t="s">
        <v>193</v>
      </c>
      <c r="IJ49" s="190" t="s">
        <v>193</v>
      </c>
      <c r="IK49" s="190" t="s">
        <v>193</v>
      </c>
      <c r="IL49" s="190" t="s">
        <v>193</v>
      </c>
      <c r="IM49" s="190" t="s">
        <v>193</v>
      </c>
      <c r="IN49" s="190" t="s">
        <v>193</v>
      </c>
      <c r="IO49" s="190" t="s">
        <v>193</v>
      </c>
      <c r="IP49" s="190" t="s">
        <v>193</v>
      </c>
      <c r="IQ49" s="190" t="s">
        <v>193</v>
      </c>
      <c r="IR49" s="190" t="s">
        <v>193</v>
      </c>
      <c r="IS49" s="190" t="s">
        <v>193</v>
      </c>
      <c r="IT49" s="190" t="s">
        <v>193</v>
      </c>
      <c r="IU49" s="190" t="s">
        <v>193</v>
      </c>
      <c r="IV49" s="190" t="s">
        <v>193</v>
      </c>
    </row>
    <row r="50" spans="1:256" s="56" customFormat="1" ht="15" customHeight="1">
      <c r="A50" s="190" t="s">
        <v>197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 t="s">
        <v>194</v>
      </c>
      <c r="R50" s="190" t="s">
        <v>194</v>
      </c>
      <c r="S50" s="190" t="s">
        <v>194</v>
      </c>
      <c r="T50" s="190" t="s">
        <v>194</v>
      </c>
      <c r="U50" s="190" t="s">
        <v>194</v>
      </c>
      <c r="V50" s="190" t="s">
        <v>194</v>
      </c>
      <c r="W50" s="190" t="s">
        <v>194</v>
      </c>
      <c r="X50" s="190" t="s">
        <v>194</v>
      </c>
      <c r="Y50" s="190" t="s">
        <v>194</v>
      </c>
      <c r="Z50" s="190" t="s">
        <v>194</v>
      </c>
      <c r="AA50" s="190" t="s">
        <v>194</v>
      </c>
      <c r="AB50" s="190" t="s">
        <v>194</v>
      </c>
      <c r="AC50" s="190" t="s">
        <v>194</v>
      </c>
      <c r="AD50" s="190" t="s">
        <v>194</v>
      </c>
      <c r="AE50" s="190" t="s">
        <v>194</v>
      </c>
      <c r="AF50" s="190" t="s">
        <v>194</v>
      </c>
      <c r="AG50" s="190" t="s">
        <v>194</v>
      </c>
      <c r="AH50" s="190" t="s">
        <v>194</v>
      </c>
      <c r="AI50" s="190" t="s">
        <v>194</v>
      </c>
      <c r="AJ50" s="190" t="s">
        <v>194</v>
      </c>
      <c r="AK50" s="190" t="s">
        <v>194</v>
      </c>
      <c r="AL50" s="190" t="s">
        <v>194</v>
      </c>
      <c r="AM50" s="190" t="s">
        <v>194</v>
      </c>
      <c r="AN50" s="190" t="s">
        <v>194</v>
      </c>
      <c r="AO50" s="190" t="s">
        <v>194</v>
      </c>
      <c r="AP50" s="190" t="s">
        <v>194</v>
      </c>
      <c r="AQ50" s="190" t="s">
        <v>194</v>
      </c>
      <c r="AR50" s="190" t="s">
        <v>194</v>
      </c>
      <c r="AS50" s="190" t="s">
        <v>194</v>
      </c>
      <c r="AT50" s="190" t="s">
        <v>194</v>
      </c>
      <c r="AU50" s="190" t="s">
        <v>194</v>
      </c>
      <c r="AV50" s="190" t="s">
        <v>194</v>
      </c>
      <c r="AW50" s="190" t="s">
        <v>194</v>
      </c>
      <c r="AX50" s="190" t="s">
        <v>194</v>
      </c>
      <c r="AY50" s="190" t="s">
        <v>194</v>
      </c>
      <c r="AZ50" s="190" t="s">
        <v>194</v>
      </c>
      <c r="BA50" s="190" t="s">
        <v>194</v>
      </c>
      <c r="BB50" s="190" t="s">
        <v>194</v>
      </c>
      <c r="BC50" s="190" t="s">
        <v>194</v>
      </c>
      <c r="BD50" s="190" t="s">
        <v>194</v>
      </c>
      <c r="BE50" s="190" t="s">
        <v>194</v>
      </c>
      <c r="BF50" s="190" t="s">
        <v>194</v>
      </c>
      <c r="BG50" s="190" t="s">
        <v>194</v>
      </c>
      <c r="BH50" s="190" t="s">
        <v>194</v>
      </c>
      <c r="BI50" s="190" t="s">
        <v>194</v>
      </c>
      <c r="BJ50" s="190" t="s">
        <v>194</v>
      </c>
      <c r="BK50" s="190" t="s">
        <v>194</v>
      </c>
      <c r="BL50" s="190" t="s">
        <v>194</v>
      </c>
      <c r="BM50" s="190" t="s">
        <v>194</v>
      </c>
      <c r="BN50" s="190" t="s">
        <v>194</v>
      </c>
      <c r="BO50" s="190" t="s">
        <v>194</v>
      </c>
      <c r="BP50" s="190" t="s">
        <v>194</v>
      </c>
      <c r="BQ50" s="190" t="s">
        <v>194</v>
      </c>
      <c r="BR50" s="190" t="s">
        <v>194</v>
      </c>
      <c r="BS50" s="190" t="s">
        <v>194</v>
      </c>
      <c r="BT50" s="190" t="s">
        <v>194</v>
      </c>
      <c r="BU50" s="190" t="s">
        <v>194</v>
      </c>
      <c r="BV50" s="190" t="s">
        <v>194</v>
      </c>
      <c r="BW50" s="190" t="s">
        <v>194</v>
      </c>
      <c r="BX50" s="190" t="s">
        <v>194</v>
      </c>
      <c r="BY50" s="190" t="s">
        <v>194</v>
      </c>
      <c r="BZ50" s="190" t="s">
        <v>194</v>
      </c>
      <c r="CA50" s="190" t="s">
        <v>194</v>
      </c>
      <c r="CB50" s="190" t="s">
        <v>194</v>
      </c>
      <c r="CC50" s="190" t="s">
        <v>194</v>
      </c>
      <c r="CD50" s="190" t="s">
        <v>194</v>
      </c>
      <c r="CE50" s="190" t="s">
        <v>194</v>
      </c>
      <c r="CF50" s="190" t="s">
        <v>194</v>
      </c>
      <c r="CG50" s="190" t="s">
        <v>194</v>
      </c>
      <c r="CH50" s="190" t="s">
        <v>194</v>
      </c>
      <c r="CI50" s="190" t="s">
        <v>194</v>
      </c>
      <c r="CJ50" s="190" t="s">
        <v>194</v>
      </c>
      <c r="CK50" s="190" t="s">
        <v>194</v>
      </c>
      <c r="CL50" s="190" t="s">
        <v>194</v>
      </c>
      <c r="CM50" s="190" t="s">
        <v>194</v>
      </c>
      <c r="CN50" s="190" t="s">
        <v>194</v>
      </c>
      <c r="CO50" s="190" t="s">
        <v>194</v>
      </c>
      <c r="CP50" s="190" t="s">
        <v>194</v>
      </c>
      <c r="CQ50" s="190" t="s">
        <v>194</v>
      </c>
      <c r="CR50" s="190" t="s">
        <v>194</v>
      </c>
      <c r="CS50" s="190" t="s">
        <v>194</v>
      </c>
      <c r="CT50" s="190" t="s">
        <v>194</v>
      </c>
      <c r="CU50" s="190" t="s">
        <v>194</v>
      </c>
      <c r="CV50" s="190" t="s">
        <v>194</v>
      </c>
      <c r="CW50" s="190" t="s">
        <v>194</v>
      </c>
      <c r="CX50" s="190" t="s">
        <v>194</v>
      </c>
      <c r="CY50" s="190" t="s">
        <v>194</v>
      </c>
      <c r="CZ50" s="190" t="s">
        <v>194</v>
      </c>
      <c r="DA50" s="190" t="s">
        <v>194</v>
      </c>
      <c r="DB50" s="190" t="s">
        <v>194</v>
      </c>
      <c r="DC50" s="190" t="s">
        <v>194</v>
      </c>
      <c r="DD50" s="190" t="s">
        <v>194</v>
      </c>
      <c r="DE50" s="190" t="s">
        <v>194</v>
      </c>
      <c r="DF50" s="190" t="s">
        <v>194</v>
      </c>
      <c r="DG50" s="190" t="s">
        <v>194</v>
      </c>
      <c r="DH50" s="190" t="s">
        <v>194</v>
      </c>
      <c r="DI50" s="190" t="s">
        <v>194</v>
      </c>
      <c r="DJ50" s="190" t="s">
        <v>194</v>
      </c>
      <c r="DK50" s="190" t="s">
        <v>194</v>
      </c>
      <c r="DL50" s="190" t="s">
        <v>194</v>
      </c>
      <c r="DM50" s="190" t="s">
        <v>194</v>
      </c>
      <c r="DN50" s="190" t="s">
        <v>194</v>
      </c>
      <c r="DO50" s="190" t="s">
        <v>194</v>
      </c>
      <c r="DP50" s="190" t="s">
        <v>194</v>
      </c>
      <c r="DQ50" s="190" t="s">
        <v>194</v>
      </c>
      <c r="DR50" s="190" t="s">
        <v>194</v>
      </c>
      <c r="DS50" s="190" t="s">
        <v>194</v>
      </c>
      <c r="DT50" s="190" t="s">
        <v>194</v>
      </c>
      <c r="DU50" s="190" t="s">
        <v>194</v>
      </c>
      <c r="DV50" s="190" t="s">
        <v>194</v>
      </c>
      <c r="DW50" s="190" t="s">
        <v>194</v>
      </c>
      <c r="DX50" s="190" t="s">
        <v>194</v>
      </c>
      <c r="DY50" s="190" t="s">
        <v>194</v>
      </c>
      <c r="DZ50" s="190" t="s">
        <v>194</v>
      </c>
      <c r="EA50" s="190" t="s">
        <v>194</v>
      </c>
      <c r="EB50" s="190" t="s">
        <v>194</v>
      </c>
      <c r="EC50" s="190" t="s">
        <v>194</v>
      </c>
      <c r="ED50" s="190" t="s">
        <v>194</v>
      </c>
      <c r="EE50" s="190" t="s">
        <v>194</v>
      </c>
      <c r="EF50" s="190" t="s">
        <v>194</v>
      </c>
      <c r="EG50" s="190" t="s">
        <v>194</v>
      </c>
      <c r="EH50" s="190" t="s">
        <v>194</v>
      </c>
      <c r="EI50" s="190" t="s">
        <v>194</v>
      </c>
      <c r="EJ50" s="190" t="s">
        <v>194</v>
      </c>
      <c r="EK50" s="190" t="s">
        <v>194</v>
      </c>
      <c r="EL50" s="190" t="s">
        <v>194</v>
      </c>
      <c r="EM50" s="190" t="s">
        <v>194</v>
      </c>
      <c r="EN50" s="190" t="s">
        <v>194</v>
      </c>
      <c r="EO50" s="190" t="s">
        <v>194</v>
      </c>
      <c r="EP50" s="190" t="s">
        <v>194</v>
      </c>
      <c r="EQ50" s="190" t="s">
        <v>194</v>
      </c>
      <c r="ER50" s="190" t="s">
        <v>194</v>
      </c>
      <c r="ES50" s="190" t="s">
        <v>194</v>
      </c>
      <c r="ET50" s="190" t="s">
        <v>194</v>
      </c>
      <c r="EU50" s="190" t="s">
        <v>194</v>
      </c>
      <c r="EV50" s="190" t="s">
        <v>194</v>
      </c>
      <c r="EW50" s="190" t="s">
        <v>194</v>
      </c>
      <c r="EX50" s="190" t="s">
        <v>194</v>
      </c>
      <c r="EY50" s="190" t="s">
        <v>194</v>
      </c>
      <c r="EZ50" s="190" t="s">
        <v>194</v>
      </c>
      <c r="FA50" s="190" t="s">
        <v>194</v>
      </c>
      <c r="FB50" s="190" t="s">
        <v>194</v>
      </c>
      <c r="FC50" s="190" t="s">
        <v>194</v>
      </c>
      <c r="FD50" s="190" t="s">
        <v>194</v>
      </c>
      <c r="FE50" s="190" t="s">
        <v>194</v>
      </c>
      <c r="FF50" s="190" t="s">
        <v>194</v>
      </c>
      <c r="FG50" s="190" t="s">
        <v>194</v>
      </c>
      <c r="FH50" s="190" t="s">
        <v>194</v>
      </c>
      <c r="FI50" s="190" t="s">
        <v>194</v>
      </c>
      <c r="FJ50" s="190" t="s">
        <v>194</v>
      </c>
      <c r="FK50" s="190" t="s">
        <v>194</v>
      </c>
      <c r="FL50" s="190" t="s">
        <v>194</v>
      </c>
      <c r="FM50" s="190" t="s">
        <v>194</v>
      </c>
      <c r="FN50" s="190" t="s">
        <v>194</v>
      </c>
      <c r="FO50" s="190" t="s">
        <v>194</v>
      </c>
      <c r="FP50" s="190" t="s">
        <v>194</v>
      </c>
      <c r="FQ50" s="190" t="s">
        <v>194</v>
      </c>
      <c r="FR50" s="190" t="s">
        <v>194</v>
      </c>
      <c r="FS50" s="190" t="s">
        <v>194</v>
      </c>
      <c r="FT50" s="190" t="s">
        <v>194</v>
      </c>
      <c r="FU50" s="190" t="s">
        <v>194</v>
      </c>
      <c r="FV50" s="190" t="s">
        <v>194</v>
      </c>
      <c r="FW50" s="190" t="s">
        <v>194</v>
      </c>
      <c r="FX50" s="190" t="s">
        <v>194</v>
      </c>
      <c r="FY50" s="190" t="s">
        <v>194</v>
      </c>
      <c r="FZ50" s="190" t="s">
        <v>194</v>
      </c>
      <c r="GA50" s="190" t="s">
        <v>194</v>
      </c>
      <c r="GB50" s="190" t="s">
        <v>194</v>
      </c>
      <c r="GC50" s="190" t="s">
        <v>194</v>
      </c>
      <c r="GD50" s="190" t="s">
        <v>194</v>
      </c>
      <c r="GE50" s="190" t="s">
        <v>194</v>
      </c>
      <c r="GF50" s="190" t="s">
        <v>194</v>
      </c>
      <c r="GG50" s="190" t="s">
        <v>194</v>
      </c>
      <c r="GH50" s="190" t="s">
        <v>194</v>
      </c>
      <c r="GI50" s="190" t="s">
        <v>194</v>
      </c>
      <c r="GJ50" s="190" t="s">
        <v>194</v>
      </c>
      <c r="GK50" s="190" t="s">
        <v>194</v>
      </c>
      <c r="GL50" s="190" t="s">
        <v>194</v>
      </c>
      <c r="GM50" s="190" t="s">
        <v>194</v>
      </c>
      <c r="GN50" s="190" t="s">
        <v>194</v>
      </c>
      <c r="GO50" s="190" t="s">
        <v>194</v>
      </c>
      <c r="GP50" s="190" t="s">
        <v>194</v>
      </c>
      <c r="GQ50" s="190" t="s">
        <v>194</v>
      </c>
      <c r="GR50" s="190" t="s">
        <v>194</v>
      </c>
      <c r="GS50" s="190" t="s">
        <v>194</v>
      </c>
      <c r="GT50" s="190" t="s">
        <v>194</v>
      </c>
      <c r="GU50" s="190" t="s">
        <v>194</v>
      </c>
      <c r="GV50" s="190" t="s">
        <v>194</v>
      </c>
      <c r="GW50" s="190" t="s">
        <v>194</v>
      </c>
      <c r="GX50" s="190" t="s">
        <v>194</v>
      </c>
      <c r="GY50" s="190" t="s">
        <v>194</v>
      </c>
      <c r="GZ50" s="190" t="s">
        <v>194</v>
      </c>
      <c r="HA50" s="190" t="s">
        <v>194</v>
      </c>
      <c r="HB50" s="190" t="s">
        <v>194</v>
      </c>
      <c r="HC50" s="190" t="s">
        <v>194</v>
      </c>
      <c r="HD50" s="190" t="s">
        <v>194</v>
      </c>
      <c r="HE50" s="190" t="s">
        <v>194</v>
      </c>
      <c r="HF50" s="190" t="s">
        <v>194</v>
      </c>
      <c r="HG50" s="190" t="s">
        <v>194</v>
      </c>
      <c r="HH50" s="190" t="s">
        <v>194</v>
      </c>
      <c r="HI50" s="190" t="s">
        <v>194</v>
      </c>
      <c r="HJ50" s="190" t="s">
        <v>194</v>
      </c>
      <c r="HK50" s="190" t="s">
        <v>194</v>
      </c>
      <c r="HL50" s="190" t="s">
        <v>194</v>
      </c>
      <c r="HM50" s="190" t="s">
        <v>194</v>
      </c>
      <c r="HN50" s="190" t="s">
        <v>194</v>
      </c>
      <c r="HO50" s="190" t="s">
        <v>194</v>
      </c>
      <c r="HP50" s="190" t="s">
        <v>194</v>
      </c>
      <c r="HQ50" s="190" t="s">
        <v>194</v>
      </c>
      <c r="HR50" s="190" t="s">
        <v>194</v>
      </c>
      <c r="HS50" s="190" t="s">
        <v>194</v>
      </c>
      <c r="HT50" s="190" t="s">
        <v>194</v>
      </c>
      <c r="HU50" s="190" t="s">
        <v>194</v>
      </c>
      <c r="HV50" s="190" t="s">
        <v>194</v>
      </c>
      <c r="HW50" s="190" t="s">
        <v>194</v>
      </c>
      <c r="HX50" s="190" t="s">
        <v>194</v>
      </c>
      <c r="HY50" s="190" t="s">
        <v>194</v>
      </c>
      <c r="HZ50" s="190" t="s">
        <v>194</v>
      </c>
      <c r="IA50" s="190" t="s">
        <v>194</v>
      </c>
      <c r="IB50" s="190" t="s">
        <v>194</v>
      </c>
      <c r="IC50" s="190" t="s">
        <v>194</v>
      </c>
      <c r="ID50" s="190" t="s">
        <v>194</v>
      </c>
      <c r="IE50" s="190" t="s">
        <v>194</v>
      </c>
      <c r="IF50" s="190" t="s">
        <v>194</v>
      </c>
      <c r="IG50" s="190" t="s">
        <v>194</v>
      </c>
      <c r="IH50" s="190" t="s">
        <v>194</v>
      </c>
      <c r="II50" s="190" t="s">
        <v>194</v>
      </c>
      <c r="IJ50" s="190" t="s">
        <v>194</v>
      </c>
      <c r="IK50" s="190" t="s">
        <v>194</v>
      </c>
      <c r="IL50" s="190" t="s">
        <v>194</v>
      </c>
      <c r="IM50" s="190" t="s">
        <v>194</v>
      </c>
      <c r="IN50" s="190" t="s">
        <v>194</v>
      </c>
      <c r="IO50" s="190" t="s">
        <v>194</v>
      </c>
      <c r="IP50" s="190" t="s">
        <v>194</v>
      </c>
      <c r="IQ50" s="190" t="s">
        <v>194</v>
      </c>
      <c r="IR50" s="190" t="s">
        <v>194</v>
      </c>
      <c r="IS50" s="190" t="s">
        <v>194</v>
      </c>
      <c r="IT50" s="190" t="s">
        <v>194</v>
      </c>
      <c r="IU50" s="190" t="s">
        <v>194</v>
      </c>
      <c r="IV50" s="190" t="s">
        <v>194</v>
      </c>
    </row>
    <row r="51" s="56" customFormat="1" ht="12.75" customHeight="1"/>
    <row r="52" s="56" customFormat="1" ht="12.75" customHeight="1"/>
    <row r="54" ht="19.5">
      <c r="A54" s="58" t="s">
        <v>83</v>
      </c>
    </row>
    <row r="55" ht="19.5">
      <c r="A55" s="58" t="s">
        <v>84</v>
      </c>
    </row>
  </sheetData>
  <mergeCells count="2">
    <mergeCell ref="C5:G5"/>
    <mergeCell ref="C35:G35"/>
  </mergeCells>
  <printOptions/>
  <pageMargins left="0.75" right="0.28" top="0.37" bottom="0.31" header="0.25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31">
      <selection activeCell="G2" sqref="G2"/>
    </sheetView>
  </sheetViews>
  <sheetFormatPr defaultColWidth="9.140625" defaultRowHeight="21.75"/>
  <cols>
    <col min="1" max="1" width="19.28125" style="1" customWidth="1"/>
    <col min="2" max="2" width="13.28125" style="1" customWidth="1"/>
    <col min="3" max="4" width="14.8515625" style="1" customWidth="1"/>
    <col min="5" max="5" width="14.140625" style="1" customWidth="1"/>
    <col min="6" max="6" width="14.57421875" style="1" customWidth="1"/>
    <col min="7" max="7" width="15.28125" style="1" customWidth="1"/>
    <col min="8" max="16384" width="9.140625" style="1" customWidth="1"/>
  </cols>
  <sheetData>
    <row r="1" spans="1:7" ht="26.25">
      <c r="A1" s="206" t="s">
        <v>33</v>
      </c>
      <c r="B1" s="206"/>
      <c r="C1" s="206"/>
      <c r="D1" s="206"/>
      <c r="E1" s="206"/>
      <c r="F1" s="206"/>
      <c r="G1" s="206"/>
    </row>
    <row r="2" spans="1:7" ht="19.5">
      <c r="A2" s="5" t="s">
        <v>88</v>
      </c>
      <c r="G2" s="200" t="s">
        <v>198</v>
      </c>
    </row>
    <row r="3" spans="1:7" ht="19.5">
      <c r="A3" s="7" t="s">
        <v>80</v>
      </c>
      <c r="B3" s="213">
        <v>2000</v>
      </c>
      <c r="C3" s="214"/>
      <c r="D3" s="213">
        <v>2001</v>
      </c>
      <c r="E3" s="214"/>
      <c r="F3" s="213" t="s">
        <v>46</v>
      </c>
      <c r="G3" s="214"/>
    </row>
    <row r="4" spans="1:7" ht="22.5" customHeight="1">
      <c r="A4" s="60" t="s">
        <v>81</v>
      </c>
      <c r="B4" s="155" t="s">
        <v>45</v>
      </c>
      <c r="C4" s="61" t="s">
        <v>28</v>
      </c>
      <c r="D4" s="62" t="s">
        <v>45</v>
      </c>
      <c r="E4" s="61" t="s">
        <v>28</v>
      </c>
      <c r="F4" s="62" t="s">
        <v>45</v>
      </c>
      <c r="G4" s="61" t="s">
        <v>28</v>
      </c>
    </row>
    <row r="5" spans="1:7" ht="19.5">
      <c r="A5" s="11" t="s">
        <v>35</v>
      </c>
      <c r="B5" s="65">
        <v>1027781.299709</v>
      </c>
      <c r="C5" s="65">
        <v>586261.252</v>
      </c>
      <c r="D5" s="65">
        <v>916472.695</v>
      </c>
      <c r="E5" s="65">
        <v>618176</v>
      </c>
      <c r="F5" s="40">
        <f>+((D5/B5)-1)*100</f>
        <v>-10.82998929251927</v>
      </c>
      <c r="G5" s="40">
        <f>+((E5/C5)-1)*100</f>
        <v>5.443775772511739</v>
      </c>
    </row>
    <row r="6" spans="1:7" ht="19.5">
      <c r="A6" s="11" t="s">
        <v>36</v>
      </c>
      <c r="B6" s="15">
        <f>SUM(B7:B8)</f>
        <v>207864.15649</v>
      </c>
      <c r="C6" s="15">
        <f>+C7+C8</f>
        <v>407346.81899999996</v>
      </c>
      <c r="D6" s="15">
        <v>140382.85700000002</v>
      </c>
      <c r="E6" s="15">
        <v>414448.149</v>
      </c>
      <c r="F6" s="40">
        <f aca="true" t="shared" si="0" ref="F6:G14">+((D6/B6)-1)*100</f>
        <v>-32.46413457206433</v>
      </c>
      <c r="G6" s="40">
        <f t="shared" si="0"/>
        <v>1.743312987550305</v>
      </c>
    </row>
    <row r="7" spans="1:7" ht="19.5">
      <c r="A7" s="11" t="s">
        <v>37</v>
      </c>
      <c r="B7" s="63">
        <v>191688.28644</v>
      </c>
      <c r="C7" s="15">
        <v>345339.861</v>
      </c>
      <c r="D7" s="63">
        <v>123871.039</v>
      </c>
      <c r="E7" s="15">
        <v>357278.261</v>
      </c>
      <c r="F7" s="40">
        <f t="shared" si="0"/>
        <v>-35.37892100737587</v>
      </c>
      <c r="G7" s="40">
        <f t="shared" si="0"/>
        <v>3.4570002910842668</v>
      </c>
    </row>
    <row r="8" spans="1:7" ht="19.5">
      <c r="A8" s="11" t="s">
        <v>38</v>
      </c>
      <c r="B8" s="63">
        <v>16175.87005</v>
      </c>
      <c r="C8" s="15">
        <v>62006.958</v>
      </c>
      <c r="D8" s="63">
        <v>16511.818</v>
      </c>
      <c r="E8" s="15">
        <v>57169.888</v>
      </c>
      <c r="F8" s="40">
        <f t="shared" si="0"/>
        <v>2.076846246672215</v>
      </c>
      <c r="G8" s="40">
        <f t="shared" si="0"/>
        <v>-7.800850349730104</v>
      </c>
    </row>
    <row r="9" spans="1:7" ht="19.5">
      <c r="A9" s="11" t="s">
        <v>30</v>
      </c>
      <c r="B9" s="63">
        <v>47413.662681</v>
      </c>
      <c r="C9" s="15">
        <v>62000</v>
      </c>
      <c r="D9" s="63">
        <v>350836.788</v>
      </c>
      <c r="E9" s="15">
        <v>110000</v>
      </c>
      <c r="F9" s="40">
        <f t="shared" si="0"/>
        <v>639.9487155431049</v>
      </c>
      <c r="G9" s="40">
        <f t="shared" si="0"/>
        <v>77.41935483870968</v>
      </c>
    </row>
    <row r="10" spans="1:7" ht="19.5">
      <c r="A10" s="11" t="s">
        <v>39</v>
      </c>
      <c r="B10" s="63">
        <v>662.384186</v>
      </c>
      <c r="C10" s="15">
        <f>3076+1000</f>
        <v>4076</v>
      </c>
      <c r="D10" s="63">
        <v>93233.247</v>
      </c>
      <c r="E10" s="15">
        <v>112337.282</v>
      </c>
      <c r="F10" s="40">
        <f t="shared" si="0"/>
        <v>13975.403515143702</v>
      </c>
      <c r="G10" s="40">
        <f t="shared" si="0"/>
        <v>2656.0667811579983</v>
      </c>
    </row>
    <row r="11" spans="1:7" ht="19.5">
      <c r="A11" s="11" t="s">
        <v>40</v>
      </c>
      <c r="B11" s="63">
        <v>73399.764794</v>
      </c>
      <c r="C11" s="15">
        <v>209883.273</v>
      </c>
      <c r="D11" s="63">
        <v>91293.744</v>
      </c>
      <c r="E11" s="15">
        <v>251720.297</v>
      </c>
      <c r="F11" s="40">
        <f t="shared" si="0"/>
        <v>24.378796384730016</v>
      </c>
      <c r="G11" s="171">
        <f t="shared" si="0"/>
        <v>19.933472259125672</v>
      </c>
    </row>
    <row r="12" spans="1:7" s="5" customFormat="1" ht="18.75">
      <c r="A12" s="66" t="s">
        <v>41</v>
      </c>
      <c r="B12" s="67">
        <f>B5+B6+B9+B10+B11</f>
        <v>1357121.2678600003</v>
      </c>
      <c r="C12" s="67">
        <f>SUM(C5:C11)-C7-C8</f>
        <v>1269567.344</v>
      </c>
      <c r="D12" s="67">
        <v>1592219.3309999998</v>
      </c>
      <c r="E12" s="67">
        <v>1506681.728</v>
      </c>
      <c r="F12" s="172">
        <f t="shared" si="0"/>
        <v>17.323290755786182</v>
      </c>
      <c r="G12" s="173">
        <f t="shared" si="0"/>
        <v>18.67678663291137</v>
      </c>
    </row>
    <row r="13" spans="1:7" ht="19.5">
      <c r="A13" s="11" t="s">
        <v>42</v>
      </c>
      <c r="B13" s="64">
        <f>B12/12</f>
        <v>113093.43898833335</v>
      </c>
      <c r="C13" s="151"/>
      <c r="D13" s="64">
        <f>D12/12</f>
        <v>132684.94424999997</v>
      </c>
      <c r="E13" s="151"/>
      <c r="F13" s="40">
        <f t="shared" si="0"/>
        <v>17.323290755786157</v>
      </c>
      <c r="G13" s="174"/>
    </row>
    <row r="14" spans="1:7" ht="19.5">
      <c r="A14" s="11" t="s">
        <v>43</v>
      </c>
      <c r="B14" s="64">
        <f>B12/B15</f>
        <v>5494.418088502025</v>
      </c>
      <c r="C14" s="151"/>
      <c r="D14" s="64">
        <f>D12/D15</f>
        <v>6472.436304878048</v>
      </c>
      <c r="E14" s="151"/>
      <c r="F14" s="40">
        <f t="shared" si="0"/>
        <v>17.8002147019479</v>
      </c>
      <c r="G14" s="174"/>
    </row>
    <row r="15" spans="1:7" ht="19.5">
      <c r="A15" s="11" t="s">
        <v>44</v>
      </c>
      <c r="B15" s="68">
        <v>247</v>
      </c>
      <c r="C15" s="151"/>
      <c r="D15" s="68">
        <v>246</v>
      </c>
      <c r="E15" s="151"/>
      <c r="F15" s="151"/>
      <c r="G15" s="153"/>
    </row>
    <row r="16" spans="1:7" ht="19.5">
      <c r="A16" s="69" t="s">
        <v>47</v>
      </c>
      <c r="B16" s="70">
        <v>31876</v>
      </c>
      <c r="C16" s="152"/>
      <c r="D16" s="70">
        <v>44588</v>
      </c>
      <c r="E16" s="152"/>
      <c r="F16" s="152"/>
      <c r="G16" s="154"/>
    </row>
    <row r="17" spans="1:7" ht="19.5">
      <c r="A17" s="11" t="s">
        <v>42</v>
      </c>
      <c r="B17" s="71">
        <f>B16/12</f>
        <v>2656.3333333333335</v>
      </c>
      <c r="C17" s="151"/>
      <c r="D17" s="71">
        <f>D16/12</f>
        <v>3715.6666666666665</v>
      </c>
      <c r="E17" s="151"/>
      <c r="F17" s="40">
        <f>+((D17/B17)-1)*100</f>
        <v>39.87953319111557</v>
      </c>
      <c r="G17" s="153"/>
    </row>
    <row r="18" spans="1:7" ht="19.5">
      <c r="A18" s="11" t="s">
        <v>43</v>
      </c>
      <c r="B18" s="71">
        <f>B16/B15</f>
        <v>129.05263157894737</v>
      </c>
      <c r="C18" s="151"/>
      <c r="D18" s="71">
        <f>D16/D15</f>
        <v>181.2520325203252</v>
      </c>
      <c r="E18" s="151"/>
      <c r="F18" s="40">
        <f>+((D18/B18)-1)*100</f>
        <v>40.448149179697346</v>
      </c>
      <c r="G18" s="153"/>
    </row>
    <row r="19" spans="1:7" ht="19.5">
      <c r="A19" s="69" t="s">
        <v>117</v>
      </c>
      <c r="B19" s="72">
        <v>47</v>
      </c>
      <c r="C19" s="152"/>
      <c r="D19" s="72">
        <v>39</v>
      </c>
      <c r="E19" s="152"/>
      <c r="F19" s="152"/>
      <c r="G19" s="154"/>
    </row>
    <row r="20" s="56" customFormat="1" ht="15.75" customHeight="1">
      <c r="A20" s="58" t="s">
        <v>186</v>
      </c>
    </row>
    <row r="21" s="56" customFormat="1" ht="15.75" customHeight="1">
      <c r="A21" s="58" t="s">
        <v>187</v>
      </c>
    </row>
    <row r="22" ht="19.5">
      <c r="A22" s="5" t="s">
        <v>118</v>
      </c>
    </row>
    <row r="23" spans="1:7" ht="19.5">
      <c r="A23" s="73"/>
      <c r="B23" s="74"/>
      <c r="C23" s="73" t="s">
        <v>127</v>
      </c>
      <c r="D23" s="73" t="s">
        <v>123</v>
      </c>
      <c r="E23" s="73" t="s">
        <v>124</v>
      </c>
      <c r="F23" s="75" t="s">
        <v>125</v>
      </c>
      <c r="G23" s="75" t="s">
        <v>126</v>
      </c>
    </row>
    <row r="24" spans="1:7" ht="19.5">
      <c r="A24" s="207" t="s">
        <v>48</v>
      </c>
      <c r="B24" s="208"/>
      <c r="C24" s="78">
        <v>123.12</v>
      </c>
      <c r="D24" s="76">
        <v>126.68</v>
      </c>
      <c r="E24" s="76">
        <v>122.95</v>
      </c>
      <c r="F24" s="77">
        <v>125.21</v>
      </c>
      <c r="G24" s="78">
        <v>133.37</v>
      </c>
    </row>
    <row r="25" spans="1:7" ht="19.5">
      <c r="A25" s="209" t="s">
        <v>49</v>
      </c>
      <c r="B25" s="210"/>
      <c r="C25" s="77">
        <v>106.69</v>
      </c>
      <c r="D25" s="76">
        <v>108.57</v>
      </c>
      <c r="E25" s="76">
        <v>103.38</v>
      </c>
      <c r="F25" s="77">
        <v>104.01</v>
      </c>
      <c r="G25" s="77">
        <v>108.59</v>
      </c>
    </row>
    <row r="26" spans="1:7" ht="19.5">
      <c r="A26" s="211" t="s">
        <v>50</v>
      </c>
      <c r="B26" s="212"/>
      <c r="C26" s="80">
        <v>106.87</v>
      </c>
      <c r="D26" s="79">
        <v>108.31</v>
      </c>
      <c r="E26" s="79">
        <v>103.43</v>
      </c>
      <c r="F26" s="80">
        <v>103.65</v>
      </c>
      <c r="G26" s="80">
        <v>108.78</v>
      </c>
    </row>
    <row r="27" ht="19.5">
      <c r="A27" s="5" t="s">
        <v>119</v>
      </c>
    </row>
    <row r="28" spans="1:7" ht="19.5">
      <c r="A28" s="81" t="s">
        <v>57</v>
      </c>
      <c r="B28" s="82"/>
      <c r="C28" s="75" t="str">
        <f>C23</f>
        <v>Dec 29, 2000</v>
      </c>
      <c r="D28" s="75" t="str">
        <f>D23</f>
        <v>Q1, 2001</v>
      </c>
      <c r="E28" s="75" t="str">
        <f>E23</f>
        <v>Q2, 2001</v>
      </c>
      <c r="F28" s="75" t="str">
        <f>F23</f>
        <v>Q3, 2001</v>
      </c>
      <c r="G28" s="75" t="str">
        <f>G23</f>
        <v>Q4, 2001</v>
      </c>
    </row>
    <row r="29" spans="1:7" ht="19.5">
      <c r="A29" s="207" t="s">
        <v>51</v>
      </c>
      <c r="B29" s="208"/>
      <c r="C29" s="78">
        <v>2.65</v>
      </c>
      <c r="D29" s="77">
        <v>2.09</v>
      </c>
      <c r="E29" s="76">
        <v>3.49</v>
      </c>
      <c r="F29" s="77">
        <v>3.15</v>
      </c>
      <c r="G29" s="78">
        <v>2.49</v>
      </c>
    </row>
    <row r="30" spans="1:7" ht="19.5">
      <c r="A30" s="209" t="s">
        <v>52</v>
      </c>
      <c r="B30" s="210"/>
      <c r="C30" s="77">
        <v>2.99</v>
      </c>
      <c r="D30" s="77">
        <v>2.54</v>
      </c>
      <c r="E30" s="76">
        <v>4.08</v>
      </c>
      <c r="F30" s="77">
        <v>3.49</v>
      </c>
      <c r="G30" s="77">
        <v>2.68</v>
      </c>
    </row>
    <row r="31" spans="1:7" ht="19.5">
      <c r="A31" s="209" t="s">
        <v>53</v>
      </c>
      <c r="B31" s="210"/>
      <c r="C31" s="77">
        <v>3.21</v>
      </c>
      <c r="D31" s="77">
        <v>2.79</v>
      </c>
      <c r="E31" s="76">
        <v>4.44</v>
      </c>
      <c r="F31" s="77">
        <v>3.97</v>
      </c>
      <c r="G31" s="77">
        <v>2.79</v>
      </c>
    </row>
    <row r="32" spans="1:7" ht="19.5">
      <c r="A32" s="209" t="s">
        <v>54</v>
      </c>
      <c r="B32" s="210"/>
      <c r="C32" s="83">
        <v>3.97</v>
      </c>
      <c r="D32" s="77">
        <v>3.53</v>
      </c>
      <c r="E32" s="76">
        <v>4.92</v>
      </c>
      <c r="F32" s="77">
        <v>4.97</v>
      </c>
      <c r="G32" s="83">
        <v>3.37</v>
      </c>
    </row>
    <row r="33" spans="1:7" ht="19.5">
      <c r="A33" s="209" t="s">
        <v>55</v>
      </c>
      <c r="B33" s="210"/>
      <c r="C33" s="83">
        <v>4.76</v>
      </c>
      <c r="D33" s="77">
        <v>4.28</v>
      </c>
      <c r="E33" s="76">
        <v>5.43</v>
      </c>
      <c r="F33" s="77">
        <v>5.42</v>
      </c>
      <c r="G33" s="83">
        <v>3.97</v>
      </c>
    </row>
    <row r="34" spans="1:7" ht="19.5">
      <c r="A34" s="211" t="s">
        <v>56</v>
      </c>
      <c r="B34" s="212"/>
      <c r="C34" s="84">
        <v>5.76</v>
      </c>
      <c r="D34" s="84">
        <v>5.06</v>
      </c>
      <c r="E34" s="79">
        <v>6.1</v>
      </c>
      <c r="F34" s="80">
        <v>6.11</v>
      </c>
      <c r="G34" s="84">
        <v>4.84</v>
      </c>
    </row>
    <row r="35" s="56" customFormat="1" ht="15.75" customHeight="1">
      <c r="A35" s="58" t="s">
        <v>120</v>
      </c>
    </row>
    <row r="36" s="56" customFormat="1" ht="15" customHeight="1">
      <c r="A36" s="58" t="s">
        <v>121</v>
      </c>
    </row>
  </sheetData>
  <mergeCells count="13">
    <mergeCell ref="A33:B33"/>
    <mergeCell ref="A34:B34"/>
    <mergeCell ref="A29:B29"/>
    <mergeCell ref="A30:B30"/>
    <mergeCell ref="A31:B31"/>
    <mergeCell ref="A32:B32"/>
    <mergeCell ref="A1:G1"/>
    <mergeCell ref="A24:B24"/>
    <mergeCell ref="A25:B25"/>
    <mergeCell ref="A26:B26"/>
    <mergeCell ref="B3:C3"/>
    <mergeCell ref="F3:G3"/>
    <mergeCell ref="D3:E3"/>
  </mergeCells>
  <printOptions horizontalCentered="1"/>
  <pageMargins left="0.28" right="0.2755905511811024" top="0.4724409448818898" bottom="0.7480314960629921" header="0.5118110236220472" footer="0.3937007874015748"/>
  <pageSetup horizontalDpi="600" verticalDpi="600" orientation="portrait" paperSize="9" scale="95" r:id="rId1"/>
  <headerFooter alignWithMargins="0">
    <oddFooter>&amp;L&amp;"Cordia New,Italic"&amp;12The Thai Bond Dealing Centre&amp;R&amp;"Cordia New,Italic"&amp;12 2001 Statistical Highlights, 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N8" sqref="N8"/>
    </sheetView>
  </sheetViews>
  <sheetFormatPr defaultColWidth="9.140625" defaultRowHeight="21.75"/>
  <cols>
    <col min="1" max="1" width="3.28125" style="1" customWidth="1"/>
    <col min="2" max="2" width="8.140625" style="1" customWidth="1"/>
    <col min="3" max="3" width="9.28125" style="1" bestFit="1" customWidth="1"/>
    <col min="4" max="4" width="7.7109375" style="1" customWidth="1"/>
    <col min="5" max="5" width="9.140625" style="1" customWidth="1"/>
    <col min="6" max="6" width="2.8515625" style="1" customWidth="1"/>
    <col min="7" max="7" width="12.00390625" style="1" customWidth="1"/>
    <col min="8" max="10" width="11.7109375" style="1" customWidth="1"/>
    <col min="11" max="11" width="9.140625" style="1" customWidth="1"/>
    <col min="12" max="12" width="5.57421875" style="1" customWidth="1"/>
    <col min="13" max="13" width="13.28125" style="1" customWidth="1"/>
    <col min="14" max="16384" width="9.140625" style="1" customWidth="1"/>
  </cols>
  <sheetData>
    <row r="1" s="136" customFormat="1" ht="33" customHeight="1">
      <c r="A1" s="135" t="s">
        <v>128</v>
      </c>
    </row>
    <row r="2" spans="1:15" ht="18" customHeight="1">
      <c r="A2" s="86"/>
      <c r="B2" s="225" t="s">
        <v>58</v>
      </c>
      <c r="C2" s="87" t="s">
        <v>91</v>
      </c>
      <c r="D2" s="87" t="s">
        <v>89</v>
      </c>
      <c r="E2" s="88" t="s">
        <v>59</v>
      </c>
      <c r="F2" s="89"/>
      <c r="G2" s="236" t="s">
        <v>60</v>
      </c>
      <c r="H2" s="242" t="s">
        <v>93</v>
      </c>
      <c r="I2" s="247"/>
      <c r="J2" s="242"/>
      <c r="K2" s="86" t="s">
        <v>34</v>
      </c>
      <c r="L2" s="89"/>
      <c r="M2" s="223" t="s">
        <v>90</v>
      </c>
      <c r="O2" s="90"/>
    </row>
    <row r="3" spans="1:13" ht="18" customHeight="1">
      <c r="A3" s="91" t="s">
        <v>62</v>
      </c>
      <c r="B3" s="226"/>
      <c r="C3" s="92"/>
      <c r="D3" s="92" t="s">
        <v>63</v>
      </c>
      <c r="E3" s="93" t="s">
        <v>64</v>
      </c>
      <c r="F3" s="94"/>
      <c r="G3" s="237" t="s">
        <v>65</v>
      </c>
      <c r="H3" s="117" t="s">
        <v>95</v>
      </c>
      <c r="I3" s="118" t="s">
        <v>96</v>
      </c>
      <c r="J3" s="246" t="s">
        <v>61</v>
      </c>
      <c r="K3" s="95" t="s">
        <v>199</v>
      </c>
      <c r="L3" s="94"/>
      <c r="M3" s="224"/>
    </row>
    <row r="4" spans="1:15" ht="18" customHeight="1">
      <c r="A4" s="96" t="s">
        <v>66</v>
      </c>
      <c r="B4" s="97" t="s">
        <v>68</v>
      </c>
      <c r="C4" s="98" t="s">
        <v>69</v>
      </c>
      <c r="D4" s="99" t="s">
        <v>133</v>
      </c>
      <c r="E4" s="100" t="s">
        <v>141</v>
      </c>
      <c r="F4" s="101"/>
      <c r="G4" s="238">
        <v>6.95</v>
      </c>
      <c r="H4" s="240">
        <v>3.3075</v>
      </c>
      <c r="I4" s="248">
        <v>6.235</v>
      </c>
      <c r="J4" s="103">
        <v>4.634726</v>
      </c>
      <c r="K4" s="228">
        <v>191642.233</v>
      </c>
      <c r="L4" s="229"/>
      <c r="M4" s="106">
        <v>12.23</v>
      </c>
      <c r="O4" s="107"/>
    </row>
    <row r="5" spans="1:13" ht="18" customHeight="1">
      <c r="A5" s="96" t="s">
        <v>67</v>
      </c>
      <c r="B5" s="97" t="s">
        <v>87</v>
      </c>
      <c r="C5" s="98" t="s">
        <v>69</v>
      </c>
      <c r="D5" s="102" t="s">
        <v>134</v>
      </c>
      <c r="E5" s="100" t="s">
        <v>142</v>
      </c>
      <c r="F5" s="101"/>
      <c r="G5" s="238">
        <v>4.95</v>
      </c>
      <c r="H5" s="240">
        <v>2.86</v>
      </c>
      <c r="I5" s="248">
        <v>5.9</v>
      </c>
      <c r="J5" s="103">
        <v>4.521301</v>
      </c>
      <c r="K5" s="219">
        <v>128317.198</v>
      </c>
      <c r="L5" s="220"/>
      <c r="M5" s="106">
        <v>8.19</v>
      </c>
    </row>
    <row r="6" spans="1:13" ht="18" customHeight="1">
      <c r="A6" s="96" t="s">
        <v>70</v>
      </c>
      <c r="B6" s="97" t="s">
        <v>102</v>
      </c>
      <c r="C6" s="98" t="s">
        <v>69</v>
      </c>
      <c r="D6" s="102" t="s">
        <v>135</v>
      </c>
      <c r="E6" s="100" t="s">
        <v>143</v>
      </c>
      <c r="F6" s="101"/>
      <c r="G6" s="238">
        <v>5.53</v>
      </c>
      <c r="H6" s="240">
        <v>3.055</v>
      </c>
      <c r="I6" s="248">
        <v>6.05</v>
      </c>
      <c r="J6" s="103">
        <v>4.073512</v>
      </c>
      <c r="K6" s="219">
        <v>127394.16</v>
      </c>
      <c r="L6" s="220"/>
      <c r="M6" s="106">
        <v>8.13</v>
      </c>
    </row>
    <row r="7" spans="1:13" ht="18" customHeight="1">
      <c r="A7" s="96" t="s">
        <v>71</v>
      </c>
      <c r="B7" s="97" t="s">
        <v>86</v>
      </c>
      <c r="C7" s="98" t="s">
        <v>69</v>
      </c>
      <c r="D7" s="102" t="s">
        <v>133</v>
      </c>
      <c r="E7" s="100" t="s">
        <v>144</v>
      </c>
      <c r="F7" s="101"/>
      <c r="G7" s="238">
        <v>3.8</v>
      </c>
      <c r="H7" s="240">
        <v>2.6</v>
      </c>
      <c r="I7" s="248">
        <v>5.355</v>
      </c>
      <c r="J7" s="103">
        <v>3.941959</v>
      </c>
      <c r="K7" s="219">
        <v>57995.751</v>
      </c>
      <c r="L7" s="220"/>
      <c r="M7" s="106">
        <v>3.7</v>
      </c>
    </row>
    <row r="8" spans="1:13" ht="18" customHeight="1">
      <c r="A8" s="96" t="s">
        <v>72</v>
      </c>
      <c r="B8" s="97" t="s">
        <v>103</v>
      </c>
      <c r="C8" s="98" t="s">
        <v>69</v>
      </c>
      <c r="D8" s="102" t="s">
        <v>136</v>
      </c>
      <c r="E8" s="100" t="s">
        <v>145</v>
      </c>
      <c r="F8" s="101"/>
      <c r="G8" s="238">
        <v>9.19</v>
      </c>
      <c r="H8" s="240">
        <v>3.74</v>
      </c>
      <c r="I8" s="248">
        <v>6.6</v>
      </c>
      <c r="J8" s="103">
        <v>4.758676</v>
      </c>
      <c r="K8" s="219">
        <v>55861.58</v>
      </c>
      <c r="L8" s="220"/>
      <c r="M8" s="106">
        <v>3.57</v>
      </c>
    </row>
    <row r="9" spans="1:13" ht="18" customHeight="1">
      <c r="A9" s="96" t="s">
        <v>73</v>
      </c>
      <c r="B9" s="97" t="s">
        <v>85</v>
      </c>
      <c r="C9" s="98" t="s">
        <v>69</v>
      </c>
      <c r="D9" s="102" t="s">
        <v>137</v>
      </c>
      <c r="E9" s="100" t="s">
        <v>146</v>
      </c>
      <c r="F9" s="101"/>
      <c r="G9" s="238">
        <v>1.79</v>
      </c>
      <c r="H9" s="240">
        <v>2.2473</v>
      </c>
      <c r="I9" s="248">
        <v>4.35</v>
      </c>
      <c r="J9" s="103">
        <v>3.149866</v>
      </c>
      <c r="K9" s="219">
        <v>45406.5</v>
      </c>
      <c r="L9" s="220"/>
      <c r="M9" s="106">
        <v>2.9</v>
      </c>
    </row>
    <row r="10" spans="1:13" ht="18" customHeight="1">
      <c r="A10" s="96" t="s">
        <v>74</v>
      </c>
      <c r="B10" s="97" t="s">
        <v>101</v>
      </c>
      <c r="C10" s="98" t="s">
        <v>69</v>
      </c>
      <c r="D10" s="102" t="s">
        <v>138</v>
      </c>
      <c r="E10" s="100" t="s">
        <v>147</v>
      </c>
      <c r="F10" s="101"/>
      <c r="G10" s="238">
        <v>2.47</v>
      </c>
      <c r="H10" s="240">
        <v>2.3975</v>
      </c>
      <c r="I10" s="248">
        <v>4.72</v>
      </c>
      <c r="J10" s="103">
        <v>3.564982</v>
      </c>
      <c r="K10" s="219">
        <v>43404.071</v>
      </c>
      <c r="L10" s="220"/>
      <c r="M10" s="106">
        <v>2.77</v>
      </c>
    </row>
    <row r="11" spans="1:13" ht="18" customHeight="1">
      <c r="A11" s="96" t="s">
        <v>75</v>
      </c>
      <c r="B11" s="97" t="s">
        <v>131</v>
      </c>
      <c r="C11" s="98" t="s">
        <v>69</v>
      </c>
      <c r="D11" s="102" t="s">
        <v>139</v>
      </c>
      <c r="E11" s="100" t="s">
        <v>148</v>
      </c>
      <c r="F11" s="101"/>
      <c r="G11" s="238">
        <v>13.53</v>
      </c>
      <c r="H11" s="240">
        <v>4.72</v>
      </c>
      <c r="I11" s="248">
        <v>6.95</v>
      </c>
      <c r="J11" s="103">
        <v>5.640686</v>
      </c>
      <c r="K11" s="219">
        <v>33789.331</v>
      </c>
      <c r="L11" s="220"/>
      <c r="M11" s="106">
        <v>2.16</v>
      </c>
    </row>
    <row r="12" spans="1:13" ht="18" customHeight="1">
      <c r="A12" s="96" t="s">
        <v>76</v>
      </c>
      <c r="B12" s="97" t="s">
        <v>132</v>
      </c>
      <c r="C12" s="98" t="s">
        <v>69</v>
      </c>
      <c r="D12" s="102" t="s">
        <v>140</v>
      </c>
      <c r="E12" s="100" t="s">
        <v>149</v>
      </c>
      <c r="F12" s="101"/>
      <c r="G12" s="238">
        <v>8.28</v>
      </c>
      <c r="H12" s="240">
        <v>4.4</v>
      </c>
      <c r="I12" s="248">
        <v>6.41</v>
      </c>
      <c r="J12" s="103">
        <v>5.25761</v>
      </c>
      <c r="K12" s="219">
        <v>33710.736</v>
      </c>
      <c r="L12" s="220"/>
      <c r="M12" s="106">
        <v>2.15</v>
      </c>
    </row>
    <row r="13" spans="1:13" ht="18" customHeight="1">
      <c r="A13" s="108" t="s">
        <v>77</v>
      </c>
      <c r="B13" s="109" t="s">
        <v>178</v>
      </c>
      <c r="C13" s="110" t="s">
        <v>181</v>
      </c>
      <c r="D13" s="111" t="s">
        <v>180</v>
      </c>
      <c r="E13" s="112" t="s">
        <v>179</v>
      </c>
      <c r="F13" s="113"/>
      <c r="G13" s="239">
        <v>4.06</v>
      </c>
      <c r="H13" s="241">
        <v>2.75</v>
      </c>
      <c r="I13" s="249">
        <v>5.66</v>
      </c>
      <c r="J13" s="114">
        <v>3.643994</v>
      </c>
      <c r="K13" s="221">
        <v>30066.846</v>
      </c>
      <c r="L13" s="222"/>
      <c r="M13" s="115">
        <v>1.92</v>
      </c>
    </row>
    <row r="14" spans="1:13" s="56" customFormat="1" ht="18" customHeight="1">
      <c r="A14" s="137" t="s">
        <v>182</v>
      </c>
      <c r="B14" s="138"/>
      <c r="C14" s="138"/>
      <c r="D14" s="138"/>
      <c r="E14" s="139"/>
      <c r="F14" s="140"/>
      <c r="G14" s="138"/>
      <c r="H14" s="141"/>
      <c r="I14" s="141"/>
      <c r="J14" s="141"/>
      <c r="K14" s="141"/>
      <c r="L14" s="141"/>
      <c r="M14" s="57"/>
    </row>
    <row r="15" spans="1:13" s="136" customFormat="1" ht="29.25" customHeight="1">
      <c r="A15" s="135" t="s">
        <v>129</v>
      </c>
      <c r="B15" s="142"/>
      <c r="C15" s="142"/>
      <c r="D15" s="142"/>
      <c r="E15" s="143"/>
      <c r="F15" s="144"/>
      <c r="G15" s="142"/>
      <c r="H15" s="145"/>
      <c r="I15" s="145"/>
      <c r="J15" s="145"/>
      <c r="K15" s="145"/>
      <c r="L15" s="145"/>
      <c r="M15" s="146"/>
    </row>
    <row r="16" spans="1:13" ht="18" customHeight="1">
      <c r="A16" s="86"/>
      <c r="B16" s="225" t="s">
        <v>58</v>
      </c>
      <c r="C16" s="87" t="s">
        <v>92</v>
      </c>
      <c r="D16" s="87" t="s">
        <v>89</v>
      </c>
      <c r="E16" s="227" t="s">
        <v>59</v>
      </c>
      <c r="F16" s="225"/>
      <c r="G16" s="236" t="s">
        <v>60</v>
      </c>
      <c r="H16" s="243" t="s">
        <v>93</v>
      </c>
      <c r="I16" s="244"/>
      <c r="J16" s="245"/>
      <c r="K16" s="86" t="s">
        <v>34</v>
      </c>
      <c r="L16" s="89"/>
      <c r="M16" s="223" t="s">
        <v>90</v>
      </c>
    </row>
    <row r="17" spans="1:13" ht="18" customHeight="1">
      <c r="A17" s="91" t="s">
        <v>62</v>
      </c>
      <c r="B17" s="226"/>
      <c r="C17" s="92" t="s">
        <v>94</v>
      </c>
      <c r="D17" s="92" t="s">
        <v>63</v>
      </c>
      <c r="E17" s="230" t="s">
        <v>64</v>
      </c>
      <c r="F17" s="226"/>
      <c r="G17" s="237" t="s">
        <v>65</v>
      </c>
      <c r="H17" s="117" t="s">
        <v>95</v>
      </c>
      <c r="I17" s="118" t="s">
        <v>96</v>
      </c>
      <c r="J17" s="201" t="s">
        <v>61</v>
      </c>
      <c r="K17" s="95" t="s">
        <v>199</v>
      </c>
      <c r="L17" s="94"/>
      <c r="M17" s="224"/>
    </row>
    <row r="18" spans="1:13" ht="18" customHeight="1">
      <c r="A18" s="168">
        <v>1</v>
      </c>
      <c r="B18" s="119" t="s">
        <v>150</v>
      </c>
      <c r="C18" s="164" t="s">
        <v>156</v>
      </c>
      <c r="D18" s="166" t="s">
        <v>135</v>
      </c>
      <c r="E18" s="231" t="s">
        <v>169</v>
      </c>
      <c r="F18" s="232"/>
      <c r="G18" s="233">
        <v>4.27</v>
      </c>
      <c r="H18" s="120">
        <v>6.9</v>
      </c>
      <c r="I18" s="121">
        <v>5.205</v>
      </c>
      <c r="J18" s="121">
        <v>5.925573</v>
      </c>
      <c r="K18" s="104">
        <v>9451.995</v>
      </c>
      <c r="L18" s="105"/>
      <c r="M18" s="122">
        <v>0.6</v>
      </c>
    </row>
    <row r="19" spans="1:13" ht="18" customHeight="1">
      <c r="A19" s="169">
        <v>2</v>
      </c>
      <c r="B19" s="123" t="s">
        <v>151</v>
      </c>
      <c r="C19" s="127" t="s">
        <v>157</v>
      </c>
      <c r="D19" s="128" t="s">
        <v>160</v>
      </c>
      <c r="E19" s="215" t="s">
        <v>170</v>
      </c>
      <c r="F19" s="216"/>
      <c r="G19" s="234">
        <v>4.24</v>
      </c>
      <c r="H19" s="124">
        <v>6.2</v>
      </c>
      <c r="I19" s="125">
        <v>4.25</v>
      </c>
      <c r="J19" s="125">
        <v>5.289115</v>
      </c>
      <c r="K19" s="104">
        <v>8607.742</v>
      </c>
      <c r="L19" s="105"/>
      <c r="M19" s="126">
        <v>0.55</v>
      </c>
    </row>
    <row r="20" spans="1:13" ht="18" customHeight="1">
      <c r="A20" s="169">
        <v>3</v>
      </c>
      <c r="B20" s="123" t="s">
        <v>104</v>
      </c>
      <c r="C20" s="127" t="s">
        <v>158</v>
      </c>
      <c r="D20" s="128" t="s">
        <v>161</v>
      </c>
      <c r="E20" s="215" t="s">
        <v>171</v>
      </c>
      <c r="F20" s="216"/>
      <c r="G20" s="234">
        <v>0.92</v>
      </c>
      <c r="H20" s="124">
        <v>5.2</v>
      </c>
      <c r="I20" s="125">
        <v>3.2</v>
      </c>
      <c r="J20" s="125">
        <v>4.192829</v>
      </c>
      <c r="K20" s="104">
        <v>4202.724</v>
      </c>
      <c r="L20" s="105"/>
      <c r="M20" s="126">
        <v>0.27</v>
      </c>
    </row>
    <row r="21" spans="1:13" ht="18" customHeight="1">
      <c r="A21" s="169">
        <v>4</v>
      </c>
      <c r="B21" s="123" t="s">
        <v>97</v>
      </c>
      <c r="C21" s="127" t="s">
        <v>158</v>
      </c>
      <c r="D21" s="128" t="s">
        <v>162</v>
      </c>
      <c r="E21" s="215" t="s">
        <v>172</v>
      </c>
      <c r="F21" s="216"/>
      <c r="G21" s="234" t="s">
        <v>29</v>
      </c>
      <c r="H21" s="124">
        <v>5</v>
      </c>
      <c r="I21" s="125">
        <v>2.48</v>
      </c>
      <c r="J21" s="125">
        <v>3.231934</v>
      </c>
      <c r="K21" s="104">
        <v>4182.643</v>
      </c>
      <c r="L21" s="105"/>
      <c r="M21" s="126">
        <v>0.27</v>
      </c>
    </row>
    <row r="22" spans="1:13" ht="18" customHeight="1">
      <c r="A22" s="169">
        <v>5</v>
      </c>
      <c r="B22" s="123" t="s">
        <v>106</v>
      </c>
      <c r="C22" s="127" t="s">
        <v>105</v>
      </c>
      <c r="D22" s="128" t="s">
        <v>163</v>
      </c>
      <c r="E22" s="215" t="s">
        <v>173</v>
      </c>
      <c r="F22" s="216"/>
      <c r="G22" s="234">
        <v>0.62</v>
      </c>
      <c r="H22" s="124">
        <v>4.72</v>
      </c>
      <c r="I22" s="125">
        <v>3.35</v>
      </c>
      <c r="J22" s="125">
        <v>4.1207</v>
      </c>
      <c r="K22" s="104">
        <v>3079.121</v>
      </c>
      <c r="L22" s="105"/>
      <c r="M22" s="126">
        <v>0.2</v>
      </c>
    </row>
    <row r="23" spans="1:13" ht="18" customHeight="1">
      <c r="A23" s="169">
        <v>6</v>
      </c>
      <c r="B23" s="123" t="s">
        <v>152</v>
      </c>
      <c r="C23" s="127" t="s">
        <v>156</v>
      </c>
      <c r="D23" s="128" t="s">
        <v>164</v>
      </c>
      <c r="E23" s="215" t="s">
        <v>174</v>
      </c>
      <c r="F23" s="216"/>
      <c r="G23" s="234">
        <v>3.79</v>
      </c>
      <c r="H23" s="124">
        <v>6.85</v>
      </c>
      <c r="I23" s="125">
        <v>4.5</v>
      </c>
      <c r="J23" s="125">
        <v>5.727367</v>
      </c>
      <c r="K23" s="104">
        <v>2653.647</v>
      </c>
      <c r="L23" s="105"/>
      <c r="M23" s="126">
        <v>0.17</v>
      </c>
    </row>
    <row r="24" spans="1:13" ht="18" customHeight="1">
      <c r="A24" s="169">
        <v>7</v>
      </c>
      <c r="B24" s="123" t="s">
        <v>98</v>
      </c>
      <c r="C24" s="127" t="s">
        <v>105</v>
      </c>
      <c r="D24" s="128" t="s">
        <v>165</v>
      </c>
      <c r="E24" s="215" t="s">
        <v>175</v>
      </c>
      <c r="F24" s="216"/>
      <c r="G24" s="234">
        <v>9.47</v>
      </c>
      <c r="H24" s="124">
        <v>7.820961</v>
      </c>
      <c r="I24" s="125">
        <v>5.76</v>
      </c>
      <c r="J24" s="125">
        <v>6.63828</v>
      </c>
      <c r="K24" s="104">
        <v>2608.812</v>
      </c>
      <c r="L24" s="105"/>
      <c r="M24" s="126">
        <v>0.17</v>
      </c>
    </row>
    <row r="25" spans="1:13" ht="18" customHeight="1">
      <c r="A25" s="169">
        <v>8</v>
      </c>
      <c r="B25" s="123" t="s">
        <v>153</v>
      </c>
      <c r="C25" s="127" t="s">
        <v>159</v>
      </c>
      <c r="D25" s="128" t="s">
        <v>166</v>
      </c>
      <c r="E25" s="215" t="s">
        <v>176</v>
      </c>
      <c r="F25" s="216"/>
      <c r="G25" s="234">
        <v>3.41</v>
      </c>
      <c r="H25" s="124">
        <v>7.255</v>
      </c>
      <c r="I25" s="125">
        <v>5.4225</v>
      </c>
      <c r="J25" s="125">
        <v>6.620314</v>
      </c>
      <c r="K25" s="104">
        <v>2347.053</v>
      </c>
      <c r="L25" s="105"/>
      <c r="M25" s="126">
        <v>0.15</v>
      </c>
    </row>
    <row r="26" spans="1:13" ht="18" customHeight="1">
      <c r="A26" s="169">
        <v>9</v>
      </c>
      <c r="B26" s="123" t="s">
        <v>154</v>
      </c>
      <c r="C26" s="127" t="s">
        <v>158</v>
      </c>
      <c r="D26" s="128" t="s">
        <v>167</v>
      </c>
      <c r="E26" s="215" t="s">
        <v>177</v>
      </c>
      <c r="F26" s="216"/>
      <c r="G26" s="234">
        <v>2.26</v>
      </c>
      <c r="H26" s="124">
        <v>6.62</v>
      </c>
      <c r="I26" s="125">
        <v>4.41</v>
      </c>
      <c r="J26" s="125">
        <v>5.52266</v>
      </c>
      <c r="K26" s="104">
        <v>2267.744</v>
      </c>
      <c r="L26" s="105"/>
      <c r="M26" s="126">
        <v>0.14</v>
      </c>
    </row>
    <row r="27" spans="1:13" ht="18" customHeight="1">
      <c r="A27" s="170">
        <v>10</v>
      </c>
      <c r="B27" s="129" t="s">
        <v>155</v>
      </c>
      <c r="C27" s="165" t="s">
        <v>156</v>
      </c>
      <c r="D27" s="167" t="s">
        <v>168</v>
      </c>
      <c r="E27" s="217" t="s">
        <v>169</v>
      </c>
      <c r="F27" s="218"/>
      <c r="G27" s="235">
        <v>4.27</v>
      </c>
      <c r="H27" s="130">
        <v>6.635</v>
      </c>
      <c r="I27" s="131">
        <v>5</v>
      </c>
      <c r="J27" s="131">
        <v>5.965427</v>
      </c>
      <c r="K27" s="132">
        <v>1566.863</v>
      </c>
      <c r="L27" s="133"/>
      <c r="M27" s="134">
        <v>0.1</v>
      </c>
    </row>
    <row r="28" spans="1:13" s="136" customFormat="1" ht="30.75" customHeight="1">
      <c r="A28" s="135" t="s">
        <v>184</v>
      </c>
      <c r="B28" s="147"/>
      <c r="C28" s="148"/>
      <c r="D28" s="148"/>
      <c r="F28" s="148"/>
      <c r="H28" s="148"/>
      <c r="J28" s="148"/>
      <c r="L28" s="148"/>
      <c r="M28" s="148"/>
    </row>
    <row r="29" spans="1:12" ht="19.5">
      <c r="A29" s="157">
        <v>1</v>
      </c>
      <c r="B29" s="158" t="s">
        <v>111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19"/>
    </row>
    <row r="30" spans="1:12" ht="19.5">
      <c r="A30" s="160">
        <v>2</v>
      </c>
      <c r="B30" s="156" t="s">
        <v>108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23"/>
    </row>
    <row r="31" spans="1:12" ht="19.5">
      <c r="A31" s="160">
        <v>3</v>
      </c>
      <c r="B31" s="156" t="s">
        <v>115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23"/>
    </row>
    <row r="32" spans="1:12" ht="19.5">
      <c r="A32" s="160">
        <v>4</v>
      </c>
      <c r="B32" s="156" t="s">
        <v>110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3"/>
    </row>
    <row r="33" spans="1:12" ht="19.5">
      <c r="A33" s="160">
        <v>5</v>
      </c>
      <c r="B33" s="156" t="s">
        <v>109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23"/>
    </row>
    <row r="34" spans="1:12" ht="19.5">
      <c r="A34" s="160">
        <v>6</v>
      </c>
      <c r="B34" s="156" t="s">
        <v>112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3"/>
    </row>
    <row r="35" spans="1:12" ht="19.5">
      <c r="A35" s="160">
        <v>7</v>
      </c>
      <c r="B35" s="156" t="s">
        <v>107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23"/>
    </row>
    <row r="36" spans="1:12" ht="19.5">
      <c r="A36" s="160">
        <v>8</v>
      </c>
      <c r="B36" s="156" t="s">
        <v>113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23"/>
    </row>
    <row r="37" spans="1:12" ht="19.5">
      <c r="A37" s="160">
        <v>9</v>
      </c>
      <c r="B37" s="156" t="s">
        <v>116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23"/>
    </row>
    <row r="38" spans="1:12" ht="19.5">
      <c r="A38" s="160">
        <v>10</v>
      </c>
      <c r="B38" s="156" t="s">
        <v>114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23"/>
    </row>
    <row r="39" spans="1:12" ht="19.5">
      <c r="A39" s="161">
        <v>11</v>
      </c>
      <c r="B39" s="162" t="s">
        <v>130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29"/>
    </row>
    <row r="40" s="56" customFormat="1" ht="17.25">
      <c r="A40" s="58" t="s">
        <v>183</v>
      </c>
    </row>
    <row r="41" spans="1:8" ht="15.75" customHeight="1">
      <c r="A41" s="58" t="s">
        <v>185</v>
      </c>
      <c r="B41" s="58"/>
      <c r="C41" s="58"/>
      <c r="D41" s="58"/>
      <c r="E41" s="58"/>
      <c r="F41" s="58"/>
      <c r="G41" s="58"/>
      <c r="H41" s="58"/>
    </row>
  </sheetData>
  <mergeCells count="28">
    <mergeCell ref="H2:J2"/>
    <mergeCell ref="H16:J16"/>
    <mergeCell ref="E19:F19"/>
    <mergeCell ref="E16:F16"/>
    <mergeCell ref="E17:F17"/>
    <mergeCell ref="M16:M17"/>
    <mergeCell ref="E18:F18"/>
    <mergeCell ref="M2:M3"/>
    <mergeCell ref="B2:B3"/>
    <mergeCell ref="B16:B17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E27:F27"/>
    <mergeCell ref="E26:F26"/>
    <mergeCell ref="E25:F25"/>
    <mergeCell ref="E24:F24"/>
    <mergeCell ref="E23:F23"/>
    <mergeCell ref="E22:F22"/>
    <mergeCell ref="E21:F21"/>
    <mergeCell ref="E20:F2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  <headerFooter alignWithMargins="0">
    <oddFooter>&amp;L&amp;"Cordia New,Italic"&amp;12The Thai Bond Dealing Centre&amp;R&amp;"Cordia New,Italic"&amp;12 2001 Statistical Highlights, Page3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Thai Bond Dealing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BDC</dc:creator>
  <cp:keywords/>
  <dc:description/>
  <cp:lastModifiedBy>Thai BDC</cp:lastModifiedBy>
  <cp:lastPrinted>2002-02-25T08:07:58Z</cp:lastPrinted>
  <dcterms:created xsi:type="dcterms:W3CDTF">1999-12-27T08:09:26Z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